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Sam Skipsey\Documents\GridPP PM\GridPP QR 22Q2\ToBeReleased\"/>
    </mc:Choice>
  </mc:AlternateContent>
  <xr:revisionPtr revIDLastSave="0" documentId="13_ncr:1_{7232D09C-90D0-46C3-A085-72402CC5810F}" xr6:coauthVersionLast="47" xr6:coauthVersionMax="47" xr10:uidLastSave="{00000000-0000-0000-0000-000000000000}"/>
  <bookViews>
    <workbookView xWindow="-120" yWindow="-120" windowWidth="29040" windowHeight="15840" xr2:uid="{00000000-000D-0000-FFFF-FFFF00000000}"/>
  </bookViews>
  <sheets>
    <sheet name="Resource &amp; Narrative" sheetId="2" r:id="rId1"/>
    <sheet name="Metrics &amp; Milestones" sheetId="1" r:id="rId2"/>
    <sheet name="Resources" sheetId="4" r:id="rId3"/>
    <sheet name="Outreach &amp; Knowledge Sharing"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4" l="1"/>
  <c r="E38" i="4"/>
  <c r="F38" i="4"/>
  <c r="G38" i="4"/>
  <c r="C38" i="4"/>
  <c r="E28" i="4"/>
  <c r="F28" i="4"/>
  <c r="G28" i="4"/>
  <c r="D28" i="4"/>
  <c r="C29" i="4" l="1"/>
  <c r="H9" i="4" l="1"/>
  <c r="H5" i="4"/>
  <c r="H65" i="4" l="1"/>
  <c r="H66" i="4"/>
  <c r="H67" i="4"/>
  <c r="H68" i="4"/>
  <c r="H69" i="4"/>
  <c r="H70" i="4"/>
  <c r="H71" i="4"/>
  <c r="H72" i="4"/>
  <c r="H73" i="4"/>
  <c r="H74" i="4"/>
  <c r="H75" i="4"/>
  <c r="H76" i="4"/>
  <c r="H77" i="4"/>
  <c r="H78" i="4"/>
  <c r="H79" i="4"/>
  <c r="H80" i="4"/>
  <c r="H81" i="4"/>
  <c r="H82" i="4"/>
  <c r="H83" i="4"/>
  <c r="H84" i="4"/>
  <c r="H85" i="4"/>
  <c r="H86" i="4"/>
  <c r="H87" i="4"/>
  <c r="H64" i="4"/>
  <c r="H60" i="4"/>
  <c r="H59" i="4"/>
  <c r="H58" i="4"/>
  <c r="H57" i="4"/>
  <c r="H56" i="4"/>
  <c r="H50" i="4"/>
  <c r="H51" i="4"/>
  <c r="H52" i="4"/>
  <c r="H53" i="4"/>
  <c r="H49" i="4"/>
  <c r="F44" i="4"/>
  <c r="G44" i="4"/>
  <c r="H42" i="4"/>
  <c r="H43" i="4"/>
  <c r="H41" i="4"/>
  <c r="G39" i="4"/>
  <c r="F39" i="4"/>
  <c r="F34" i="4"/>
  <c r="G34" i="4"/>
  <c r="H32" i="4"/>
  <c r="H33" i="4"/>
  <c r="H31" i="4"/>
  <c r="G29" i="4"/>
  <c r="F29" i="4"/>
  <c r="H24" i="4"/>
  <c r="F8" i="1" s="1"/>
  <c r="H23" i="4"/>
  <c r="H22" i="4"/>
  <c r="H21" i="4"/>
  <c r="F24" i="4"/>
  <c r="G24" i="4"/>
  <c r="H18" i="4"/>
  <c r="F7" i="1" s="1"/>
  <c r="H16" i="4"/>
  <c r="H17" i="4"/>
  <c r="H15" i="4"/>
  <c r="F18" i="4"/>
  <c r="G18" i="4"/>
  <c r="H10" i="4"/>
  <c r="H6" i="4"/>
  <c r="F11" i="4"/>
  <c r="G11" i="4"/>
  <c r="F7" i="4"/>
  <c r="G7" i="4"/>
  <c r="G35" i="4" l="1"/>
  <c r="G45" i="4"/>
  <c r="F45" i="4"/>
  <c r="F35" i="4"/>
  <c r="H34" i="4"/>
  <c r="E44" i="4"/>
  <c r="E39" i="4"/>
  <c r="E29" i="4"/>
  <c r="E34" i="4"/>
  <c r="E24" i="4"/>
  <c r="E18" i="4"/>
  <c r="E7" i="4"/>
  <c r="E11" i="4"/>
  <c r="E45" i="4" l="1"/>
  <c r="E35" i="4"/>
  <c r="D44" i="4"/>
  <c r="C44" i="4"/>
  <c r="D39" i="4"/>
  <c r="C39" i="4"/>
  <c r="D29" i="4"/>
  <c r="H29" i="4" s="1"/>
  <c r="H35" i="4" s="1"/>
  <c r="D34" i="4"/>
  <c r="C34" i="4"/>
  <c r="D24" i="4"/>
  <c r="C24" i="4"/>
  <c r="D18" i="4"/>
  <c r="C18" i="4"/>
  <c r="H39" i="4" l="1"/>
  <c r="H44" i="4"/>
  <c r="C45" i="4"/>
  <c r="D45" i="4"/>
  <c r="C35" i="4"/>
  <c r="D35" i="4"/>
  <c r="D11" i="4"/>
  <c r="C11" i="4"/>
  <c r="D7" i="4"/>
  <c r="C7" i="4"/>
  <c r="H45" i="4" l="1"/>
  <c r="F6" i="1" s="1"/>
  <c r="H11" i="4"/>
  <c r="F5" i="1" s="1"/>
  <c r="H7" i="4"/>
  <c r="F4" i="1" s="1"/>
  <c r="G4" i="1" s="1"/>
  <c r="G8" i="1"/>
  <c r="G7" i="1"/>
  <c r="G6" i="1" l="1"/>
  <c r="G5" i="1"/>
</calcChain>
</file>

<file path=xl/sharedStrings.xml><?xml version="1.0" encoding="utf-8"?>
<sst xmlns="http://schemas.openxmlformats.org/spreadsheetml/2006/main" count="262" uniqueCount="140">
  <si>
    <t>Year</t>
  </si>
  <si>
    <t>Area</t>
  </si>
  <si>
    <t>SouthGrid</t>
  </si>
  <si>
    <t>Quarter</t>
  </si>
  <si>
    <t>Reporter</t>
  </si>
  <si>
    <t>Month 1</t>
  </si>
  <si>
    <t>Month 2</t>
  </si>
  <si>
    <t>Month 3</t>
  </si>
  <si>
    <t>Oxford</t>
  </si>
  <si>
    <t>Birmingham</t>
  </si>
  <si>
    <t>Bristol</t>
  </si>
  <si>
    <t>Total</t>
  </si>
  <si>
    <t>Narrative</t>
  </si>
  <si>
    <t>Successes</t>
  </si>
  <si>
    <t>Problems</t>
  </si>
  <si>
    <t>RAL PPD</t>
  </si>
  <si>
    <t>Sussex</t>
  </si>
  <si>
    <t>Risks</t>
  </si>
  <si>
    <t>Type</t>
  </si>
  <si>
    <t>Risk</t>
  </si>
  <si>
    <t>Mitigation</t>
  </si>
  <si>
    <t>Objectives and Deliverables Last Quarter</t>
  </si>
  <si>
    <t>Due Date</t>
  </si>
  <si>
    <t>Objective/Deliverable</t>
  </si>
  <si>
    <t>Metric/Output</t>
  </si>
  <si>
    <t>Initially replacing PP+Dept NFS servers,
 'more ambitious' OpenCloud+Jupyter in future</t>
  </si>
  <si>
    <t>Objectives and Deliverables This Quarter</t>
  </si>
  <si>
    <t>Metrics</t>
  </si>
  <si>
    <t>Key - Metrics</t>
  </si>
  <si>
    <t>WP</t>
  </si>
  <si>
    <t>ID</t>
  </si>
  <si>
    <t>Target</t>
  </si>
  <si>
    <t>Margin</t>
  </si>
  <si>
    <t>Current</t>
  </si>
  <si>
    <t>Status</t>
  </si>
  <si>
    <t>Description</t>
  </si>
  <si>
    <t>Comments</t>
  </si>
  <si>
    <t>Colour</t>
  </si>
  <si>
    <t>Code</t>
  </si>
  <si>
    <t>1b</t>
  </si>
  <si>
    <t>% of WLCG Pledged CPU Available - SouthGrid</t>
  </si>
  <si>
    <t>Metric OK</t>
  </si>
  <si>
    <t>MOK</t>
  </si>
  <si>
    <t>% of WLCG Pledged Disk Available - SouthGrid</t>
  </si>
  <si>
    <t>Metric Clost to Target</t>
  </si>
  <si>
    <t>MCT</t>
  </si>
  <si>
    <t>% CPU Utilisation (Wall Clock) - SouthGrid</t>
  </si>
  <si>
    <t>Metric not OK</t>
  </si>
  <si>
    <t>MFL</t>
  </si>
  <si>
    <t xml:space="preserve">Average Argo Availability - SouthGrid </t>
  </si>
  <si>
    <t>Metric with no Target</t>
  </si>
  <si>
    <t>MNO</t>
  </si>
  <si>
    <t xml:space="preserve">Average Argo Reliability - SouthGrid </t>
  </si>
  <si>
    <t xml:space="preserve">Please fill in all fields highlighed in </t>
  </si>
  <si>
    <t>Capacities</t>
  </si>
  <si>
    <t>Bimingham</t>
  </si>
  <si>
    <t>Notes</t>
  </si>
  <si>
    <t>CPU Available (HS06)</t>
  </si>
  <si>
    <t>Pledge figures are given and agreed at the start of each GridPP year (April) by local PI</t>
  </si>
  <si>
    <t>CPU Pledged (HS06)</t>
  </si>
  <si>
    <t>% of Pledge</t>
  </si>
  <si>
    <t>Storage Available (TB)</t>
  </si>
  <si>
    <t>Oxford is a storage less site from 1st July 2021</t>
  </si>
  <si>
    <t>Storage Pledged (TB)</t>
  </si>
  <si>
    <t>Availability</t>
  </si>
  <si>
    <t>Avg</t>
  </si>
  <si>
    <t>Availability numbers from the last quarter can be found at the following link:</t>
  </si>
  <si>
    <t>https://egi.ui.argo.grnet.gr/egi/report-ar/Critical/SITES?filter=NGI_UK</t>
  </si>
  <si>
    <t>Birmingham and Cambridge not shown as VAC sites don't get monitored.</t>
  </si>
  <si>
    <t>% Tier-2 Averge</t>
  </si>
  <si>
    <t>Reliability</t>
  </si>
  <si>
    <t>Reliability numbers from the last quarter can be found at the following link:</t>
  </si>
  <si>
    <t>% Tier-2 Total</t>
  </si>
  <si>
    <t>CPU Hours (HS06)</t>
  </si>
  <si>
    <t>Hours this Quarter</t>
  </si>
  <si>
    <t>CPU time available from link below:</t>
  </si>
  <si>
    <t>Max achievable HS06/hrs</t>
  </si>
  <si>
    <t>https://accounting.egi.eu/tier2/federation/SouthGrid/normcpu/SITE/DATE/2021/1/2021/3/all/localinfrajobs/</t>
  </si>
  <si>
    <t>Hours per quarter:</t>
  </si>
  <si>
    <t>Q1: 2160/2184 (if leap year)</t>
  </si>
  <si>
    <t>Q2: 2184</t>
  </si>
  <si>
    <t>Q3: 2208</t>
  </si>
  <si>
    <t>Total:</t>
  </si>
  <si>
    <t>Q4: 2208</t>
  </si>
  <si>
    <t>% Utilisation</t>
  </si>
  <si>
    <t>WallClock Hours (HS06)</t>
  </si>
  <si>
    <t>WallClock time available from link below:</t>
  </si>
  <si>
    <t>https://accounting.egi.eu/tier2/federation/SouthGrid/normelap_processors/SITE/DATE/2021/1/2021/3/all/localinfrajobs/</t>
  </si>
  <si>
    <t>Storage LHC &amp; IRIS: AVAILABLE (TB)</t>
  </si>
  <si>
    <t>Atlas</t>
  </si>
  <si>
    <t>Please indicate how much storage is AVAILABLE at each site in the distributed Tier-2 for the LHC experiments</t>
  </si>
  <si>
    <t>CMS</t>
  </si>
  <si>
    <t>Additionally if the site has recieved and is required to provide storage for IRIS VOs please indicate how much is available</t>
  </si>
  <si>
    <t>LHCb</t>
  </si>
  <si>
    <t>Alice</t>
  </si>
  <si>
    <t>IRIS</t>
  </si>
  <si>
    <t>Storage LHC &amp; IRIS: USED (TB)</t>
  </si>
  <si>
    <t>Please indicate how much storage is USED at each site in the distributed Tier-2 for the LHC experiments</t>
  </si>
  <si>
    <t>Additionally if the site has recieved and is required to provide storage for IRIS VOs please indicate how much is USED</t>
  </si>
  <si>
    <t>https://monit-grafana.cern.ch/d/mHqFLAbik/wlcg-storage-space-accounting?orgId=20&amp;var-vo=LHCb&amp;var-tier=Tier-2&amp;var-country=GB&amp;var-federation=All&amp;var-medium=Disk&amp;var-site=All&amp;var-service=All&amp;var-area=All&amp;var-groupby=site&amp;var-binning=1d</t>
  </si>
  <si>
    <t>Storage - Other : USED (TB)</t>
  </si>
  <si>
    <t>Active VOs at you site can be assesed from the following link:</t>
  </si>
  <si>
    <t>https://accounting.egi.eu/tier2/federation/UK-SouthGrid/njobs/VO/DATE/2021/1/2021/3/all/localinfrajobs/</t>
  </si>
  <si>
    <t>This includes all VOs that have run at least one job at the distributed Tier-2 in the last Quarter and are deemed to be supported.</t>
  </si>
  <si>
    <t>If you have other VOs that are supported, use storage and may not have run in the last quarter please include them also.</t>
  </si>
  <si>
    <t>Outreach &amp; Knowledge Exchange - ResearchFish Inputs</t>
  </si>
  <si>
    <t>Date</t>
  </si>
  <si>
    <t>Publications</t>
  </si>
  <si>
    <t>Collaborations</t>
  </si>
  <si>
    <t>Further Funding (e.g. External Funding)</t>
  </si>
  <si>
    <t>Destination of Ex. Staff</t>
  </si>
  <si>
    <t>Dissemmination Events</t>
  </si>
  <si>
    <t>Intellectual Property</t>
  </si>
  <si>
    <t>Spin out companies</t>
  </si>
  <si>
    <t>Roles Held on Committees and Boards</t>
  </si>
  <si>
    <t>Other Outputs and Knowledge Exchange</t>
  </si>
  <si>
    <t>BRISTOL: New DICE NFS &amp; 'other storage' server</t>
  </si>
  <si>
    <t>New and improved HTCondor version with new security</t>
  </si>
  <si>
    <t>BRISTOL: After HTCondor upgrade, add GPUs to HTCondor cluster</t>
  </si>
  <si>
    <t>GPUs will become available for local and grid (low availability) use</t>
  </si>
  <si>
    <t>RALPP: Upgrade dCache to latest Golden Release
Fix routing</t>
  </si>
  <si>
    <t>Q2</t>
  </si>
  <si>
    <t>replace lcgse01 with xrootd-only (io02). Transfers work on both xrootd and webdav, lcgse01 removed from "production" and replaced by xrootd.phy. Network performance, as monitored by perfsonar, was fixed. Issue turned out to be "dirty" optical transeivers. lcgce02 upgraded to HTCondor 9.0.12 LTS. All host certificates have been renewed June 22nd, defragmenting renewal schedule.</t>
  </si>
  <si>
    <t>FTS time outs during checksum query --&gt; breaks CMS transfers. Was not remedied by fixed network performance. Newer versions of HTCondor (&gt;= 9.3.0) remove X.509 support. About to lose valuable SysAdmin at the end of February 2023.</t>
  </si>
  <si>
    <t>30/05/2022</t>
  </si>
  <si>
    <t>BRISTOL: replace old lcgse01 (DMLite +HDFS) with xrootd (xrootd + HDFS)</t>
  </si>
  <si>
    <t>transfers work for CMS and LZ, SE passing all tests</t>
  </si>
  <si>
    <t>30/06/2022</t>
  </si>
  <si>
    <t>BRISTOL: Upgrade to HTCondor 9 [ongoing]</t>
  </si>
  <si>
    <t>30/09/2022</t>
  </si>
  <si>
    <t>FTS checksum queries work</t>
  </si>
  <si>
    <t>30/09/2023</t>
  </si>
  <si>
    <t>BRISTOL: Integrate Bristol T2 with UoB official Puppet</t>
  </si>
  <si>
    <t>Decomissioning of custom puppet server and deployment server (stacki).</t>
  </si>
  <si>
    <t xml:space="preserve">Project underway to replace all 6 datacentre Air Handling Units with more efficient and higher capacity units.
Data centre shutdown to allow servicing of electric substation.
BMCs reconfigured and cabled on Lenovo worker nodes to allow IPMI management.
Obtain quotes for new hardware:
        2 x Racks
        3 x Switches (48 x SFP28)
        5 x PDUs
        4 x UPSs
        13 x Worker nodes
</t>
  </si>
  <si>
    <t>New Rocky 8 Nagios monitoring server built and running.
Build a Rocky 8 Ansible server built and running. Begbroke Data Centre room RACU replacement started on 13th June. Work to be acrried out sequentially without interuption to the computer room. However there was a power outage and downtime on 29th June.</t>
  </si>
  <si>
    <t>Successfully setup a working HTCondor CE on a small subset of the cluster and got ATLAS to start using it. This will eventually replace VAC for ATLAS as keeping that maintaned on the Panda side was becoming problematic.</t>
  </si>
  <si>
    <t>Found an issue which had meant that the new workers put in last Autumn hadn't been reporting usage properly. Had to gradually add back in these last 9 months of APEL records so as not to overwhelm the system. Had yet another aircon failure towards the end of the quarter and will be waiting on a repair for sometime. Will consider replacing the aging units to reduce these failures.</t>
  </si>
  <si>
    <t>dCache running latest golden release (7.2) 
major changes to RAL internal network configuration, Tier 2 on interim 2x10GB connection to RAL core and 2x40GB connection to Border routers for LHCOne but not all traffic is using the bypass</t>
  </si>
  <si>
    <t>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</si>
</sst>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
  </numFmts>
  <fonts count="11" x14ac:knownFonts="1">
    <font>
      <sz val="11"/>
      <color theme="1"/>
      <name val="Calibri"/>
      <family val="2"/>
      <scheme val="minor"/>
    </font>
    <font>
      <sz val="11"/>
      <color theme="1"/>
      <name val="Calibri"/>
      <family val="2"/>
      <scheme val="minor"/>
    </font>
    <font>
      <b/>
      <sz val="11"/>
      <color rgb="FFFFFFFF"/>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sz val="12"/>
      <color theme="1"/>
      <name val="Calibri"/>
      <family val="2"/>
      <scheme val="minor"/>
    </font>
    <font>
      <sz val="11"/>
      <color rgb="FF000000"/>
      <name val="Calibri"/>
      <family val="2"/>
    </font>
    <font>
      <sz val="11"/>
      <color rgb="FF000000"/>
      <name val="Calibri"/>
      <family val="2"/>
    </font>
  </fonts>
  <fills count="17">
    <fill>
      <patternFill patternType="none"/>
    </fill>
    <fill>
      <patternFill patternType="gray125"/>
    </fill>
    <fill>
      <patternFill patternType="solid">
        <fgColor rgb="FF757171"/>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305496"/>
        <bgColor indexed="64"/>
      </patternFill>
    </fill>
    <fill>
      <patternFill patternType="solid">
        <fgColor rgb="FFC65911"/>
        <bgColor indexed="64"/>
      </patternFill>
    </fill>
    <fill>
      <patternFill patternType="solid">
        <fgColor rgb="FF548235"/>
        <bgColor indexed="64"/>
      </patternFill>
    </fill>
    <fill>
      <patternFill patternType="solid">
        <fgColor rgb="FFBF8F00"/>
        <bgColor indexed="64"/>
      </patternFill>
    </fill>
    <fill>
      <patternFill patternType="solid">
        <fgColor rgb="FFFFF2CC"/>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D6DCE4"/>
        <bgColor rgb="FF000000"/>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style="thin">
        <color indexed="64"/>
      </right>
      <top/>
      <bottom/>
      <diagonal/>
    </border>
    <border>
      <left/>
      <right style="thin">
        <color indexed="64"/>
      </right>
      <top/>
      <bottom style="thin">
        <color rgb="FF000000"/>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21">
    <xf numFmtId="0" fontId="0" fillId="0" borderId="0" xfId="0"/>
    <xf numFmtId="0" fontId="2" fillId="2" borderId="4" xfId="0" applyFont="1" applyFill="1" applyBorder="1" applyAlignment="1">
      <alignment horizontal="center"/>
    </xf>
    <xf numFmtId="0" fontId="0" fillId="0" borderId="0" xfId="0" applyAlignment="1">
      <alignment horizontal="center"/>
    </xf>
    <xf numFmtId="0" fontId="2" fillId="2" borderId="5" xfId="0" applyFont="1" applyFill="1" applyBorder="1"/>
    <xf numFmtId="0" fontId="2" fillId="2" borderId="5" xfId="0" applyFont="1" applyFill="1" applyBorder="1" applyAlignment="1">
      <alignment horizontal="center"/>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9" fontId="0" fillId="0" borderId="11" xfId="1" applyFont="1" applyBorder="1" applyAlignment="1">
      <alignment horizontal="center" vertical="center"/>
    </xf>
    <xf numFmtId="9" fontId="0" fillId="0" borderId="12" xfId="1" applyFont="1" applyBorder="1" applyAlignment="1">
      <alignment horizontal="center" vertical="center"/>
    </xf>
    <xf numFmtId="0" fontId="0" fillId="0" borderId="12" xfId="0" applyBorder="1" applyAlignment="1">
      <alignment vertical="center"/>
    </xf>
    <xf numFmtId="0" fontId="0" fillId="0" borderId="0" xfId="0" applyAlignment="1">
      <alignment horizontal="center"/>
    </xf>
    <xf numFmtId="0" fontId="0" fillId="0" borderId="0" xfId="0" applyBorder="1" applyAlignment="1">
      <alignment horizontal="center"/>
    </xf>
    <xf numFmtId="0" fontId="0" fillId="0" borderId="12" xfId="0" applyBorder="1"/>
    <xf numFmtId="0" fontId="2" fillId="0" borderId="0" xfId="0" applyFont="1" applyFill="1" applyBorder="1" applyAlignment="1">
      <alignment horizontal="center"/>
    </xf>
    <xf numFmtId="0" fontId="2" fillId="7" borderId="4" xfId="0" applyFont="1" applyFill="1" applyBorder="1" applyAlignment="1">
      <alignment horizontal="center"/>
    </xf>
    <xf numFmtId="0" fontId="2" fillId="8" borderId="4" xfId="0" applyFont="1" applyFill="1" applyBorder="1" applyAlignment="1">
      <alignment horizontal="center"/>
    </xf>
    <xf numFmtId="0" fontId="2" fillId="9" borderId="4" xfId="0" applyFont="1" applyFill="1" applyBorder="1" applyAlignment="1">
      <alignment horizontal="center"/>
    </xf>
    <xf numFmtId="0" fontId="2" fillId="10" borderId="4" xfId="0" applyFont="1" applyFill="1"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9" fontId="0" fillId="0" borderId="11" xfId="0" applyNumberFormat="1" applyBorder="1" applyAlignment="1">
      <alignment horizontal="center" vertical="center"/>
    </xf>
    <xf numFmtId="0" fontId="2" fillId="2" borderId="19" xfId="0" applyFont="1" applyFill="1" applyBorder="1" applyAlignment="1">
      <alignment horizontal="center"/>
    </xf>
    <xf numFmtId="0" fontId="2" fillId="2" borderId="2" xfId="0" applyFont="1" applyFill="1" applyBorder="1" applyAlignment="1">
      <alignment horizontal="left"/>
    </xf>
    <xf numFmtId="9" fontId="0" fillId="0" borderId="20" xfId="1" applyFont="1" applyBorder="1" applyAlignment="1">
      <alignment horizontal="center" vertical="center"/>
    </xf>
    <xf numFmtId="9" fontId="0" fillId="0" borderId="21" xfId="1" applyFont="1"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2" borderId="11" xfId="0" applyFont="1" applyFill="1" applyBorder="1"/>
    <xf numFmtId="0" fontId="2" fillId="2" borderId="12" xfId="0" applyFont="1" applyFill="1" applyBorder="1"/>
    <xf numFmtId="0" fontId="0" fillId="0" borderId="6" xfId="0" applyBorder="1" applyAlignment="1">
      <alignment horizontal="center"/>
    </xf>
    <xf numFmtId="0" fontId="3" fillId="0" borderId="9" xfId="0" applyFont="1" applyBorder="1" applyAlignment="1">
      <alignment horizontal="center"/>
    </xf>
    <xf numFmtId="0" fontId="0" fillId="0" borderId="7" xfId="0" applyBorder="1"/>
    <xf numFmtId="0" fontId="2" fillId="7" borderId="11" xfId="0" applyFont="1" applyFill="1" applyBorder="1"/>
    <xf numFmtId="0" fontId="2" fillId="7" borderId="12" xfId="0" applyFont="1" applyFill="1" applyBorder="1"/>
    <xf numFmtId="165" fontId="0" fillId="0" borderId="6" xfId="0" applyNumberFormat="1" applyBorder="1" applyAlignment="1">
      <alignment horizontal="center"/>
    </xf>
    <xf numFmtId="166" fontId="3" fillId="0" borderId="9" xfId="0" applyNumberFormat="1" applyFont="1" applyBorder="1" applyAlignment="1">
      <alignment horizontal="center"/>
    </xf>
    <xf numFmtId="9" fontId="0" fillId="0" borderId="11" xfId="1" applyNumberFormat="1" applyFont="1" applyBorder="1" applyAlignment="1">
      <alignment horizontal="center" vertical="center"/>
    </xf>
    <xf numFmtId="9" fontId="0" fillId="0" borderId="12" xfId="1" applyNumberFormat="1" applyFont="1" applyBorder="1" applyAlignment="1">
      <alignment horizontal="center" vertical="center"/>
    </xf>
    <xf numFmtId="0" fontId="2" fillId="8" borderId="11" xfId="0" applyFont="1" applyFill="1" applyBorder="1"/>
    <xf numFmtId="0" fontId="2" fillId="8" borderId="12" xfId="0" applyFont="1" applyFill="1" applyBorder="1"/>
    <xf numFmtId="0" fontId="2" fillId="8" borderId="6" xfId="0" applyFont="1" applyFill="1" applyBorder="1" applyAlignment="1">
      <alignment horizont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0" fillId="0" borderId="6" xfId="0" applyFont="1" applyBorder="1"/>
    <xf numFmtId="10" fontId="5" fillId="0" borderId="7" xfId="0" applyNumberFormat="1" applyFont="1" applyFill="1" applyBorder="1" applyAlignment="1">
      <alignment horizontal="center"/>
    </xf>
    <xf numFmtId="0" fontId="6" fillId="0" borderId="11" xfId="0" applyFont="1" applyFill="1" applyBorder="1" applyAlignment="1">
      <alignment horizontal="center"/>
    </xf>
    <xf numFmtId="10" fontId="2" fillId="2" borderId="17" xfId="0" applyNumberFormat="1" applyFont="1" applyFill="1" applyBorder="1" applyAlignment="1">
      <alignment horizontal="center"/>
    </xf>
    <xf numFmtId="166" fontId="2" fillId="7" borderId="17" xfId="0" applyNumberFormat="1" applyFont="1" applyFill="1" applyBorder="1" applyAlignment="1">
      <alignment horizontal="center"/>
    </xf>
    <xf numFmtId="1" fontId="6" fillId="0" borderId="4" xfId="0" applyNumberFormat="1" applyFont="1" applyFill="1" applyBorder="1" applyAlignment="1">
      <alignment horizontal="center"/>
    </xf>
    <xf numFmtId="165" fontId="0" fillId="0" borderId="4" xfId="0" applyNumberFormat="1" applyBorder="1" applyAlignment="1">
      <alignment horizontal="center"/>
    </xf>
    <xf numFmtId="165" fontId="0" fillId="0" borderId="2" xfId="0" applyNumberFormat="1" applyBorder="1" applyAlignment="1">
      <alignment horizontal="center"/>
    </xf>
    <xf numFmtId="10" fontId="0" fillId="0" borderId="4" xfId="0" applyNumberFormat="1" applyBorder="1" applyAlignment="1">
      <alignment horizontal="center"/>
    </xf>
    <xf numFmtId="10" fontId="0" fillId="0" borderId="2" xfId="0" applyNumberFormat="1" applyBorder="1" applyAlignment="1">
      <alignment horizontal="center"/>
    </xf>
    <xf numFmtId="10" fontId="3" fillId="0" borderId="4" xfId="0" applyNumberFormat="1" applyFont="1" applyBorder="1" applyAlignment="1">
      <alignment horizontal="center"/>
    </xf>
    <xf numFmtId="10" fontId="0" fillId="0" borderId="1" xfId="0" applyNumberFormat="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center"/>
    </xf>
    <xf numFmtId="0" fontId="2" fillId="9" borderId="11" xfId="0" applyFont="1" applyFill="1" applyBorder="1"/>
    <xf numFmtId="0" fontId="0" fillId="11" borderId="19" xfId="0" applyFill="1" applyBorder="1" applyAlignment="1">
      <alignment horizontal="center"/>
    </xf>
    <xf numFmtId="0" fontId="0" fillId="11" borderId="0" xfId="0" applyFill="1" applyBorder="1" applyAlignment="1">
      <alignment horizontal="center"/>
    </xf>
    <xf numFmtId="0" fontId="0" fillId="11" borderId="6" xfId="0" applyFill="1" applyBorder="1" applyAlignment="1">
      <alignment horizontal="center"/>
    </xf>
    <xf numFmtId="165" fontId="0" fillId="11" borderId="6" xfId="0" applyNumberFormat="1" applyFill="1" applyBorder="1" applyAlignment="1">
      <alignment horizontal="center"/>
    </xf>
    <xf numFmtId="1" fontId="6" fillId="11" borderId="6" xfId="0" applyNumberFormat="1" applyFont="1" applyFill="1" applyBorder="1" applyAlignment="1">
      <alignment horizontal="center"/>
    </xf>
    <xf numFmtId="1" fontId="6" fillId="11" borderId="0" xfId="0" applyNumberFormat="1" applyFont="1" applyFill="1" applyBorder="1" applyAlignment="1">
      <alignment horizontal="center"/>
    </xf>
    <xf numFmtId="1" fontId="6" fillId="11" borderId="11" xfId="0" applyNumberFormat="1" applyFont="1" applyFill="1" applyBorder="1" applyAlignment="1">
      <alignment horizontal="center"/>
    </xf>
    <xf numFmtId="0" fontId="0" fillId="11" borderId="18" xfId="0" applyFill="1" applyBorder="1" applyAlignment="1">
      <alignment horizontal="center"/>
    </xf>
    <xf numFmtId="165" fontId="0" fillId="11" borderId="11" xfId="0" applyNumberFormat="1" applyFill="1" applyBorder="1" applyAlignment="1">
      <alignment horizontal="center"/>
    </xf>
    <xf numFmtId="166" fontId="2" fillId="8" borderId="10" xfId="0" applyNumberFormat="1" applyFont="1" applyFill="1" applyBorder="1" applyAlignment="1">
      <alignment horizontal="center"/>
    </xf>
    <xf numFmtId="165" fontId="0" fillId="11" borderId="12" xfId="0" applyNumberFormat="1" applyFill="1" applyBorder="1" applyAlignment="1">
      <alignment horizontal="center"/>
    </xf>
    <xf numFmtId="0" fontId="0" fillId="0" borderId="0" xfId="0" applyAlignment="1">
      <alignment horizontal="left" vertical="center"/>
    </xf>
    <xf numFmtId="0" fontId="7" fillId="2" borderId="1" xfId="0" applyFont="1" applyFill="1" applyBorder="1" applyAlignment="1">
      <alignment horizontal="left" vertical="center"/>
    </xf>
    <xf numFmtId="0" fontId="8" fillId="0" borderId="0" xfId="0" applyFont="1" applyAlignment="1">
      <alignment horizontal="left" vertical="center"/>
    </xf>
    <xf numFmtId="0" fontId="7" fillId="2" borderId="19" xfId="0" applyFont="1" applyFill="1" applyBorder="1" applyAlignment="1">
      <alignment horizontal="left" vertical="center"/>
    </xf>
    <xf numFmtId="0" fontId="7" fillId="7" borderId="1" xfId="0" applyFont="1" applyFill="1" applyBorder="1" applyAlignment="1">
      <alignment vertical="center"/>
    </xf>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8" xfId="0" applyFont="1" applyFill="1" applyBorder="1" applyAlignment="1">
      <alignment horizontal="center" vertical="center"/>
    </xf>
    <xf numFmtId="0" fontId="8" fillId="0" borderId="0" xfId="0" applyFont="1" applyAlignment="1">
      <alignment vertical="center"/>
    </xf>
    <xf numFmtId="0" fontId="7" fillId="7" borderId="19" xfId="0" applyFont="1" applyFill="1" applyBorder="1" applyAlignment="1">
      <alignment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7" fillId="8" borderId="1" xfId="0" applyFont="1" applyFill="1" applyBorder="1" applyAlignment="1">
      <alignment vertical="center"/>
    </xf>
    <xf numFmtId="0" fontId="7" fillId="8" borderId="4"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9" xfId="0" applyFont="1" applyFill="1" applyBorder="1" applyAlignment="1">
      <alignment vertical="center"/>
    </xf>
    <xf numFmtId="0" fontId="7" fillId="9" borderId="1" xfId="0" applyFont="1" applyFill="1" applyBorder="1" applyAlignment="1">
      <alignment vertical="center"/>
    </xf>
    <xf numFmtId="0" fontId="7" fillId="9" borderId="1"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vertical="center"/>
    </xf>
    <xf numFmtId="0" fontId="0" fillId="0" borderId="6" xfId="0" applyBorder="1" applyAlignment="1">
      <alignment horizontal="left"/>
    </xf>
    <xf numFmtId="0" fontId="2" fillId="9" borderId="12" xfId="0" applyFont="1" applyFill="1" applyBorder="1"/>
    <xf numFmtId="0" fontId="0" fillId="11" borderId="9" xfId="0" applyFill="1" applyBorder="1" applyAlignment="1">
      <alignment horizontal="center"/>
    </xf>
    <xf numFmtId="0" fontId="0" fillId="0" borderId="9" xfId="0" applyBorder="1" applyAlignment="1">
      <alignment horizontal="center"/>
    </xf>
    <xf numFmtId="0" fontId="7" fillId="8" borderId="13" xfId="0" applyFont="1" applyFill="1" applyBorder="1" applyAlignment="1">
      <alignment horizontal="center" vertical="center"/>
    </xf>
    <xf numFmtId="1" fontId="6" fillId="0" borderId="6" xfId="0" applyNumberFormat="1" applyFont="1" applyFill="1" applyBorder="1" applyAlignment="1">
      <alignment horizontal="center"/>
    </xf>
    <xf numFmtId="165" fontId="0" fillId="11" borderId="18" xfId="0" applyNumberFormat="1" applyFill="1" applyBorder="1" applyAlignment="1">
      <alignment horizontal="center"/>
    </xf>
    <xf numFmtId="165" fontId="0" fillId="11" borderId="4" xfId="0" applyNumberFormat="1" applyFill="1" applyBorder="1" applyAlignment="1">
      <alignment horizontal="center"/>
    </xf>
    <xf numFmtId="165" fontId="3" fillId="0" borderId="6" xfId="0" applyNumberFormat="1" applyFont="1" applyBorder="1" applyAlignment="1">
      <alignment horizontal="center"/>
    </xf>
    <xf numFmtId="0" fontId="7" fillId="9" borderId="2" xfId="0" applyFont="1" applyFill="1" applyBorder="1" applyAlignment="1">
      <alignment horizontal="center" vertical="center"/>
    </xf>
    <xf numFmtId="165" fontId="0" fillId="11" borderId="2" xfId="0" applyNumberFormat="1" applyFill="1" applyBorder="1" applyAlignment="1">
      <alignment horizontal="center"/>
    </xf>
    <xf numFmtId="165" fontId="3" fillId="0" borderId="4" xfId="0" applyNumberFormat="1" applyFont="1" applyBorder="1" applyAlignment="1">
      <alignment horizontal="center"/>
    </xf>
    <xf numFmtId="165" fontId="0" fillId="0" borderId="7" xfId="0" applyNumberFormat="1" applyBorder="1" applyAlignment="1">
      <alignment horizontal="center"/>
    </xf>
    <xf numFmtId="0" fontId="4" fillId="0" borderId="6" xfId="2" applyBorder="1"/>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0" fillId="12" borderId="12" xfId="0" applyFill="1" applyBorder="1" applyAlignment="1">
      <alignment vertical="center"/>
    </xf>
    <xf numFmtId="0" fontId="0" fillId="0" borderId="11" xfId="0" applyBorder="1"/>
    <xf numFmtId="0" fontId="0" fillId="0" borderId="6" xfId="0" applyBorder="1"/>
    <xf numFmtId="0" fontId="0" fillId="0" borderId="5" xfId="0" applyBorder="1" applyAlignment="1">
      <alignment horizontal="center" vertical="center" wrapText="1"/>
    </xf>
    <xf numFmtId="0" fontId="0" fillId="0" borderId="5" xfId="0" applyBorder="1" applyAlignment="1">
      <alignment horizontal="center" vertical="center"/>
    </xf>
    <xf numFmtId="14" fontId="0" fillId="12" borderId="12" xfId="0" applyNumberFormat="1" applyFill="1" applyBorder="1" applyAlignment="1">
      <alignment horizontal="center" vertical="center"/>
    </xf>
    <xf numFmtId="0" fontId="2" fillId="10" borderId="19" xfId="0" applyFont="1" applyFill="1" applyBorder="1" applyAlignment="1">
      <alignment horizontal="center"/>
    </xf>
    <xf numFmtId="0" fontId="0" fillId="0" borderId="5" xfId="0" applyBorder="1"/>
    <xf numFmtId="0" fontId="0" fillId="0" borderId="5" xfId="0" applyBorder="1" applyAlignment="1">
      <alignment horizontal="center"/>
    </xf>
    <xf numFmtId="0" fontId="2" fillId="2" borderId="13" xfId="0" applyFont="1" applyFill="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13" borderId="12" xfId="0" applyFill="1" applyBorder="1" applyAlignment="1">
      <alignment vertical="center"/>
    </xf>
    <xf numFmtId="14" fontId="0" fillId="13" borderId="5" xfId="0" applyNumberFormat="1" applyFill="1" applyBorder="1" applyAlignment="1">
      <alignment horizontal="center"/>
    </xf>
    <xf numFmtId="14" fontId="0" fillId="14" borderId="12" xfId="0" applyNumberFormat="1" applyFill="1" applyBorder="1" applyAlignment="1">
      <alignment horizontal="center" vertical="center"/>
    </xf>
    <xf numFmtId="0" fontId="0" fillId="15" borderId="12" xfId="0" applyFill="1" applyBorder="1" applyAlignment="1">
      <alignment vertical="center"/>
    </xf>
    <xf numFmtId="165" fontId="0" fillId="11" borderId="11" xfId="0" applyNumberFormat="1" applyFill="1" applyBorder="1" applyAlignment="1">
      <alignment horizontal="center"/>
    </xf>
    <xf numFmtId="165" fontId="0" fillId="11" borderId="12" xfId="0" applyNumberFormat="1" applyFill="1" applyBorder="1" applyAlignment="1">
      <alignment horizontal="center"/>
    </xf>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165" fontId="0" fillId="11" borderId="6" xfId="0" applyNumberFormat="1" applyFill="1" applyBorder="1" applyAlignment="1">
      <alignment horizontal="center"/>
    </xf>
    <xf numFmtId="165" fontId="0" fillId="11" borderId="11" xfId="0" applyNumberFormat="1" applyFill="1" applyBorder="1" applyAlignment="1">
      <alignment horizontal="center"/>
    </xf>
    <xf numFmtId="165" fontId="0" fillId="11" borderId="12" xfId="0" applyNumberFormat="1" applyFill="1" applyBorder="1" applyAlignment="1">
      <alignment horizontal="center"/>
    </xf>
    <xf numFmtId="165" fontId="0" fillId="11" borderId="0" xfId="0" applyNumberFormat="1" applyFill="1" applyBorder="1" applyAlignment="1">
      <alignment horizontal="center"/>
    </xf>
    <xf numFmtId="165" fontId="0" fillId="11" borderId="9" xfId="0" applyNumberFormat="1" applyFill="1" applyBorder="1" applyAlignment="1">
      <alignment horizontal="center"/>
    </xf>
    <xf numFmtId="0" fontId="9" fillId="16" borderId="12" xfId="0" applyFont="1" applyFill="1" applyBorder="1" applyAlignment="1"/>
    <xf numFmtId="0" fontId="10" fillId="16" borderId="12" xfId="0" applyFont="1" applyFill="1" applyBorder="1"/>
    <xf numFmtId="0" fontId="0" fillId="0" borderId="1" xfId="0" applyBorder="1" applyAlignment="1">
      <alignment vertical="top" wrapText="1"/>
    </xf>
    <xf numFmtId="0" fontId="0" fillId="0" borderId="2" xfId="0" applyBorder="1" applyAlignment="1">
      <alignment vertical="top" wrapText="1"/>
    </xf>
    <xf numFmtId="0" fontId="0" fillId="0" borderId="18" xfId="0" applyBorder="1" applyAlignment="1">
      <alignment vertical="top" wrapText="1"/>
    </xf>
    <xf numFmtId="0" fontId="2" fillId="9" borderId="2" xfId="0" applyFont="1" applyFill="1" applyBorder="1" applyAlignment="1">
      <alignment horizontal="center"/>
    </xf>
    <xf numFmtId="0" fontId="2" fillId="9" borderId="1" xfId="0" applyFont="1" applyFill="1" applyBorder="1" applyAlignment="1">
      <alignment horizontal="center"/>
    </xf>
    <xf numFmtId="0" fontId="2" fillId="9" borderId="18" xfId="0" applyFont="1" applyFill="1" applyBorder="1" applyAlignment="1">
      <alignment horizontal="center"/>
    </xf>
    <xf numFmtId="0" fontId="2" fillId="9" borderId="13" xfId="0" applyFont="1" applyFill="1" applyBorder="1" applyAlignment="1">
      <alignment horizontal="center"/>
    </xf>
    <xf numFmtId="0" fontId="2" fillId="9" borderId="14" xfId="0" applyFont="1" applyFill="1" applyBorder="1" applyAlignment="1">
      <alignment horizontal="center"/>
    </xf>
    <xf numFmtId="0" fontId="2" fillId="9" borderId="3" xfId="0" applyFont="1" applyFill="1" applyBorder="1" applyAlignment="1">
      <alignment horizontal="center"/>
    </xf>
    <xf numFmtId="0" fontId="2" fillId="8" borderId="13" xfId="0" applyFont="1" applyFill="1" applyBorder="1" applyAlignment="1">
      <alignment horizontal="center"/>
    </xf>
    <xf numFmtId="0" fontId="2" fillId="8" borderId="14" xfId="0" applyFont="1" applyFill="1" applyBorder="1" applyAlignment="1">
      <alignment horizontal="center"/>
    </xf>
    <xf numFmtId="0" fontId="2" fillId="8" borderId="3" xfId="0" applyFont="1" applyFill="1" applyBorder="1" applyAlignment="1">
      <alignment horizontal="center"/>
    </xf>
    <xf numFmtId="0" fontId="2" fillId="8" borderId="2" xfId="0" applyFont="1" applyFill="1" applyBorder="1" applyAlignment="1">
      <alignment horizontal="center"/>
    </xf>
    <xf numFmtId="0" fontId="2" fillId="8" borderId="1" xfId="0" applyFont="1" applyFill="1" applyBorder="1" applyAlignment="1">
      <alignment horizontal="center"/>
    </xf>
    <xf numFmtId="0" fontId="2" fillId="8" borderId="18" xfId="0" applyFont="1" applyFill="1" applyBorder="1" applyAlignment="1">
      <alignment horizontal="center"/>
    </xf>
    <xf numFmtId="0" fontId="2" fillId="7" borderId="2" xfId="0" applyFont="1" applyFill="1" applyBorder="1" applyAlignment="1">
      <alignment horizontal="center"/>
    </xf>
    <xf numFmtId="0" fontId="2" fillId="7" borderId="1" xfId="0" applyFont="1" applyFill="1" applyBorder="1" applyAlignment="1">
      <alignment horizontal="center"/>
    </xf>
    <xf numFmtId="0" fontId="2" fillId="7" borderId="18" xfId="0" applyFont="1" applyFill="1" applyBorder="1" applyAlignment="1">
      <alignment horizontal="center"/>
    </xf>
    <xf numFmtId="0" fontId="0" fillId="13" borderId="1" xfId="0" applyFill="1" applyBorder="1" applyAlignment="1">
      <alignment horizontal="left" vertical="top" wrapText="1"/>
    </xf>
    <xf numFmtId="0" fontId="0" fillId="13" borderId="2" xfId="0" applyFill="1" applyBorder="1" applyAlignment="1">
      <alignment horizontal="left" vertical="top" wrapText="1"/>
    </xf>
    <xf numFmtId="0" fontId="0" fillId="13" borderId="18" xfId="0"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8" xfId="0" applyBorder="1" applyAlignment="1">
      <alignment horizontal="left" vertical="top" wrapText="1"/>
    </xf>
    <xf numFmtId="0" fontId="0" fillId="13" borderId="5" xfId="0" applyFill="1" applyBorder="1" applyAlignment="1">
      <alignment horizontal="left" vertical="top" wrapText="1"/>
    </xf>
    <xf numFmtId="0" fontId="0" fillId="13" borderId="5" xfId="0" applyFill="1" applyBorder="1" applyAlignment="1">
      <alignment horizontal="left" vertical="top"/>
    </xf>
    <xf numFmtId="0" fontId="9" fillId="16" borderId="1" xfId="0" applyFont="1" applyFill="1" applyBorder="1" applyAlignment="1">
      <alignment wrapText="1"/>
    </xf>
    <xf numFmtId="0" fontId="9" fillId="16" borderId="2" xfId="0" applyFont="1" applyFill="1" applyBorder="1" applyAlignment="1">
      <alignment wrapText="1"/>
    </xf>
    <xf numFmtId="0" fontId="9" fillId="16" borderId="18" xfId="0" applyFont="1" applyFill="1" applyBorder="1" applyAlignment="1">
      <alignment wrapText="1"/>
    </xf>
    <xf numFmtId="0" fontId="0" fillId="14" borderId="1" xfId="0" applyFill="1" applyBorder="1" applyAlignment="1">
      <alignment horizontal="left" vertical="top" wrapText="1"/>
    </xf>
    <xf numFmtId="0" fontId="0" fillId="14" borderId="2" xfId="0" applyFill="1" applyBorder="1" applyAlignment="1">
      <alignment horizontal="left" vertical="top"/>
    </xf>
    <xf numFmtId="0" fontId="0" fillId="14" borderId="18" xfId="0" applyFill="1" applyBorder="1" applyAlignment="1">
      <alignment horizontal="left" vertical="top"/>
    </xf>
    <xf numFmtId="0" fontId="0" fillId="14" borderId="2" xfId="0" applyFill="1" applyBorder="1" applyAlignment="1">
      <alignment horizontal="left" vertical="top" wrapText="1"/>
    </xf>
    <xf numFmtId="0" fontId="0" fillId="14" borderId="18" xfId="0" applyFill="1" applyBorder="1" applyAlignment="1">
      <alignment horizontal="left" vertical="top" wrapText="1"/>
    </xf>
    <xf numFmtId="0" fontId="10" fillId="16" borderId="1" xfId="0" applyFont="1" applyFill="1" applyBorder="1" applyAlignment="1">
      <alignment wrapText="1"/>
    </xf>
    <xf numFmtId="0" fontId="10" fillId="16" borderId="2" xfId="0" applyFont="1" applyFill="1" applyBorder="1" applyAlignment="1">
      <alignment wrapText="1"/>
    </xf>
    <xf numFmtId="0" fontId="10" fillId="16" borderId="18" xfId="0" applyFont="1" applyFill="1" applyBorder="1" applyAlignment="1">
      <alignment wrapText="1"/>
    </xf>
    <xf numFmtId="0" fontId="0" fillId="12" borderId="1" xfId="0" applyFill="1" applyBorder="1" applyAlignment="1">
      <alignment horizontal="left" vertical="top" wrapText="1"/>
    </xf>
    <xf numFmtId="0" fontId="0" fillId="12" borderId="2" xfId="0" applyFill="1" applyBorder="1" applyAlignment="1">
      <alignment horizontal="left" vertical="top" wrapText="1"/>
    </xf>
    <xf numFmtId="0" fontId="0" fillId="12" borderId="18" xfId="0" applyFill="1" applyBorder="1" applyAlignment="1">
      <alignment horizontal="left" vertical="top" wrapText="1"/>
    </xf>
    <xf numFmtId="0" fontId="0" fillId="0" borderId="4" xfId="0"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3" xfId="0" applyFont="1" applyFill="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0" fillId="12" borderId="1" xfId="0" applyFill="1" applyBorder="1" applyAlignment="1">
      <alignment vertical="top" wrapText="1"/>
    </xf>
    <xf numFmtId="0" fontId="0" fillId="12" borderId="2" xfId="0" applyFill="1" applyBorder="1" applyAlignment="1">
      <alignment vertical="top" wrapText="1"/>
    </xf>
    <xf numFmtId="0" fontId="0" fillId="12" borderId="18" xfId="0" applyFill="1" applyBorder="1" applyAlignment="1">
      <alignment vertical="top" wrapText="1"/>
    </xf>
    <xf numFmtId="0" fontId="2" fillId="7" borderId="13" xfId="0" applyFont="1" applyFill="1" applyBorder="1" applyAlignment="1">
      <alignment horizontal="center"/>
    </xf>
    <xf numFmtId="0" fontId="2" fillId="7" borderId="14" xfId="0" applyFont="1" applyFill="1" applyBorder="1" applyAlignment="1">
      <alignment horizontal="center"/>
    </xf>
    <xf numFmtId="0" fontId="2" fillId="7" borderId="3" xfId="0" applyFont="1" applyFill="1" applyBorder="1" applyAlignment="1">
      <alignment horizontal="center"/>
    </xf>
    <xf numFmtId="0" fontId="0" fillId="15" borderId="1" xfId="0" applyFill="1" applyBorder="1" applyAlignment="1">
      <alignment vertical="top" wrapText="1"/>
    </xf>
    <xf numFmtId="0" fontId="0" fillId="15" borderId="2" xfId="0" applyFill="1" applyBorder="1" applyAlignment="1">
      <alignment vertical="top" wrapText="1"/>
    </xf>
    <xf numFmtId="0" fontId="0" fillId="15" borderId="18" xfId="0" applyFill="1" applyBorder="1" applyAlignment="1">
      <alignment vertical="top" wrapText="1"/>
    </xf>
    <xf numFmtId="0" fontId="0" fillId="15" borderId="1" xfId="0" applyFill="1" applyBorder="1" applyAlignment="1">
      <alignment horizontal="left" vertical="top" wrapText="1"/>
    </xf>
    <xf numFmtId="0" fontId="0" fillId="15" borderId="2" xfId="0" applyFill="1" applyBorder="1" applyAlignment="1">
      <alignment horizontal="left" vertical="top" wrapText="1"/>
    </xf>
    <xf numFmtId="0" fontId="0" fillId="15" borderId="18" xfId="0" applyFill="1" applyBorder="1" applyAlignment="1">
      <alignment horizontal="left" vertical="top" wrapText="1"/>
    </xf>
    <xf numFmtId="0" fontId="0" fillId="0" borderId="5" xfId="0" applyBorder="1" applyAlignment="1">
      <alignment horizontal="left" vertical="top"/>
    </xf>
    <xf numFmtId="0" fontId="2" fillId="10" borderId="13" xfId="0" applyFont="1" applyFill="1" applyBorder="1" applyAlignment="1">
      <alignment horizontal="center"/>
    </xf>
    <xf numFmtId="0" fontId="2" fillId="10" borderId="14" xfId="0" applyFont="1" applyFill="1" applyBorder="1" applyAlignment="1">
      <alignment horizontal="center"/>
    </xf>
    <xf numFmtId="0" fontId="2" fillId="10" borderId="3" xfId="0" applyFont="1"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2" fillId="2" borderId="8" xfId="0" applyFont="1" applyFill="1" applyBorder="1" applyAlignment="1">
      <alignment horizontal="center"/>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11"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2" fillId="10" borderId="2" xfId="0" applyFont="1" applyFill="1" applyBorder="1" applyAlignment="1">
      <alignment horizontal="center"/>
    </xf>
    <xf numFmtId="0" fontId="2" fillId="10" borderId="1" xfId="0" applyFont="1" applyFill="1" applyBorder="1" applyAlignment="1">
      <alignment horizontal="center"/>
    </xf>
    <xf numFmtId="0" fontId="2" fillId="10" borderId="18" xfId="0" applyFont="1" applyFill="1" applyBorder="1" applyAlignment="1">
      <alignment horizontal="center"/>
    </xf>
    <xf numFmtId="0" fontId="2" fillId="2" borderId="18" xfId="0" applyFont="1" applyFill="1" applyBorder="1" applyAlignment="1">
      <alignment horizontal="center"/>
    </xf>
  </cellXfs>
  <cellStyles count="3">
    <cellStyle name="Hyperlink" xfId="2" builtinId="8"/>
    <cellStyle name="Normal" xfId="0" builtinId="0"/>
    <cellStyle name="Percent" xfId="1" builtinId="5"/>
  </cellStyles>
  <dxfs count="18">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
      <font>
        <color rgb="FF00B0F0"/>
      </font>
      <fill>
        <patternFill>
          <bgColor rgb="FF00B0F0"/>
        </patternFill>
      </fill>
    </dxf>
    <dxf>
      <fill>
        <patternFill>
          <bgColor rgb="FF0070C0"/>
        </patternFill>
      </fill>
    </dxf>
    <dxf>
      <font>
        <color rgb="FF92D050"/>
      </font>
      <fill>
        <patternFill>
          <bgColor rgb="FF92D050"/>
        </patternFill>
      </fill>
    </dxf>
    <dxf>
      <font>
        <color rgb="FFFF0000"/>
      </font>
      <fill>
        <patternFill>
          <bgColor rgb="FFFF0000"/>
        </patternFill>
      </fill>
    </dxf>
    <dxf>
      <font>
        <color rgb="FFFFC000"/>
      </font>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ccounting.egi.eu/tier2/federation/SouthGrid/normcpu/SITE/DATE/2021/1/2021/3/all/localinfrajobs/" TargetMode="External"/><Relationship Id="rId2" Type="http://schemas.openxmlformats.org/officeDocument/2006/relationships/hyperlink" Target="https://egi.ui.argo.grnet.gr/egi/report-ar/Critical/SITES?filter=NGI_UK" TargetMode="External"/><Relationship Id="rId1" Type="http://schemas.openxmlformats.org/officeDocument/2006/relationships/hyperlink" Target="https://egi.ui.argo.grnet.gr/egi/report-ar/Critical/SITES?filter=NGI_UK" TargetMode="External"/><Relationship Id="rId5" Type="http://schemas.openxmlformats.org/officeDocument/2006/relationships/hyperlink" Target="https://accounting.egi.eu/tier2/federation/UK-SouthGrid/njobs/VO/DATE/2021/1/2021/3/all/localinfrajobs/" TargetMode="External"/><Relationship Id="rId4" Type="http://schemas.openxmlformats.org/officeDocument/2006/relationships/hyperlink" Target="https://accounting.egi.eu/tier2/federation/SouthGrid/normelap_processors/SITE/DATE/2021/1/2021/3/all/localinfrajo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7"/>
  <sheetViews>
    <sheetView tabSelected="1" topLeftCell="A10" workbookViewId="0">
      <selection activeCell="E4" sqref="E4"/>
    </sheetView>
  </sheetViews>
  <sheetFormatPr defaultRowHeight="15" x14ac:dyDescent="0.25"/>
  <cols>
    <col min="2" max="2" width="15.42578125" customWidth="1"/>
    <col min="3" max="3" width="17.140625" customWidth="1"/>
    <col min="4" max="4" width="20.28515625" customWidth="1"/>
    <col min="5" max="5" width="9.140625" style="2"/>
    <col min="6" max="6" width="9.5703125" style="2" customWidth="1"/>
    <col min="7" max="10" width="9.140625" style="2"/>
  </cols>
  <sheetData>
    <row r="2" spans="2:10" x14ac:dyDescent="0.25">
      <c r="B2" s="4" t="s">
        <v>0</v>
      </c>
      <c r="C2" s="119">
        <v>2022</v>
      </c>
      <c r="D2" s="123" t="s">
        <v>1</v>
      </c>
      <c r="E2" s="181" t="s">
        <v>2</v>
      </c>
      <c r="F2" s="181"/>
      <c r="G2" s="12"/>
      <c r="H2" s="12"/>
      <c r="I2" s="12"/>
      <c r="J2" s="12"/>
    </row>
    <row r="3" spans="2:10" x14ac:dyDescent="0.25">
      <c r="B3" s="4" t="s">
        <v>3</v>
      </c>
      <c r="C3" s="119" t="s">
        <v>121</v>
      </c>
      <c r="D3" s="123" t="s">
        <v>4</v>
      </c>
      <c r="E3" s="181" t="s">
        <v>139</v>
      </c>
      <c r="F3" s="181"/>
      <c r="G3" s="12"/>
      <c r="H3"/>
      <c r="I3"/>
      <c r="J3"/>
    </row>
    <row r="4" spans="2:10" x14ac:dyDescent="0.25">
      <c r="B4" s="15"/>
      <c r="C4" s="13"/>
      <c r="D4" s="15"/>
      <c r="E4" s="13"/>
      <c r="F4" s="13"/>
      <c r="G4" s="12"/>
      <c r="H4" s="12"/>
      <c r="I4" s="12"/>
      <c r="J4" s="12"/>
    </row>
    <row r="5" spans="2:10" x14ac:dyDescent="0.25">
      <c r="E5" s="12"/>
      <c r="F5" s="12"/>
      <c r="G5" s="12"/>
      <c r="H5" s="12"/>
      <c r="I5" s="12"/>
      <c r="J5" s="12"/>
    </row>
    <row r="6" spans="2:10" x14ac:dyDescent="0.25">
      <c r="B6" s="191" t="s">
        <v>12</v>
      </c>
      <c r="C6" s="192"/>
      <c r="D6" s="192"/>
      <c r="E6" s="192"/>
      <c r="F6" s="192"/>
      <c r="G6" s="192"/>
      <c r="H6" s="192"/>
      <c r="I6" s="192"/>
      <c r="J6" s="193"/>
    </row>
    <row r="7" spans="2:10" x14ac:dyDescent="0.25">
      <c r="B7" s="16" t="s">
        <v>1</v>
      </c>
      <c r="C7" s="156" t="s">
        <v>13</v>
      </c>
      <c r="D7" s="156"/>
      <c r="E7" s="156"/>
      <c r="F7" s="157" t="s">
        <v>14</v>
      </c>
      <c r="G7" s="156"/>
      <c r="H7" s="156"/>
      <c r="I7" s="156"/>
      <c r="J7" s="158"/>
    </row>
    <row r="8" spans="2:10" ht="153" customHeight="1" x14ac:dyDescent="0.25">
      <c r="B8" s="129" t="s">
        <v>9</v>
      </c>
      <c r="C8" s="194" t="s">
        <v>136</v>
      </c>
      <c r="D8" s="195"/>
      <c r="E8" s="196"/>
      <c r="F8" s="197" t="s">
        <v>137</v>
      </c>
      <c r="G8" s="198"/>
      <c r="H8" s="198"/>
      <c r="I8" s="198"/>
      <c r="J8" s="199"/>
    </row>
    <row r="9" spans="2:10" ht="162" customHeight="1" x14ac:dyDescent="0.25">
      <c r="B9" s="111" t="s">
        <v>10</v>
      </c>
      <c r="C9" s="188" t="s">
        <v>122</v>
      </c>
      <c r="D9" s="189"/>
      <c r="E9" s="190"/>
      <c r="F9" s="178" t="s">
        <v>123</v>
      </c>
      <c r="G9" s="179"/>
      <c r="H9" s="179"/>
      <c r="I9" s="179"/>
      <c r="J9" s="180"/>
    </row>
    <row r="10" spans="2:10" ht="222" customHeight="1" x14ac:dyDescent="0.25">
      <c r="B10" s="126" t="s">
        <v>8</v>
      </c>
      <c r="C10" s="159" t="s">
        <v>135</v>
      </c>
      <c r="D10" s="160"/>
      <c r="E10" s="161"/>
      <c r="F10" s="159"/>
      <c r="G10" s="160"/>
      <c r="H10" s="160"/>
      <c r="I10" s="160"/>
      <c r="J10" s="161"/>
    </row>
    <row r="11" spans="2:10" ht="93" customHeight="1" x14ac:dyDescent="0.25">
      <c r="B11" s="11" t="s">
        <v>15</v>
      </c>
      <c r="C11" s="141"/>
      <c r="D11" s="142"/>
      <c r="E11" s="143"/>
      <c r="F11" s="162"/>
      <c r="G11" s="163"/>
      <c r="H11" s="163"/>
      <c r="I11" s="163"/>
      <c r="J11" s="164"/>
    </row>
    <row r="12" spans="2:10" ht="60" customHeight="1" x14ac:dyDescent="0.25">
      <c r="B12" s="11" t="s">
        <v>16</v>
      </c>
      <c r="C12" s="141"/>
      <c r="D12" s="142"/>
      <c r="E12" s="143"/>
      <c r="F12" s="185"/>
      <c r="G12" s="186"/>
      <c r="H12" s="186"/>
      <c r="I12" s="186"/>
      <c r="J12" s="187"/>
    </row>
    <row r="13" spans="2:10" x14ac:dyDescent="0.25">
      <c r="C13" s="12"/>
      <c r="D13" s="12"/>
      <c r="E13" s="12"/>
      <c r="F13" s="12"/>
      <c r="G13" s="12"/>
      <c r="H13" s="12"/>
      <c r="I13" s="12"/>
      <c r="J13" s="12"/>
    </row>
    <row r="14" spans="2:10" x14ac:dyDescent="0.25">
      <c r="C14" s="12"/>
      <c r="D14" s="12"/>
      <c r="E14" s="12"/>
      <c r="F14" s="12"/>
      <c r="G14" s="12"/>
      <c r="H14" s="12"/>
      <c r="I14" s="12"/>
      <c r="J14" s="12"/>
    </row>
    <row r="15" spans="2:10" x14ac:dyDescent="0.25">
      <c r="B15" s="150" t="s">
        <v>17</v>
      </c>
      <c r="C15" s="151"/>
      <c r="D15" s="151"/>
      <c r="E15" s="151"/>
      <c r="F15" s="151"/>
      <c r="G15" s="151"/>
      <c r="H15" s="151"/>
      <c r="I15" s="151"/>
      <c r="J15" s="152"/>
    </row>
    <row r="16" spans="2:10" x14ac:dyDescent="0.25">
      <c r="B16" s="17" t="s">
        <v>18</v>
      </c>
      <c r="C16" s="153" t="s">
        <v>19</v>
      </c>
      <c r="D16" s="153"/>
      <c r="E16" s="153"/>
      <c r="F16" s="154" t="s">
        <v>20</v>
      </c>
      <c r="G16" s="153"/>
      <c r="H16" s="153"/>
      <c r="I16" s="153"/>
      <c r="J16" s="155"/>
    </row>
    <row r="17" spans="2:10" ht="60" customHeight="1" x14ac:dyDescent="0.25">
      <c r="B17" s="11" t="s">
        <v>9</v>
      </c>
      <c r="C17" s="141"/>
      <c r="D17" s="142"/>
      <c r="E17" s="143"/>
      <c r="F17" s="141"/>
      <c r="G17" s="142"/>
      <c r="H17" s="142"/>
      <c r="I17" s="142"/>
      <c r="J17" s="143"/>
    </row>
    <row r="18" spans="2:10" ht="245.25" customHeight="1" x14ac:dyDescent="0.25">
      <c r="B18" s="127" t="s">
        <v>8</v>
      </c>
      <c r="C18" s="165" t="s">
        <v>134</v>
      </c>
      <c r="D18" s="166"/>
      <c r="E18" s="166"/>
      <c r="F18" s="166"/>
      <c r="G18" s="166"/>
      <c r="H18" s="166"/>
      <c r="I18" s="166"/>
      <c r="J18" s="166"/>
    </row>
    <row r="19" spans="2:10" ht="60" customHeight="1" x14ac:dyDescent="0.25">
      <c r="B19" s="139" t="s">
        <v>124</v>
      </c>
      <c r="C19" s="167" t="s">
        <v>125</v>
      </c>
      <c r="D19" s="168"/>
      <c r="E19" s="169"/>
      <c r="F19" s="168" t="s">
        <v>126</v>
      </c>
      <c r="G19" s="168"/>
      <c r="H19" s="168"/>
      <c r="I19" s="168"/>
      <c r="J19" s="169"/>
    </row>
    <row r="20" spans="2:10" ht="60" customHeight="1" x14ac:dyDescent="0.25">
      <c r="B20" s="139" t="s">
        <v>127</v>
      </c>
      <c r="C20" s="167" t="s">
        <v>128</v>
      </c>
      <c r="D20" s="168"/>
      <c r="E20" s="168"/>
      <c r="F20" s="167" t="s">
        <v>117</v>
      </c>
      <c r="G20" s="168"/>
      <c r="H20" s="168"/>
      <c r="I20" s="168"/>
      <c r="J20" s="169"/>
    </row>
    <row r="21" spans="2:10" ht="60" customHeight="1" x14ac:dyDescent="0.25">
      <c r="B21" s="139" t="s">
        <v>127</v>
      </c>
      <c r="C21" s="167" t="s">
        <v>118</v>
      </c>
      <c r="D21" s="168"/>
      <c r="E21" s="168"/>
      <c r="F21" s="167" t="s">
        <v>119</v>
      </c>
      <c r="G21" s="168"/>
      <c r="H21" s="168"/>
      <c r="I21" s="168"/>
      <c r="J21" s="169"/>
    </row>
    <row r="22" spans="2:10" ht="60" customHeight="1" x14ac:dyDescent="0.25">
      <c r="B22" s="139" t="s">
        <v>124</v>
      </c>
      <c r="C22" s="167" t="s">
        <v>116</v>
      </c>
      <c r="D22" s="168"/>
      <c r="E22" s="168"/>
      <c r="F22" s="167" t="s">
        <v>25</v>
      </c>
      <c r="G22" s="168"/>
      <c r="H22" s="168"/>
      <c r="I22" s="168"/>
      <c r="J22" s="169"/>
    </row>
    <row r="23" spans="2:10" ht="116.25" customHeight="1" x14ac:dyDescent="0.25">
      <c r="B23" s="128"/>
      <c r="C23" s="170" t="s">
        <v>120</v>
      </c>
      <c r="D23" s="171"/>
      <c r="E23" s="172"/>
      <c r="F23" s="170" t="s">
        <v>138</v>
      </c>
      <c r="G23" s="173"/>
      <c r="H23" s="173"/>
      <c r="I23" s="173"/>
      <c r="J23" s="174"/>
    </row>
    <row r="24" spans="2:10" ht="60" customHeight="1" x14ac:dyDescent="0.25">
      <c r="B24" s="126" t="s">
        <v>8</v>
      </c>
      <c r="C24" s="159"/>
      <c r="D24" s="160"/>
      <c r="E24" s="161"/>
      <c r="F24" s="159"/>
      <c r="G24" s="160"/>
      <c r="H24" s="160"/>
      <c r="I24" s="160"/>
      <c r="J24" s="161"/>
    </row>
    <row r="25" spans="2:10" ht="60" customHeight="1" x14ac:dyDescent="0.25">
      <c r="B25" s="11" t="s">
        <v>15</v>
      </c>
      <c r="C25" s="141"/>
      <c r="D25" s="142"/>
      <c r="E25" s="143"/>
      <c r="F25" s="141"/>
      <c r="G25" s="142"/>
      <c r="H25" s="142"/>
      <c r="I25" s="142"/>
      <c r="J25" s="143"/>
    </row>
    <row r="26" spans="2:10" ht="60" customHeight="1" x14ac:dyDescent="0.25">
      <c r="B26" s="11" t="s">
        <v>16</v>
      </c>
      <c r="C26" s="141"/>
      <c r="D26" s="142"/>
      <c r="E26" s="143"/>
      <c r="F26" s="141"/>
      <c r="G26" s="142"/>
      <c r="H26" s="142"/>
      <c r="I26" s="142"/>
      <c r="J26" s="143"/>
    </row>
    <row r="27" spans="2:10" ht="15" customHeight="1" x14ac:dyDescent="0.25">
      <c r="E27" s="12"/>
      <c r="F27" s="12"/>
      <c r="G27" s="12"/>
      <c r="H27" s="12"/>
      <c r="I27" s="12"/>
      <c r="J27" s="12"/>
    </row>
    <row r="28" spans="2:10" ht="15" customHeight="1" x14ac:dyDescent="0.25">
      <c r="E28" s="12"/>
      <c r="F28" s="12"/>
      <c r="G28" s="12"/>
      <c r="H28" s="12"/>
      <c r="I28" s="12"/>
      <c r="J28" s="12"/>
    </row>
    <row r="29" spans="2:10" x14ac:dyDescent="0.25">
      <c r="B29" s="147" t="s">
        <v>21</v>
      </c>
      <c r="C29" s="148"/>
      <c r="D29" s="148"/>
      <c r="E29" s="148"/>
      <c r="F29" s="148"/>
      <c r="G29" s="148"/>
      <c r="H29" s="148"/>
      <c r="I29" s="148"/>
      <c r="J29" s="149"/>
    </row>
    <row r="30" spans="2:10" ht="30.75" customHeight="1" x14ac:dyDescent="0.25">
      <c r="B30" s="18" t="s">
        <v>22</v>
      </c>
      <c r="C30" s="144" t="s">
        <v>23</v>
      </c>
      <c r="D30" s="144"/>
      <c r="E30" s="144"/>
      <c r="F30" s="145" t="s">
        <v>24</v>
      </c>
      <c r="G30" s="144"/>
      <c r="H30" s="144"/>
      <c r="I30" s="144"/>
      <c r="J30" s="146"/>
    </row>
    <row r="31" spans="2:10" ht="112.5" customHeight="1" x14ac:dyDescent="0.25">
      <c r="B31" s="140" t="s">
        <v>129</v>
      </c>
      <c r="C31" s="175" t="s">
        <v>125</v>
      </c>
      <c r="D31" s="176"/>
      <c r="E31" s="177"/>
      <c r="F31" s="176" t="s">
        <v>130</v>
      </c>
      <c r="G31" s="176"/>
      <c r="H31" s="176"/>
      <c r="I31" s="176"/>
      <c r="J31" s="177"/>
    </row>
    <row r="32" spans="2:10" ht="60" customHeight="1" x14ac:dyDescent="0.25">
      <c r="B32" s="140" t="s">
        <v>129</v>
      </c>
      <c r="C32" s="175" t="s">
        <v>128</v>
      </c>
      <c r="D32" s="176"/>
      <c r="E32" s="176"/>
      <c r="F32" s="175" t="s">
        <v>117</v>
      </c>
      <c r="G32" s="176"/>
      <c r="H32" s="176"/>
      <c r="I32" s="176"/>
      <c r="J32" s="177"/>
    </row>
    <row r="33" spans="2:10" ht="39.75" customHeight="1" x14ac:dyDescent="0.25">
      <c r="B33" s="140" t="s">
        <v>129</v>
      </c>
      <c r="C33" s="175" t="s">
        <v>118</v>
      </c>
      <c r="D33" s="176"/>
      <c r="E33" s="176"/>
      <c r="F33" s="175" t="s">
        <v>119</v>
      </c>
      <c r="G33" s="176"/>
      <c r="H33" s="176"/>
      <c r="I33" s="176"/>
      <c r="J33" s="177"/>
    </row>
    <row r="34" spans="2:10" ht="29.25" customHeight="1" x14ac:dyDescent="0.25">
      <c r="B34" s="140" t="s">
        <v>129</v>
      </c>
      <c r="C34" s="175" t="s">
        <v>116</v>
      </c>
      <c r="D34" s="176"/>
      <c r="E34" s="176"/>
      <c r="F34" s="175" t="s">
        <v>25</v>
      </c>
      <c r="G34" s="176"/>
      <c r="H34" s="176"/>
      <c r="I34" s="176"/>
      <c r="J34" s="177"/>
    </row>
    <row r="35" spans="2:10" ht="30" customHeight="1" x14ac:dyDescent="0.25">
      <c r="B35" s="140" t="s">
        <v>131</v>
      </c>
      <c r="C35" s="175" t="s">
        <v>132</v>
      </c>
      <c r="D35" s="176"/>
      <c r="E35" s="176"/>
      <c r="F35" s="175" t="s">
        <v>133</v>
      </c>
      <c r="G35" s="176"/>
      <c r="H35" s="176"/>
      <c r="I35" s="176"/>
      <c r="J35" s="177"/>
    </row>
    <row r="36" spans="2:10" ht="31.5" customHeight="1" x14ac:dyDescent="0.25">
      <c r="B36" s="128"/>
      <c r="C36" s="170"/>
      <c r="D36" s="171"/>
      <c r="E36" s="172"/>
      <c r="F36" s="170"/>
      <c r="G36" s="173"/>
      <c r="H36" s="173"/>
      <c r="I36" s="173"/>
      <c r="J36" s="174"/>
    </row>
    <row r="37" spans="2:10" ht="60" customHeight="1" x14ac:dyDescent="0.25">
      <c r="B37" s="116"/>
      <c r="C37" s="178"/>
      <c r="D37" s="179"/>
      <c r="E37" s="179"/>
      <c r="F37" s="178"/>
      <c r="G37" s="179"/>
      <c r="H37" s="179"/>
      <c r="I37" s="179"/>
      <c r="J37" s="180"/>
    </row>
    <row r="38" spans="2:10" ht="60" customHeight="1" x14ac:dyDescent="0.25">
      <c r="E38" s="12"/>
      <c r="F38" s="12"/>
      <c r="G38" s="12"/>
      <c r="H38" s="12"/>
      <c r="I38" s="12"/>
      <c r="J38" s="12"/>
    </row>
    <row r="39" spans="2:10" x14ac:dyDescent="0.25">
      <c r="B39" s="201" t="s">
        <v>26</v>
      </c>
      <c r="C39" s="202"/>
      <c r="D39" s="202"/>
      <c r="E39" s="202"/>
      <c r="F39" s="202"/>
      <c r="G39" s="202"/>
      <c r="H39" s="202"/>
      <c r="I39" s="202"/>
      <c r="J39" s="203"/>
    </row>
    <row r="40" spans="2:10" x14ac:dyDescent="0.25">
      <c r="B40" s="117" t="s">
        <v>22</v>
      </c>
      <c r="C40" s="202" t="s">
        <v>23</v>
      </c>
      <c r="D40" s="202"/>
      <c r="E40" s="202"/>
      <c r="F40" s="201" t="s">
        <v>24</v>
      </c>
      <c r="G40" s="202"/>
      <c r="H40" s="202"/>
      <c r="I40" s="202"/>
      <c r="J40" s="203"/>
    </row>
    <row r="41" spans="2:10" ht="107.25" customHeight="1" x14ac:dyDescent="0.25"/>
    <row r="42" spans="2:10" ht="64.5" customHeight="1" x14ac:dyDescent="0.25"/>
    <row r="43" spans="2:10" ht="48" customHeight="1" x14ac:dyDescent="0.25"/>
    <row r="44" spans="2:10" ht="45.75" customHeight="1" x14ac:dyDescent="0.25"/>
    <row r="45" spans="2:10" ht="41.25" customHeight="1" x14ac:dyDescent="0.25"/>
    <row r="46" spans="2:10" ht="41.25" customHeight="1" x14ac:dyDescent="0.25"/>
    <row r="47" spans="2:10" ht="41.25" customHeight="1" x14ac:dyDescent="0.25">
      <c r="B47" s="128"/>
      <c r="C47" s="170"/>
      <c r="D47" s="173"/>
      <c r="E47" s="173"/>
      <c r="F47" s="170"/>
      <c r="G47" s="173"/>
      <c r="H47" s="173"/>
      <c r="I47" s="173"/>
      <c r="J47" s="174"/>
    </row>
    <row r="48" spans="2:10" ht="41.25" customHeight="1" x14ac:dyDescent="0.25">
      <c r="B48" s="118"/>
      <c r="C48" s="200"/>
      <c r="D48" s="200"/>
      <c r="E48" s="200"/>
      <c r="F48" s="200"/>
      <c r="G48" s="200"/>
      <c r="H48" s="200"/>
      <c r="I48" s="200"/>
      <c r="J48" s="200"/>
    </row>
    <row r="49" spans="2:10" ht="41.25" customHeight="1" x14ac:dyDescent="0.25">
      <c r="B49" s="118"/>
      <c r="C49" s="200"/>
      <c r="D49" s="200"/>
      <c r="E49" s="200"/>
      <c r="F49" s="200"/>
      <c r="G49" s="200"/>
      <c r="H49" s="200"/>
      <c r="I49" s="200"/>
      <c r="J49" s="200"/>
    </row>
    <row r="50" spans="2:10" ht="41.25" customHeight="1" x14ac:dyDescent="0.25">
      <c r="E50" s="12"/>
      <c r="F50" s="12"/>
      <c r="G50" s="12"/>
      <c r="H50" s="12"/>
      <c r="I50" s="12"/>
      <c r="J50" s="12"/>
    </row>
    <row r="51" spans="2:10" ht="41.25" customHeight="1" x14ac:dyDescent="0.25">
      <c r="E51" s="12"/>
      <c r="F51" s="12"/>
      <c r="G51" s="12"/>
      <c r="H51" s="12"/>
      <c r="I51" s="12"/>
      <c r="J51" s="12"/>
    </row>
    <row r="52" spans="2:10" x14ac:dyDescent="0.25">
      <c r="E52" s="12"/>
      <c r="F52" s="12"/>
      <c r="G52" s="12"/>
      <c r="H52" s="12"/>
      <c r="I52" s="12"/>
      <c r="J52" s="12"/>
    </row>
    <row r="53" spans="2:10" x14ac:dyDescent="0.25">
      <c r="E53" s="12"/>
      <c r="F53" s="12"/>
      <c r="G53" s="12"/>
      <c r="H53" s="12"/>
      <c r="I53" s="12"/>
      <c r="J53" s="12"/>
    </row>
    <row r="54" spans="2:10" x14ac:dyDescent="0.25">
      <c r="E54" s="12"/>
      <c r="F54" s="12"/>
      <c r="G54" s="12"/>
      <c r="H54" s="12"/>
      <c r="I54" s="12"/>
      <c r="J54" s="12"/>
    </row>
    <row r="55" spans="2:10" x14ac:dyDescent="0.25">
      <c r="E55" s="12"/>
      <c r="F55" s="12"/>
      <c r="G55" s="12"/>
      <c r="H55" s="12"/>
      <c r="I55" s="12"/>
      <c r="J55" s="12"/>
    </row>
    <row r="56" spans="2:10" x14ac:dyDescent="0.25">
      <c r="E56" s="12"/>
      <c r="F56" s="12"/>
      <c r="G56" s="12"/>
      <c r="H56" s="12"/>
      <c r="I56" s="12"/>
      <c r="J56" s="12"/>
    </row>
    <row r="57" spans="2:10" x14ac:dyDescent="0.25">
      <c r="E57" s="12"/>
      <c r="F57" s="12"/>
      <c r="G57" s="12"/>
      <c r="H57" s="12"/>
      <c r="I57" s="12"/>
      <c r="J57" s="12"/>
    </row>
  </sheetData>
  <mergeCells count="64">
    <mergeCell ref="C35:E35"/>
    <mergeCell ref="F35:J35"/>
    <mergeCell ref="C32:E32"/>
    <mergeCell ref="F32:J32"/>
    <mergeCell ref="C33:E33"/>
    <mergeCell ref="F33:J33"/>
    <mergeCell ref="C34:E34"/>
    <mergeCell ref="F34:J34"/>
    <mergeCell ref="C49:E49"/>
    <mergeCell ref="F49:J49"/>
    <mergeCell ref="C36:E36"/>
    <mergeCell ref="C47:E47"/>
    <mergeCell ref="F47:J47"/>
    <mergeCell ref="F36:J36"/>
    <mergeCell ref="B39:J39"/>
    <mergeCell ref="C40:E40"/>
    <mergeCell ref="F40:J40"/>
    <mergeCell ref="C37:E37"/>
    <mergeCell ref="C48:E48"/>
    <mergeCell ref="F48:J48"/>
    <mergeCell ref="C31:E31"/>
    <mergeCell ref="F31:J31"/>
    <mergeCell ref="F37:J37"/>
    <mergeCell ref="E2:F2"/>
    <mergeCell ref="E3:F3"/>
    <mergeCell ref="C12:E12"/>
    <mergeCell ref="F12:J12"/>
    <mergeCell ref="C9:E9"/>
    <mergeCell ref="B6:J6"/>
    <mergeCell ref="F9:J9"/>
    <mergeCell ref="C8:E8"/>
    <mergeCell ref="F8:J8"/>
    <mergeCell ref="C24:E24"/>
    <mergeCell ref="F24:J24"/>
    <mergeCell ref="C17:E17"/>
    <mergeCell ref="F17:J17"/>
    <mergeCell ref="C18:E18"/>
    <mergeCell ref="F18:J18"/>
    <mergeCell ref="C19:E19"/>
    <mergeCell ref="F19:J19"/>
    <mergeCell ref="C20:E20"/>
    <mergeCell ref="F20:J20"/>
    <mergeCell ref="C21:E21"/>
    <mergeCell ref="F21:J21"/>
    <mergeCell ref="C22:E22"/>
    <mergeCell ref="F22:J22"/>
    <mergeCell ref="C23:E23"/>
    <mergeCell ref="F23:J23"/>
    <mergeCell ref="B15:J15"/>
    <mergeCell ref="C16:E16"/>
    <mergeCell ref="F16:J16"/>
    <mergeCell ref="C7:E7"/>
    <mergeCell ref="F7:J7"/>
    <mergeCell ref="C10:E10"/>
    <mergeCell ref="F10:J10"/>
    <mergeCell ref="C11:E11"/>
    <mergeCell ref="F11:J11"/>
    <mergeCell ref="C25:E25"/>
    <mergeCell ref="F25:J25"/>
    <mergeCell ref="C26:E26"/>
    <mergeCell ref="C30:E30"/>
    <mergeCell ref="F30:J30"/>
    <mergeCell ref="F26:J26"/>
    <mergeCell ref="B29:J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8"/>
  <sheetViews>
    <sheetView workbookViewId="0">
      <selection activeCell="F4" sqref="F4"/>
    </sheetView>
  </sheetViews>
  <sheetFormatPr defaultRowHeight="15" x14ac:dyDescent="0.25"/>
  <cols>
    <col min="1" max="1" width="4.140625" customWidth="1"/>
    <col min="3" max="3" width="10.7109375" customWidth="1"/>
    <col min="6" max="6" width="10.5703125" customWidth="1"/>
    <col min="8" max="8" width="67.140625" customWidth="1"/>
    <col min="9" max="9" width="10.140625" customWidth="1"/>
    <col min="17" max="17" width="4.85546875" customWidth="1"/>
    <col min="18" max="18" width="6.7109375" customWidth="1"/>
    <col min="19" max="19" width="11.140625" customWidth="1"/>
    <col min="20" max="20" width="7.5703125" customWidth="1"/>
  </cols>
  <sheetData>
    <row r="2" spans="2:20" x14ac:dyDescent="0.25">
      <c r="B2" s="210" t="s">
        <v>27</v>
      </c>
      <c r="C2" s="211"/>
      <c r="D2" s="211"/>
      <c r="E2" s="211"/>
      <c r="F2" s="211"/>
      <c r="G2" s="211"/>
      <c r="H2" s="211"/>
      <c r="I2" s="211"/>
      <c r="J2" s="211"/>
      <c r="K2" s="211"/>
      <c r="L2" s="211"/>
      <c r="M2" s="211"/>
      <c r="N2" s="211"/>
      <c r="O2" s="211"/>
      <c r="P2" s="211"/>
      <c r="R2" s="207" t="s">
        <v>28</v>
      </c>
      <c r="S2" s="208"/>
      <c r="T2" s="209"/>
    </row>
    <row r="3" spans="2:20" x14ac:dyDescent="0.25">
      <c r="B3" s="120" t="s">
        <v>29</v>
      </c>
      <c r="C3" s="1" t="s">
        <v>30</v>
      </c>
      <c r="D3" s="125" t="s">
        <v>31</v>
      </c>
      <c r="E3" s="124" t="s">
        <v>32</v>
      </c>
      <c r="F3" s="124" t="s">
        <v>33</v>
      </c>
      <c r="G3" s="23" t="s">
        <v>34</v>
      </c>
      <c r="H3" s="24" t="s">
        <v>35</v>
      </c>
      <c r="I3" s="182" t="s">
        <v>36</v>
      </c>
      <c r="J3" s="183"/>
      <c r="K3" s="183"/>
      <c r="L3" s="183"/>
      <c r="M3" s="183"/>
      <c r="N3" s="183"/>
      <c r="O3" s="183"/>
      <c r="P3" s="184"/>
      <c r="R3" s="3" t="s">
        <v>37</v>
      </c>
      <c r="S3" s="3" t="s">
        <v>35</v>
      </c>
      <c r="T3" s="4" t="s">
        <v>38</v>
      </c>
    </row>
    <row r="4" spans="2:20" ht="48" customHeight="1" x14ac:dyDescent="0.25">
      <c r="B4" s="121" t="s">
        <v>39</v>
      </c>
      <c r="C4" s="20">
        <v>4</v>
      </c>
      <c r="D4" s="25">
        <v>1</v>
      </c>
      <c r="E4" s="22">
        <v>0.05</v>
      </c>
      <c r="F4" s="39">
        <f>Resources!H7</f>
        <v>2.48685638774836</v>
      </c>
      <c r="G4" s="27" t="str">
        <f>_xlfn.IFS(ISBLANK(F4), "AWI", D4&lt;=F4,"MOK",(D4-E4)&lt;=F4,"MCT",D4&gt;F4,"MFL")</f>
        <v>MOK</v>
      </c>
      <c r="H4" s="28" t="s">
        <v>40</v>
      </c>
      <c r="I4" s="204"/>
      <c r="J4" s="205"/>
      <c r="K4" s="205"/>
      <c r="L4" s="205"/>
      <c r="M4" s="205"/>
      <c r="N4" s="205"/>
      <c r="O4" s="205"/>
      <c r="P4" s="206"/>
      <c r="R4" s="5"/>
      <c r="S4" s="114" t="s">
        <v>41</v>
      </c>
      <c r="T4" s="115" t="s">
        <v>42</v>
      </c>
    </row>
    <row r="5" spans="2:20" ht="48" customHeight="1" x14ac:dyDescent="0.25">
      <c r="B5" s="121" t="s">
        <v>39</v>
      </c>
      <c r="C5" s="20">
        <v>8</v>
      </c>
      <c r="D5" s="25">
        <v>1</v>
      </c>
      <c r="E5" s="9">
        <v>0.05</v>
      </c>
      <c r="F5" s="39">
        <f>Resources!H11</f>
        <v>1.9298150163220893</v>
      </c>
      <c r="G5" s="27" t="str">
        <f t="shared" ref="G5:G6" si="0">_xlfn.IFS(ISBLANK(F5), "AWI", D5&lt;=F5,"MOK",(D5-E5)&lt;=F5,"MCT",D5&gt;F5,"MFL")</f>
        <v>MOK</v>
      </c>
      <c r="H5" s="28" t="s">
        <v>43</v>
      </c>
      <c r="I5" s="204"/>
      <c r="J5" s="205"/>
      <c r="K5" s="205"/>
      <c r="L5" s="205"/>
      <c r="M5" s="205"/>
      <c r="N5" s="205"/>
      <c r="O5" s="205"/>
      <c r="P5" s="206"/>
      <c r="R5" s="8"/>
      <c r="S5" s="114" t="s">
        <v>44</v>
      </c>
      <c r="T5" s="115" t="s">
        <v>45</v>
      </c>
    </row>
    <row r="6" spans="2:20" ht="48" customHeight="1" x14ac:dyDescent="0.25">
      <c r="B6" s="121" t="s">
        <v>39</v>
      </c>
      <c r="C6" s="20">
        <v>12</v>
      </c>
      <c r="D6" s="25">
        <v>0.5</v>
      </c>
      <c r="E6" s="9">
        <v>0.05</v>
      </c>
      <c r="F6" s="39">
        <f>Resources!H45</f>
        <v>0.84550716353491184</v>
      </c>
      <c r="G6" s="27" t="str">
        <f t="shared" si="0"/>
        <v>MOK</v>
      </c>
      <c r="H6" s="28" t="s">
        <v>46</v>
      </c>
      <c r="I6" s="204"/>
      <c r="J6" s="205"/>
      <c r="K6" s="205"/>
      <c r="L6" s="205"/>
      <c r="M6" s="205"/>
      <c r="N6" s="205"/>
      <c r="O6" s="205"/>
      <c r="P6" s="206"/>
      <c r="R6" s="6"/>
      <c r="S6" s="114" t="s">
        <v>47</v>
      </c>
      <c r="T6" s="115" t="s">
        <v>48</v>
      </c>
    </row>
    <row r="7" spans="2:20" ht="48" customHeight="1" x14ac:dyDescent="0.25">
      <c r="B7" s="121" t="s">
        <v>39</v>
      </c>
      <c r="C7" s="20">
        <v>19</v>
      </c>
      <c r="D7" s="25">
        <v>0.95</v>
      </c>
      <c r="E7" s="9">
        <v>0.05</v>
      </c>
      <c r="F7" s="39">
        <f>Resources!H18</f>
        <v>0.8023083333333334</v>
      </c>
      <c r="G7" s="27" t="str">
        <f t="shared" ref="G7:G8" si="1">_xlfn.IFS(ISBLANK(F7), "AWI", D7&lt;=F7,"MOK",(D7-E7)&lt;=F7,"MCT",D7&gt;F7,"MFL")</f>
        <v>MFL</v>
      </c>
      <c r="H7" s="28" t="s">
        <v>49</v>
      </c>
      <c r="I7" s="204"/>
      <c r="J7" s="205"/>
      <c r="K7" s="205"/>
      <c r="L7" s="205"/>
      <c r="M7" s="205"/>
      <c r="N7" s="205"/>
      <c r="O7" s="205"/>
      <c r="P7" s="206"/>
      <c r="R7" s="7"/>
      <c r="S7" s="114" t="s">
        <v>50</v>
      </c>
      <c r="T7" s="115" t="s">
        <v>51</v>
      </c>
    </row>
    <row r="8" spans="2:20" ht="48" customHeight="1" x14ac:dyDescent="0.25">
      <c r="B8" s="122" t="s">
        <v>39</v>
      </c>
      <c r="C8" s="21">
        <v>20</v>
      </c>
      <c r="D8" s="26">
        <v>0.95</v>
      </c>
      <c r="E8" s="10">
        <v>0.05</v>
      </c>
      <c r="F8" s="40">
        <f>Resources!H24</f>
        <v>0.8126000000000001</v>
      </c>
      <c r="G8" s="27" t="str">
        <f t="shared" si="1"/>
        <v>MFL</v>
      </c>
      <c r="H8" s="29" t="s">
        <v>52</v>
      </c>
      <c r="I8" s="204"/>
      <c r="J8" s="205"/>
      <c r="K8" s="205"/>
      <c r="L8" s="205"/>
      <c r="M8" s="205"/>
      <c r="N8" s="205"/>
      <c r="O8" s="205"/>
      <c r="P8" s="206"/>
    </row>
  </sheetData>
  <mergeCells count="8">
    <mergeCell ref="I7:P7"/>
    <mergeCell ref="I8:P8"/>
    <mergeCell ref="R2:T2"/>
    <mergeCell ref="I3:P3"/>
    <mergeCell ref="B2:P2"/>
    <mergeCell ref="I5:P5"/>
    <mergeCell ref="I6:P6"/>
    <mergeCell ref="I4:P4"/>
  </mergeCells>
  <conditionalFormatting sqref="G5:G6">
    <cfRule type="cellIs" dxfId="17" priority="95" operator="equal">
      <formula>"MCT"</formula>
    </cfRule>
    <cfRule type="cellIs" dxfId="16" priority="96" operator="equal">
      <formula>"MFL"</formula>
    </cfRule>
    <cfRule type="cellIs" dxfId="15" priority="97" operator="equal">
      <formula>"MOK"</formula>
    </cfRule>
  </conditionalFormatting>
  <conditionalFormatting sqref="G5:G6">
    <cfRule type="cellIs" dxfId="14" priority="88" operator="equal">
      <formula>"MNO"</formula>
    </cfRule>
  </conditionalFormatting>
  <conditionalFormatting sqref="G5:G6">
    <cfRule type="cellIs" dxfId="13" priority="86" operator="equal">
      <formula>"MNO"</formula>
    </cfRule>
  </conditionalFormatting>
  <conditionalFormatting sqref="G4">
    <cfRule type="cellIs" dxfId="12" priority="79" operator="equal">
      <formula>"MCT"</formula>
    </cfRule>
    <cfRule type="cellIs" dxfId="11" priority="80" operator="equal">
      <formula>"MFL"</formula>
    </cfRule>
    <cfRule type="cellIs" dxfId="10" priority="81" operator="equal">
      <formula>"MOK"</formula>
    </cfRule>
  </conditionalFormatting>
  <conditionalFormatting sqref="G7">
    <cfRule type="cellIs" dxfId="9" priority="53" operator="equal">
      <formula>"MCT"</formula>
    </cfRule>
    <cfRule type="cellIs" dxfId="8" priority="54" operator="equal">
      <formula>"MFL"</formula>
    </cfRule>
    <cfRule type="cellIs" dxfId="7" priority="55" operator="equal">
      <formula>"MOK"</formula>
    </cfRule>
  </conditionalFormatting>
  <conditionalFormatting sqref="G7">
    <cfRule type="cellIs" dxfId="6" priority="52" operator="equal">
      <formula>"MNO"</formula>
    </cfRule>
  </conditionalFormatting>
  <conditionalFormatting sqref="G7">
    <cfRule type="cellIs" dxfId="5" priority="51" operator="equal">
      <formula>"MNO"</formula>
    </cfRule>
  </conditionalFormatting>
  <conditionalFormatting sqref="G8">
    <cfRule type="cellIs" dxfId="4" priority="43" operator="equal">
      <formula>"MCT"</formula>
    </cfRule>
    <cfRule type="cellIs" dxfId="3" priority="44" operator="equal">
      <formula>"MFL"</formula>
    </cfRule>
    <cfRule type="cellIs" dxfId="2" priority="45" operator="equal">
      <formula>"MOK"</formula>
    </cfRule>
  </conditionalFormatting>
  <conditionalFormatting sqref="G8">
    <cfRule type="cellIs" dxfId="1" priority="42" operator="equal">
      <formula>"MNO"</formula>
    </cfRule>
  </conditionalFormatting>
  <conditionalFormatting sqref="G8">
    <cfRule type="cellIs" dxfId="0" priority="41" operator="equal">
      <formula>"MNO"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7"/>
  <sheetViews>
    <sheetView workbookViewId="0">
      <selection activeCell="F58" sqref="F58"/>
    </sheetView>
  </sheetViews>
  <sheetFormatPr defaultRowHeight="15" x14ac:dyDescent="0.25"/>
  <cols>
    <col min="2" max="2" width="34" customWidth="1"/>
    <col min="3" max="3" width="18.28515625" style="12" customWidth="1"/>
    <col min="4" max="4" width="18.42578125" style="12" customWidth="1"/>
    <col min="5" max="8" width="18.28515625" style="12" customWidth="1"/>
    <col min="9" max="9" width="7.5703125" customWidth="1"/>
    <col min="10" max="10" width="111.7109375" customWidth="1"/>
  </cols>
  <sheetData>
    <row r="1" spans="1:10" x14ac:dyDescent="0.25">
      <c r="B1" s="212" t="s">
        <v>53</v>
      </c>
      <c r="C1" s="213"/>
      <c r="D1" s="68"/>
    </row>
    <row r="2" spans="1:10" x14ac:dyDescent="0.25">
      <c r="C2"/>
    </row>
    <row r="4" spans="1:10" ht="27.75" customHeight="1" x14ac:dyDescent="0.25">
      <c r="A4" s="72"/>
      <c r="B4" s="73" t="s">
        <v>54</v>
      </c>
      <c r="C4" s="82" t="s">
        <v>55</v>
      </c>
      <c r="D4" s="83" t="s">
        <v>10</v>
      </c>
      <c r="E4" s="84" t="s">
        <v>8</v>
      </c>
      <c r="F4" s="84" t="s">
        <v>15</v>
      </c>
      <c r="G4" s="84" t="s">
        <v>16</v>
      </c>
      <c r="H4" s="84" t="s">
        <v>11</v>
      </c>
      <c r="I4" s="74"/>
      <c r="J4" s="75" t="s">
        <v>56</v>
      </c>
    </row>
    <row r="5" spans="1:10" x14ac:dyDescent="0.25">
      <c r="B5" s="30" t="s">
        <v>57</v>
      </c>
      <c r="C5" s="61">
        <v>26540</v>
      </c>
      <c r="D5" s="62">
        <v>26780</v>
      </c>
      <c r="E5" s="97">
        <v>45682</v>
      </c>
      <c r="F5" s="97">
        <v>55500</v>
      </c>
      <c r="G5" s="97">
        <v>3580</v>
      </c>
      <c r="H5" s="33">
        <f>SUM(C5:G5)</f>
        <v>158082</v>
      </c>
      <c r="J5" s="113" t="s">
        <v>58</v>
      </c>
    </row>
    <row r="6" spans="1:10" x14ac:dyDescent="0.25">
      <c r="B6" s="30" t="s">
        <v>59</v>
      </c>
      <c r="C6" s="32">
        <v>9277</v>
      </c>
      <c r="D6" s="13">
        <v>4250</v>
      </c>
      <c r="E6" s="98">
        <v>18663</v>
      </c>
      <c r="F6" s="98">
        <v>30450</v>
      </c>
      <c r="G6" s="98">
        <v>927</v>
      </c>
      <c r="H6" s="33">
        <f>SUM(C6:G6)</f>
        <v>63567</v>
      </c>
      <c r="J6" s="113"/>
    </row>
    <row r="7" spans="1:10" x14ac:dyDescent="0.25">
      <c r="B7" s="30" t="s">
        <v>60</v>
      </c>
      <c r="C7" s="54">
        <f>C5/C6</f>
        <v>2.8608386331788296</v>
      </c>
      <c r="D7" s="55">
        <f>D5/D6</f>
        <v>6.3011764705882349</v>
      </c>
      <c r="E7" s="57">
        <f t="shared" ref="E7:H7" si="0">E5/E6</f>
        <v>2.4477308042651233</v>
      </c>
      <c r="F7" s="57">
        <f t="shared" si="0"/>
        <v>1.8226600985221675</v>
      </c>
      <c r="G7" s="57">
        <f t="shared" si="0"/>
        <v>3.8619201725997843</v>
      </c>
      <c r="H7" s="56">
        <f t="shared" si="0"/>
        <v>2.48685638774836</v>
      </c>
      <c r="J7" s="113"/>
    </row>
    <row r="8" spans="1:10" x14ac:dyDescent="0.25">
      <c r="B8" s="30"/>
      <c r="C8" s="32"/>
      <c r="D8" s="13"/>
      <c r="E8" s="98"/>
      <c r="F8" s="98"/>
      <c r="G8" s="98"/>
      <c r="H8" s="33"/>
      <c r="J8" s="113"/>
    </row>
    <row r="9" spans="1:10" x14ac:dyDescent="0.25">
      <c r="B9" s="30" t="s">
        <v>61</v>
      </c>
      <c r="C9" s="63">
        <v>2036</v>
      </c>
      <c r="D9" s="62">
        <v>2048</v>
      </c>
      <c r="E9" s="97"/>
      <c r="F9" s="97">
        <v>3010</v>
      </c>
      <c r="G9" s="97"/>
      <c r="H9" s="33">
        <f>SUM(C9:G9)</f>
        <v>7094</v>
      </c>
      <c r="J9" s="113" t="s">
        <v>62</v>
      </c>
    </row>
    <row r="10" spans="1:10" x14ac:dyDescent="0.25">
      <c r="B10" s="30" t="s">
        <v>63</v>
      </c>
      <c r="C10" s="32">
        <v>1222</v>
      </c>
      <c r="D10" s="13">
        <v>0</v>
      </c>
      <c r="E10" s="98">
        <v>0</v>
      </c>
      <c r="F10" s="98">
        <v>2454</v>
      </c>
      <c r="G10" s="98">
        <v>0</v>
      </c>
      <c r="H10" s="33">
        <f>SUM(C10:G10)</f>
        <v>3676</v>
      </c>
      <c r="J10" s="113"/>
    </row>
    <row r="11" spans="1:10" x14ac:dyDescent="0.25">
      <c r="B11" s="31" t="s">
        <v>60</v>
      </c>
      <c r="C11" s="54">
        <f>C9/C10</f>
        <v>1.6661211129296236</v>
      </c>
      <c r="D11" s="55" t="e">
        <f>D9/D10</f>
        <v>#DIV/0!</v>
      </c>
      <c r="E11" s="54" t="e">
        <f t="shared" ref="E11:G11" si="1">E9/E10</f>
        <v>#DIV/0!</v>
      </c>
      <c r="F11" s="54">
        <f t="shared" si="1"/>
        <v>1.2265688671556643</v>
      </c>
      <c r="G11" s="54" t="e">
        <f t="shared" si="1"/>
        <v>#DIV/0!</v>
      </c>
      <c r="H11" s="49">
        <f t="shared" ref="H11" si="2">H9/H10</f>
        <v>1.9298150163220893</v>
      </c>
      <c r="J11" s="34"/>
    </row>
    <row r="14" spans="1:10" ht="27.75" customHeight="1" x14ac:dyDescent="0.25">
      <c r="B14" s="76" t="s">
        <v>64</v>
      </c>
      <c r="C14" s="77" t="s">
        <v>55</v>
      </c>
      <c r="D14" s="78" t="s">
        <v>10</v>
      </c>
      <c r="E14" s="79" t="s">
        <v>8</v>
      </c>
      <c r="F14" s="79" t="s">
        <v>15</v>
      </c>
      <c r="G14" s="79" t="s">
        <v>16</v>
      </c>
      <c r="H14" s="79" t="s">
        <v>65</v>
      </c>
      <c r="I14" s="80"/>
      <c r="J14" s="81" t="s">
        <v>56</v>
      </c>
    </row>
    <row r="15" spans="1:10" x14ac:dyDescent="0.25">
      <c r="B15" s="35" t="s">
        <v>5</v>
      </c>
      <c r="C15" s="64"/>
      <c r="D15" s="109">
        <v>0</v>
      </c>
      <c r="E15" s="110">
        <v>100</v>
      </c>
      <c r="F15" s="110">
        <v>98.44</v>
      </c>
      <c r="G15" s="110">
        <v>41.02</v>
      </c>
      <c r="H15" s="38">
        <f>AVERAGE(C15:G15)/100</f>
        <v>0.59865000000000002</v>
      </c>
      <c r="J15" s="113" t="s">
        <v>66</v>
      </c>
    </row>
    <row r="16" spans="1:10" x14ac:dyDescent="0.25">
      <c r="B16" s="35" t="s">
        <v>6</v>
      </c>
      <c r="C16" s="64"/>
      <c r="D16" s="109">
        <v>47.22</v>
      </c>
      <c r="E16" s="110">
        <v>99.15</v>
      </c>
      <c r="F16" s="110">
        <v>90.8</v>
      </c>
      <c r="G16" s="110">
        <v>100</v>
      </c>
      <c r="H16" s="38">
        <f>AVERAGE(C16:G16)/100</f>
        <v>0.84292500000000004</v>
      </c>
      <c r="J16" s="108" t="s">
        <v>67</v>
      </c>
    </row>
    <row r="17" spans="2:10" x14ac:dyDescent="0.25">
      <c r="B17" s="35" t="s">
        <v>7</v>
      </c>
      <c r="C17" s="64"/>
      <c r="D17" s="109">
        <v>99.5</v>
      </c>
      <c r="E17" s="110">
        <v>94.86</v>
      </c>
      <c r="F17" s="110">
        <v>91.78</v>
      </c>
      <c r="G17" s="110">
        <v>100</v>
      </c>
      <c r="H17" s="38">
        <f>AVERAGE(C17:G17)/100</f>
        <v>0.96534999999999993</v>
      </c>
      <c r="J17" s="113" t="s">
        <v>68</v>
      </c>
    </row>
    <row r="18" spans="2:10" x14ac:dyDescent="0.25">
      <c r="B18" s="36" t="s">
        <v>69</v>
      </c>
      <c r="C18" s="52" t="e">
        <f>AVERAGE(C15:C17)</f>
        <v>#DIV/0!</v>
      </c>
      <c r="D18" s="53">
        <f t="shared" ref="D18:G18" si="3">AVERAGE(D15:D17)</f>
        <v>48.906666666666666</v>
      </c>
      <c r="E18" s="52">
        <f t="shared" si="3"/>
        <v>98.00333333333333</v>
      </c>
      <c r="F18" s="52">
        <f t="shared" si="3"/>
        <v>93.673333333333332</v>
      </c>
      <c r="G18" s="52">
        <f t="shared" si="3"/>
        <v>80.34</v>
      </c>
      <c r="H18" s="50">
        <f>AVERAGE(C15:G17)/100</f>
        <v>0.8023083333333334</v>
      </c>
      <c r="J18" s="34"/>
    </row>
    <row r="20" spans="2:10" s="80" customFormat="1" ht="27.75" customHeight="1" x14ac:dyDescent="0.25">
      <c r="B20" s="76" t="s">
        <v>70</v>
      </c>
      <c r="C20" s="77" t="s">
        <v>55</v>
      </c>
      <c r="D20" s="78" t="s">
        <v>10</v>
      </c>
      <c r="E20" s="79" t="s">
        <v>8</v>
      </c>
      <c r="F20" s="79" t="s">
        <v>15</v>
      </c>
      <c r="G20" s="79" t="s">
        <v>16</v>
      </c>
      <c r="H20" s="77" t="s">
        <v>65</v>
      </c>
      <c r="J20" s="81" t="s">
        <v>56</v>
      </c>
    </row>
    <row r="21" spans="2:10" x14ac:dyDescent="0.25">
      <c r="B21" s="35" t="s">
        <v>5</v>
      </c>
      <c r="C21" s="64"/>
      <c r="D21" s="109">
        <v>0</v>
      </c>
      <c r="E21" s="109">
        <v>100</v>
      </c>
      <c r="F21" s="110">
        <v>98.44</v>
      </c>
      <c r="G21" s="110">
        <v>41.02</v>
      </c>
      <c r="H21" s="38">
        <f>AVERAGE(C21:G21)/100</f>
        <v>0.59865000000000002</v>
      </c>
      <c r="J21" s="113" t="s">
        <v>71</v>
      </c>
    </row>
    <row r="22" spans="2:10" x14ac:dyDescent="0.25">
      <c r="B22" s="35" t="s">
        <v>6</v>
      </c>
      <c r="C22" s="64"/>
      <c r="D22" s="109">
        <v>47.22</v>
      </c>
      <c r="E22" s="109">
        <v>99.15</v>
      </c>
      <c r="F22" s="110">
        <v>90.8</v>
      </c>
      <c r="G22" s="110">
        <v>100</v>
      </c>
      <c r="H22" s="38">
        <f>AVERAGE(C22:G22)/100</f>
        <v>0.84292500000000004</v>
      </c>
      <c r="J22" s="108" t="s">
        <v>67</v>
      </c>
    </row>
    <row r="23" spans="2:10" x14ac:dyDescent="0.25">
      <c r="B23" s="35" t="s">
        <v>7</v>
      </c>
      <c r="C23" s="64"/>
      <c r="D23" s="109">
        <v>99.55</v>
      </c>
      <c r="E23" s="109">
        <v>100</v>
      </c>
      <c r="F23" s="110">
        <v>98.94</v>
      </c>
      <c r="G23" s="110">
        <v>100</v>
      </c>
      <c r="H23" s="38">
        <f>AVERAGE(C23:G23)/100</f>
        <v>0.99622500000000003</v>
      </c>
      <c r="J23" s="113"/>
    </row>
    <row r="24" spans="2:10" x14ac:dyDescent="0.25">
      <c r="B24" s="36" t="s">
        <v>72</v>
      </c>
      <c r="C24" s="52" t="e">
        <f>AVERAGE(C21:C23)</f>
        <v>#DIV/0!</v>
      </c>
      <c r="D24" s="53">
        <f t="shared" ref="D24" si="4">AVERAGE(D21:D23)</f>
        <v>48.923333333333325</v>
      </c>
      <c r="E24" s="52">
        <f t="shared" ref="E24:G24" si="5">AVERAGE(E21:E23)</f>
        <v>99.716666666666654</v>
      </c>
      <c r="F24" s="52">
        <f t="shared" si="5"/>
        <v>96.06</v>
      </c>
      <c r="G24" s="52">
        <f t="shared" si="5"/>
        <v>80.34</v>
      </c>
      <c r="H24" s="50">
        <f>AVERAGE(C21:G23)/100</f>
        <v>0.8126000000000001</v>
      </c>
      <c r="J24" s="34"/>
    </row>
    <row r="27" spans="2:10" s="80" customFormat="1" ht="27.75" customHeight="1" x14ac:dyDescent="0.25">
      <c r="B27" s="85" t="s">
        <v>73</v>
      </c>
      <c r="C27" s="86" t="s">
        <v>55</v>
      </c>
      <c r="D27" s="87" t="s">
        <v>10</v>
      </c>
      <c r="E27" s="99" t="s">
        <v>8</v>
      </c>
      <c r="F27" s="99" t="s">
        <v>15</v>
      </c>
      <c r="G27" s="99" t="s">
        <v>16</v>
      </c>
      <c r="H27" s="88" t="s">
        <v>11</v>
      </c>
      <c r="J27" s="89" t="s">
        <v>56</v>
      </c>
    </row>
    <row r="28" spans="2:10" x14ac:dyDescent="0.25">
      <c r="B28" s="41" t="s">
        <v>74</v>
      </c>
      <c r="C28" s="44">
        <v>2160</v>
      </c>
      <c r="D28" s="45">
        <f>$C$28</f>
        <v>2160</v>
      </c>
      <c r="E28" s="45">
        <f t="shared" ref="E28:G28" si="6">$C$28</f>
        <v>2160</v>
      </c>
      <c r="F28" s="45">
        <f t="shared" si="6"/>
        <v>2160</v>
      </c>
      <c r="G28" s="45">
        <f t="shared" si="6"/>
        <v>2160</v>
      </c>
      <c r="H28" s="43" t="s">
        <v>3</v>
      </c>
      <c r="J28" s="46" t="s">
        <v>75</v>
      </c>
    </row>
    <row r="29" spans="2:10" x14ac:dyDescent="0.25">
      <c r="B29" s="41" t="s">
        <v>76</v>
      </c>
      <c r="C29" s="58">
        <f>$C$5*C28</f>
        <v>57326400</v>
      </c>
      <c r="D29" s="58">
        <f>$D$5*D28</f>
        <v>57844800</v>
      </c>
      <c r="E29" s="59">
        <f>$E$5*E28</f>
        <v>98673120</v>
      </c>
      <c r="F29" s="59">
        <f>$F$5*F28</f>
        <v>119880000</v>
      </c>
      <c r="G29" s="59">
        <f>$G$5*G28</f>
        <v>7732800</v>
      </c>
      <c r="H29" s="58">
        <f>SUM(C29:E29)</f>
        <v>213844320</v>
      </c>
      <c r="J29" s="108" t="s">
        <v>77</v>
      </c>
    </row>
    <row r="30" spans="2:10" x14ac:dyDescent="0.25">
      <c r="B30" s="41"/>
      <c r="C30" s="44"/>
      <c r="D30" s="45"/>
      <c r="E30" s="48"/>
      <c r="F30" s="48"/>
      <c r="G30" s="48"/>
      <c r="H30" s="44"/>
      <c r="J30" s="46" t="s">
        <v>78</v>
      </c>
    </row>
    <row r="31" spans="2:10" x14ac:dyDescent="0.25">
      <c r="B31" s="41" t="s">
        <v>5</v>
      </c>
      <c r="C31" s="65">
        <v>7949992</v>
      </c>
      <c r="D31" s="66">
        <v>9972599</v>
      </c>
      <c r="E31" s="67">
        <v>26072394</v>
      </c>
      <c r="F31" s="67">
        <v>32676617</v>
      </c>
      <c r="G31" s="67">
        <v>2533147</v>
      </c>
      <c r="H31" s="100">
        <f>SUM(C31:G31)</f>
        <v>79204749</v>
      </c>
      <c r="J31" s="46" t="s">
        <v>79</v>
      </c>
    </row>
    <row r="32" spans="2:10" x14ac:dyDescent="0.25">
      <c r="B32" s="41" t="s">
        <v>6</v>
      </c>
      <c r="C32" s="65">
        <v>3360659</v>
      </c>
      <c r="D32" s="66">
        <v>10024925</v>
      </c>
      <c r="E32" s="67">
        <v>25557271</v>
      </c>
      <c r="F32" s="67">
        <v>31507288</v>
      </c>
      <c r="G32" s="67">
        <v>1467268</v>
      </c>
      <c r="H32" s="100">
        <f>SUM(C32:G32)</f>
        <v>71917411</v>
      </c>
      <c r="J32" s="46" t="s">
        <v>80</v>
      </c>
    </row>
    <row r="33" spans="2:10" x14ac:dyDescent="0.25">
      <c r="B33" s="41" t="s">
        <v>7</v>
      </c>
      <c r="C33" s="65">
        <v>6914633</v>
      </c>
      <c r="D33" s="66">
        <v>11398955</v>
      </c>
      <c r="E33" s="67">
        <v>24459087</v>
      </c>
      <c r="F33" s="67">
        <v>24652343</v>
      </c>
      <c r="G33" s="67">
        <v>1766243</v>
      </c>
      <c r="H33" s="100">
        <f>SUM(C33:G33)</f>
        <v>69191261</v>
      </c>
      <c r="J33" s="46" t="s">
        <v>81</v>
      </c>
    </row>
    <row r="34" spans="2:10" x14ac:dyDescent="0.25">
      <c r="B34" s="41" t="s">
        <v>82</v>
      </c>
      <c r="C34" s="51">
        <f>SUM(C31:C33)</f>
        <v>18225284</v>
      </c>
      <c r="D34" s="51">
        <f>SUM(D31:D33)</f>
        <v>31396479</v>
      </c>
      <c r="E34" s="51">
        <f>SUM(E31:E33)</f>
        <v>76088752</v>
      </c>
      <c r="F34" s="51">
        <f t="shared" ref="F34:G34" si="7">SUM(F31:F33)</f>
        <v>88836248</v>
      </c>
      <c r="G34" s="51">
        <f t="shared" si="7"/>
        <v>5766658</v>
      </c>
      <c r="H34" s="51">
        <f>SUM(H31:H33)</f>
        <v>220313421</v>
      </c>
      <c r="J34" s="46" t="s">
        <v>83</v>
      </c>
    </row>
    <row r="35" spans="2:10" x14ac:dyDescent="0.25">
      <c r="B35" s="42" t="s">
        <v>84</v>
      </c>
      <c r="C35" s="47">
        <f>C34/C29</f>
        <v>0.31792130676267827</v>
      </c>
      <c r="D35" s="47">
        <f>D34/D29</f>
        <v>0.54277098373578958</v>
      </c>
      <c r="E35" s="47">
        <f>E34/E29</f>
        <v>0.77111934841018503</v>
      </c>
      <c r="F35" s="47">
        <f t="shared" ref="F35:G35" si="8">F34/F29</f>
        <v>0.74104310977644317</v>
      </c>
      <c r="G35" s="47">
        <f t="shared" si="8"/>
        <v>0.74573996482516036</v>
      </c>
      <c r="H35" s="70">
        <f>H34/H29</f>
        <v>1.030251451149135</v>
      </c>
      <c r="J35" s="34"/>
    </row>
    <row r="37" spans="2:10" s="80" customFormat="1" ht="27.75" customHeight="1" x14ac:dyDescent="0.25">
      <c r="B37" s="85" t="s">
        <v>85</v>
      </c>
      <c r="C37" s="86" t="s">
        <v>55</v>
      </c>
      <c r="D37" s="87" t="s">
        <v>10</v>
      </c>
      <c r="E37" s="99" t="s">
        <v>8</v>
      </c>
      <c r="F37" s="99" t="s">
        <v>15</v>
      </c>
      <c r="G37" s="99" t="s">
        <v>16</v>
      </c>
      <c r="H37" s="88" t="s">
        <v>11</v>
      </c>
      <c r="J37" s="89" t="s">
        <v>56</v>
      </c>
    </row>
    <row r="38" spans="2:10" x14ac:dyDescent="0.25">
      <c r="B38" s="41" t="s">
        <v>74</v>
      </c>
      <c r="C38" s="44">
        <f>$C$28</f>
        <v>2160</v>
      </c>
      <c r="D38" s="44">
        <f t="shared" ref="D38:G38" si="9">$C$28</f>
        <v>2160</v>
      </c>
      <c r="E38" s="44">
        <f t="shared" si="9"/>
        <v>2160</v>
      </c>
      <c r="F38" s="44">
        <f t="shared" si="9"/>
        <v>2160</v>
      </c>
      <c r="G38" s="44">
        <f t="shared" si="9"/>
        <v>2160</v>
      </c>
      <c r="H38" s="43" t="s">
        <v>3</v>
      </c>
      <c r="J38" s="46" t="s">
        <v>86</v>
      </c>
    </row>
    <row r="39" spans="2:10" x14ac:dyDescent="0.25">
      <c r="B39" s="41" t="s">
        <v>76</v>
      </c>
      <c r="C39" s="58">
        <f>$C$5*C38</f>
        <v>57326400</v>
      </c>
      <c r="D39" s="58">
        <f>$D$5*D38</f>
        <v>57844800</v>
      </c>
      <c r="E39" s="59">
        <f>$E$5*E38</f>
        <v>98673120</v>
      </c>
      <c r="F39" s="59">
        <f>$F$5*F38</f>
        <v>119880000</v>
      </c>
      <c r="G39" s="59">
        <f>$G$5*G38</f>
        <v>7732800</v>
      </c>
      <c r="H39" s="58">
        <f>SUM(C39:G39)</f>
        <v>341457120</v>
      </c>
      <c r="J39" s="108" t="s">
        <v>87</v>
      </c>
    </row>
    <row r="40" spans="2:10" x14ac:dyDescent="0.25">
      <c r="B40" s="41"/>
      <c r="C40" s="44"/>
      <c r="D40" s="45"/>
      <c r="E40" s="48"/>
      <c r="F40" s="48"/>
      <c r="G40" s="48"/>
      <c r="H40" s="44"/>
      <c r="J40" s="46" t="s">
        <v>78</v>
      </c>
    </row>
    <row r="41" spans="2:10" x14ac:dyDescent="0.25">
      <c r="B41" s="41" t="s">
        <v>5</v>
      </c>
      <c r="C41" s="65">
        <v>11576101</v>
      </c>
      <c r="D41" s="66">
        <v>13460703</v>
      </c>
      <c r="E41" s="67">
        <v>28171026</v>
      </c>
      <c r="F41" s="67">
        <v>40375804</v>
      </c>
      <c r="G41" s="67">
        <v>4889811</v>
      </c>
      <c r="H41" s="100">
        <f>SUM(C41:G41)</f>
        <v>98473445</v>
      </c>
      <c r="J41" s="46" t="s">
        <v>79</v>
      </c>
    </row>
    <row r="42" spans="2:10" x14ac:dyDescent="0.25">
      <c r="B42" s="41" t="s">
        <v>6</v>
      </c>
      <c r="C42" s="65">
        <v>6297476</v>
      </c>
      <c r="D42" s="66">
        <v>19449469</v>
      </c>
      <c r="E42" s="67">
        <v>28970344</v>
      </c>
      <c r="F42" s="67">
        <v>38984376</v>
      </c>
      <c r="G42" s="67">
        <v>4637386</v>
      </c>
      <c r="H42" s="100">
        <f>SUM(C42:G42)</f>
        <v>98339051</v>
      </c>
      <c r="J42" s="46" t="s">
        <v>80</v>
      </c>
    </row>
    <row r="43" spans="2:10" x14ac:dyDescent="0.25">
      <c r="B43" s="41" t="s">
        <v>7</v>
      </c>
      <c r="C43" s="65">
        <v>9939156</v>
      </c>
      <c r="D43" s="66">
        <v>19376793</v>
      </c>
      <c r="E43" s="67">
        <v>27506439</v>
      </c>
      <c r="F43" s="67">
        <v>32177973</v>
      </c>
      <c r="G43" s="67">
        <v>2891584</v>
      </c>
      <c r="H43" s="100">
        <f>SUM(C43:G43)</f>
        <v>91891945</v>
      </c>
      <c r="J43" s="46" t="s">
        <v>81</v>
      </c>
    </row>
    <row r="44" spans="2:10" x14ac:dyDescent="0.25">
      <c r="B44" s="41" t="s">
        <v>82</v>
      </c>
      <c r="C44" s="51">
        <f>SUM(C41:C43)</f>
        <v>27812733</v>
      </c>
      <c r="D44" s="51">
        <f>SUM(D41:D43)</f>
        <v>52286965</v>
      </c>
      <c r="E44" s="51">
        <f>SUM(E41:E43)</f>
        <v>84647809</v>
      </c>
      <c r="F44" s="51">
        <f t="shared" ref="F44:G44" si="10">SUM(F41:F43)</f>
        <v>111538153</v>
      </c>
      <c r="G44" s="51">
        <f t="shared" si="10"/>
        <v>12418781</v>
      </c>
      <c r="H44" s="51">
        <f>SUM(H41:H43)</f>
        <v>288704441</v>
      </c>
      <c r="J44" s="46" t="s">
        <v>83</v>
      </c>
    </row>
    <row r="45" spans="2:10" x14ac:dyDescent="0.25">
      <c r="B45" s="42" t="s">
        <v>84</v>
      </c>
      <c r="C45" s="47">
        <f>C44/C39</f>
        <v>0.48516447919283262</v>
      </c>
      <c r="D45" s="47">
        <f>D44/D39</f>
        <v>0.90391815686111798</v>
      </c>
      <c r="E45" s="47">
        <f>E44/E39</f>
        <v>0.85786087436983849</v>
      </c>
      <c r="F45" s="47">
        <f t="shared" ref="F45:G45" si="11">F44/F39</f>
        <v>0.93041502335669002</v>
      </c>
      <c r="G45" s="47">
        <f t="shared" si="11"/>
        <v>1.6059876112145666</v>
      </c>
      <c r="H45" s="70">
        <f>H44/H39</f>
        <v>0.84550716353491184</v>
      </c>
      <c r="J45" s="34"/>
    </row>
    <row r="48" spans="2:10" s="80" customFormat="1" ht="27.75" customHeight="1" x14ac:dyDescent="0.25">
      <c r="B48" s="90" t="s">
        <v>88</v>
      </c>
      <c r="C48" s="91" t="s">
        <v>55</v>
      </c>
      <c r="D48" s="91" t="s">
        <v>10</v>
      </c>
      <c r="E48" s="93" t="s">
        <v>8</v>
      </c>
      <c r="F48" s="93" t="s">
        <v>15</v>
      </c>
      <c r="G48" s="104" t="s">
        <v>16</v>
      </c>
      <c r="H48" s="92" t="s">
        <v>11</v>
      </c>
      <c r="J48" s="94" t="s">
        <v>56</v>
      </c>
    </row>
    <row r="49" spans="2:10" x14ac:dyDescent="0.25">
      <c r="B49" s="60" t="s">
        <v>89</v>
      </c>
      <c r="C49" s="130">
        <v>80</v>
      </c>
      <c r="D49" s="130">
        <v>0</v>
      </c>
      <c r="E49" s="133">
        <v>0</v>
      </c>
      <c r="F49" s="133">
        <v>850</v>
      </c>
      <c r="G49" s="132">
        <v>0</v>
      </c>
      <c r="H49" s="103">
        <f>SUM(C49:G49)</f>
        <v>930</v>
      </c>
      <c r="J49" s="113" t="s">
        <v>90</v>
      </c>
    </row>
    <row r="50" spans="2:10" x14ac:dyDescent="0.25">
      <c r="B50" s="60" t="s">
        <v>91</v>
      </c>
      <c r="C50" s="130">
        <v>0</v>
      </c>
      <c r="D50" s="130">
        <v>384</v>
      </c>
      <c r="E50" s="133">
        <v>0</v>
      </c>
      <c r="F50" s="133">
        <v>1800</v>
      </c>
      <c r="G50" s="132">
        <v>0</v>
      </c>
      <c r="H50" s="103">
        <f>SUM(C50:G50)</f>
        <v>2184</v>
      </c>
      <c r="J50" s="113" t="s">
        <v>92</v>
      </c>
    </row>
    <row r="51" spans="2:10" x14ac:dyDescent="0.25">
      <c r="B51" s="60" t="s">
        <v>93</v>
      </c>
      <c r="C51" s="130">
        <v>0</v>
      </c>
      <c r="D51" s="130">
        <v>0</v>
      </c>
      <c r="E51" s="133">
        <v>0</v>
      </c>
      <c r="F51" s="133">
        <v>520</v>
      </c>
      <c r="G51" s="132">
        <v>0</v>
      </c>
      <c r="H51" s="103">
        <f>SUM(C51:G51)</f>
        <v>520</v>
      </c>
      <c r="J51" s="113"/>
    </row>
    <row r="52" spans="2:10" x14ac:dyDescent="0.25">
      <c r="B52" s="96" t="s">
        <v>94</v>
      </c>
      <c r="C52" s="131">
        <v>1637</v>
      </c>
      <c r="D52" s="131">
        <v>0</v>
      </c>
      <c r="E52" s="133">
        <v>0</v>
      </c>
      <c r="F52" s="133">
        <v>0</v>
      </c>
      <c r="G52" s="132">
        <v>0</v>
      </c>
      <c r="H52" s="103">
        <f>SUM(C52:G52)</f>
        <v>1637</v>
      </c>
      <c r="J52" s="113"/>
    </row>
    <row r="53" spans="2:10" x14ac:dyDescent="0.25">
      <c r="B53" s="96" t="s">
        <v>95</v>
      </c>
      <c r="C53" s="71">
        <v>0</v>
      </c>
      <c r="D53" s="71">
        <v>0</v>
      </c>
      <c r="E53" s="101">
        <v>0</v>
      </c>
      <c r="F53" s="101">
        <v>0</v>
      </c>
      <c r="G53" s="105">
        <v>0</v>
      </c>
      <c r="H53" s="106">
        <f>SUM(C53:G53)</f>
        <v>0</v>
      </c>
      <c r="J53" s="34"/>
    </row>
    <row r="54" spans="2:10" x14ac:dyDescent="0.25">
      <c r="B54" s="12"/>
      <c r="C54"/>
      <c r="D54"/>
      <c r="E54"/>
      <c r="F54"/>
      <c r="G54"/>
      <c r="H54"/>
    </row>
    <row r="55" spans="2:10" s="80" customFormat="1" ht="27.75" customHeight="1" x14ac:dyDescent="0.25">
      <c r="B55" s="90" t="s">
        <v>96</v>
      </c>
      <c r="C55" s="91" t="s">
        <v>55</v>
      </c>
      <c r="D55" s="91" t="s">
        <v>10</v>
      </c>
      <c r="E55" s="92" t="s">
        <v>8</v>
      </c>
      <c r="F55" s="93" t="s">
        <v>15</v>
      </c>
      <c r="G55" s="93" t="s">
        <v>16</v>
      </c>
      <c r="H55" s="93" t="s">
        <v>11</v>
      </c>
      <c r="J55" s="94" t="s">
        <v>56</v>
      </c>
    </row>
    <row r="56" spans="2:10" x14ac:dyDescent="0.25">
      <c r="B56" s="60" t="s">
        <v>89</v>
      </c>
      <c r="C56" s="135">
        <v>80</v>
      </c>
      <c r="D56" s="135">
        <v>0</v>
      </c>
      <c r="E56" s="134">
        <v>0</v>
      </c>
      <c r="F56" s="138">
        <v>710</v>
      </c>
      <c r="G56" s="137">
        <v>0</v>
      </c>
      <c r="H56" s="103">
        <f>SUM(C56:G56)</f>
        <v>790</v>
      </c>
      <c r="J56" s="113" t="s">
        <v>97</v>
      </c>
    </row>
    <row r="57" spans="2:10" x14ac:dyDescent="0.25">
      <c r="B57" s="60" t="s">
        <v>91</v>
      </c>
      <c r="C57" s="135">
        <v>0</v>
      </c>
      <c r="D57" s="135">
        <v>325</v>
      </c>
      <c r="E57" s="134">
        <v>0</v>
      </c>
      <c r="F57" s="138">
        <v>1130</v>
      </c>
      <c r="G57" s="137">
        <v>0</v>
      </c>
      <c r="H57" s="103">
        <f>SUM(C57:G57)</f>
        <v>1455</v>
      </c>
      <c r="J57" s="113" t="s">
        <v>98</v>
      </c>
    </row>
    <row r="58" spans="2:10" x14ac:dyDescent="0.25">
      <c r="B58" s="60" t="s">
        <v>93</v>
      </c>
      <c r="C58" s="135">
        <v>0</v>
      </c>
      <c r="D58" s="135">
        <v>0</v>
      </c>
      <c r="E58" s="134">
        <v>0</v>
      </c>
      <c r="F58" s="138">
        <v>380</v>
      </c>
      <c r="G58" s="137">
        <v>0</v>
      </c>
      <c r="H58" s="103">
        <f>SUM(C58:G58)</f>
        <v>380</v>
      </c>
      <c r="J58" s="113" t="s">
        <v>99</v>
      </c>
    </row>
    <row r="59" spans="2:10" x14ac:dyDescent="0.25">
      <c r="B59" s="96" t="s">
        <v>94</v>
      </c>
      <c r="C59" s="136">
        <v>566.5</v>
      </c>
      <c r="D59" s="136">
        <v>0</v>
      </c>
      <c r="E59" s="134">
        <v>0</v>
      </c>
      <c r="F59" s="138">
        <v>0</v>
      </c>
      <c r="G59" s="137">
        <v>0</v>
      </c>
      <c r="H59" s="103">
        <f>SUM(C59:G59)</f>
        <v>566.5</v>
      </c>
      <c r="J59" s="113"/>
    </row>
    <row r="60" spans="2:10" x14ac:dyDescent="0.25">
      <c r="B60" s="96" t="s">
        <v>95</v>
      </c>
      <c r="C60" s="71">
        <v>0</v>
      </c>
      <c r="D60" s="71">
        <v>0</v>
      </c>
      <c r="E60" s="102">
        <v>0</v>
      </c>
      <c r="F60" s="101">
        <v>0</v>
      </c>
      <c r="G60" s="105">
        <v>0</v>
      </c>
      <c r="H60" s="106">
        <f>SUM(C60:G60)</f>
        <v>0</v>
      </c>
      <c r="J60" s="34"/>
    </row>
    <row r="61" spans="2:10" x14ac:dyDescent="0.25">
      <c r="B61" s="12"/>
      <c r="C61"/>
      <c r="D61"/>
      <c r="E61"/>
      <c r="F61"/>
      <c r="G61"/>
      <c r="H61"/>
    </row>
    <row r="63" spans="2:10" s="80" customFormat="1" ht="27.75" customHeight="1" x14ac:dyDescent="0.25">
      <c r="B63" s="90" t="s">
        <v>100</v>
      </c>
      <c r="C63" s="91" t="s">
        <v>55</v>
      </c>
      <c r="D63" s="91" t="s">
        <v>10</v>
      </c>
      <c r="E63" s="91" t="s">
        <v>8</v>
      </c>
      <c r="F63" s="91" t="s">
        <v>15</v>
      </c>
      <c r="G63" s="91" t="s">
        <v>16</v>
      </c>
      <c r="H63" s="92" t="s">
        <v>11</v>
      </c>
      <c r="J63" s="94" t="s">
        <v>56</v>
      </c>
    </row>
    <row r="64" spans="2:10" x14ac:dyDescent="0.25">
      <c r="B64" s="112"/>
      <c r="C64" s="69"/>
      <c r="D64" s="69"/>
      <c r="E64" s="69"/>
      <c r="F64" s="69"/>
      <c r="G64" s="69"/>
      <c r="H64" s="37">
        <f>SUM(C64:G64)</f>
        <v>0</v>
      </c>
      <c r="J64" s="113" t="s">
        <v>101</v>
      </c>
    </row>
    <row r="65" spans="2:10" x14ac:dyDescent="0.25">
      <c r="B65" s="112"/>
      <c r="C65" s="69"/>
      <c r="D65" s="69"/>
      <c r="E65" s="69"/>
      <c r="F65" s="69"/>
      <c r="G65" s="69"/>
      <c r="H65" s="37">
        <f t="shared" ref="H65:H87" si="12">SUM(C65:G65)</f>
        <v>0</v>
      </c>
      <c r="J65" s="108" t="s">
        <v>102</v>
      </c>
    </row>
    <row r="66" spans="2:10" x14ac:dyDescent="0.25">
      <c r="B66" s="112"/>
      <c r="C66" s="69"/>
      <c r="D66" s="69"/>
      <c r="E66" s="69"/>
      <c r="F66" s="69"/>
      <c r="G66" s="69"/>
      <c r="H66" s="37">
        <f t="shared" si="12"/>
        <v>0</v>
      </c>
      <c r="J66" s="95" t="s">
        <v>103</v>
      </c>
    </row>
    <row r="67" spans="2:10" x14ac:dyDescent="0.25">
      <c r="B67" s="112"/>
      <c r="C67" s="69"/>
      <c r="D67" s="69"/>
      <c r="E67" s="69"/>
      <c r="F67" s="69"/>
      <c r="G67" s="69"/>
      <c r="H67" s="37">
        <f t="shared" si="12"/>
        <v>0</v>
      </c>
      <c r="J67" s="113" t="s">
        <v>104</v>
      </c>
    </row>
    <row r="68" spans="2:10" x14ac:dyDescent="0.25">
      <c r="B68" s="112"/>
      <c r="C68" s="69"/>
      <c r="D68" s="69"/>
      <c r="E68" s="69"/>
      <c r="F68" s="69"/>
      <c r="G68" s="69"/>
      <c r="H68" s="37">
        <f t="shared" si="12"/>
        <v>0</v>
      </c>
      <c r="J68" s="113"/>
    </row>
    <row r="69" spans="2:10" x14ac:dyDescent="0.25">
      <c r="B69" s="112"/>
      <c r="C69" s="69"/>
      <c r="D69" s="69"/>
      <c r="E69" s="69"/>
      <c r="F69" s="69"/>
      <c r="G69" s="69"/>
      <c r="H69" s="37">
        <f t="shared" si="12"/>
        <v>0</v>
      </c>
      <c r="J69" s="113"/>
    </row>
    <row r="70" spans="2:10" x14ac:dyDescent="0.25">
      <c r="B70" s="112"/>
      <c r="C70" s="69"/>
      <c r="D70" s="69"/>
      <c r="E70" s="69"/>
      <c r="F70" s="69"/>
      <c r="G70" s="69"/>
      <c r="H70" s="37">
        <f t="shared" si="12"/>
        <v>0</v>
      </c>
      <c r="J70" s="113"/>
    </row>
    <row r="71" spans="2:10" x14ac:dyDescent="0.25">
      <c r="B71" s="112"/>
      <c r="C71" s="69"/>
      <c r="D71" s="69"/>
      <c r="E71" s="69"/>
      <c r="F71" s="69"/>
      <c r="G71" s="69"/>
      <c r="H71" s="37">
        <f t="shared" si="12"/>
        <v>0</v>
      </c>
      <c r="J71" s="113"/>
    </row>
    <row r="72" spans="2:10" x14ac:dyDescent="0.25">
      <c r="B72" s="112"/>
      <c r="C72" s="69"/>
      <c r="D72" s="69"/>
      <c r="E72" s="69"/>
      <c r="F72" s="69"/>
      <c r="G72" s="69"/>
      <c r="H72" s="37">
        <f t="shared" si="12"/>
        <v>0</v>
      </c>
      <c r="J72" s="113"/>
    </row>
    <row r="73" spans="2:10" x14ac:dyDescent="0.25">
      <c r="B73" s="112"/>
      <c r="C73" s="69"/>
      <c r="D73" s="69"/>
      <c r="E73" s="69"/>
      <c r="F73" s="69"/>
      <c r="G73" s="69"/>
      <c r="H73" s="37">
        <f t="shared" si="12"/>
        <v>0</v>
      </c>
      <c r="J73" s="113"/>
    </row>
    <row r="74" spans="2:10" x14ac:dyDescent="0.25">
      <c r="B74" s="112"/>
      <c r="C74" s="69"/>
      <c r="D74" s="69"/>
      <c r="E74" s="69"/>
      <c r="F74" s="69"/>
      <c r="G74" s="69"/>
      <c r="H74" s="37">
        <f t="shared" si="12"/>
        <v>0</v>
      </c>
      <c r="J74" s="113"/>
    </row>
    <row r="75" spans="2:10" x14ac:dyDescent="0.25">
      <c r="B75" s="112"/>
      <c r="C75" s="69"/>
      <c r="D75" s="69"/>
      <c r="E75" s="69"/>
      <c r="F75" s="69"/>
      <c r="G75" s="69"/>
      <c r="H75" s="37">
        <f t="shared" si="12"/>
        <v>0</v>
      </c>
      <c r="J75" s="113"/>
    </row>
    <row r="76" spans="2:10" x14ac:dyDescent="0.25">
      <c r="B76" s="112"/>
      <c r="C76" s="69"/>
      <c r="D76" s="69"/>
      <c r="E76" s="69"/>
      <c r="F76" s="69"/>
      <c r="G76" s="69"/>
      <c r="H76" s="37">
        <f t="shared" si="12"/>
        <v>0</v>
      </c>
      <c r="J76" s="113"/>
    </row>
    <row r="77" spans="2:10" x14ac:dyDescent="0.25">
      <c r="B77" s="112"/>
      <c r="C77" s="69"/>
      <c r="D77" s="69"/>
      <c r="E77" s="69"/>
      <c r="F77" s="69"/>
      <c r="G77" s="69"/>
      <c r="H77" s="37">
        <f t="shared" si="12"/>
        <v>0</v>
      </c>
      <c r="J77" s="113"/>
    </row>
    <row r="78" spans="2:10" x14ac:dyDescent="0.25">
      <c r="B78" s="112"/>
      <c r="C78" s="69"/>
      <c r="D78" s="69"/>
      <c r="E78" s="69"/>
      <c r="F78" s="69"/>
      <c r="G78" s="69"/>
      <c r="H78" s="37">
        <f t="shared" si="12"/>
        <v>0</v>
      </c>
      <c r="J78" s="113"/>
    </row>
    <row r="79" spans="2:10" x14ac:dyDescent="0.25">
      <c r="B79" s="112"/>
      <c r="C79" s="69"/>
      <c r="D79" s="69"/>
      <c r="E79" s="69"/>
      <c r="F79" s="69"/>
      <c r="G79" s="69"/>
      <c r="H79" s="37">
        <f t="shared" si="12"/>
        <v>0</v>
      </c>
      <c r="J79" s="113"/>
    </row>
    <row r="80" spans="2:10" x14ac:dyDescent="0.25">
      <c r="B80" s="112"/>
      <c r="C80" s="69"/>
      <c r="D80" s="69"/>
      <c r="E80" s="69"/>
      <c r="F80" s="69"/>
      <c r="G80" s="69"/>
      <c r="H80" s="37">
        <f t="shared" si="12"/>
        <v>0</v>
      </c>
      <c r="J80" s="113"/>
    </row>
    <row r="81" spans="2:10" x14ac:dyDescent="0.25">
      <c r="B81" s="112"/>
      <c r="C81" s="69"/>
      <c r="D81" s="69"/>
      <c r="E81" s="69"/>
      <c r="F81" s="69"/>
      <c r="G81" s="69"/>
      <c r="H81" s="37">
        <f t="shared" si="12"/>
        <v>0</v>
      </c>
      <c r="J81" s="113"/>
    </row>
    <row r="82" spans="2:10" x14ac:dyDescent="0.25">
      <c r="B82" s="112"/>
      <c r="C82" s="69"/>
      <c r="D82" s="69"/>
      <c r="E82" s="69"/>
      <c r="F82" s="69"/>
      <c r="G82" s="69"/>
      <c r="H82" s="37">
        <f t="shared" si="12"/>
        <v>0</v>
      </c>
      <c r="J82" s="113"/>
    </row>
    <row r="83" spans="2:10" x14ac:dyDescent="0.25">
      <c r="B83" s="112"/>
      <c r="C83" s="69"/>
      <c r="D83" s="69"/>
      <c r="E83" s="69"/>
      <c r="F83" s="69"/>
      <c r="G83" s="69"/>
      <c r="H83" s="37">
        <f t="shared" si="12"/>
        <v>0</v>
      </c>
      <c r="J83" s="113"/>
    </row>
    <row r="84" spans="2:10" x14ac:dyDescent="0.25">
      <c r="B84" s="112"/>
      <c r="C84" s="69"/>
      <c r="D84" s="69"/>
      <c r="E84" s="69"/>
      <c r="F84" s="69"/>
      <c r="G84" s="69"/>
      <c r="H84" s="37">
        <f t="shared" si="12"/>
        <v>0</v>
      </c>
      <c r="J84" s="113"/>
    </row>
    <row r="85" spans="2:10" x14ac:dyDescent="0.25">
      <c r="B85" s="112"/>
      <c r="C85" s="69"/>
      <c r="D85" s="69"/>
      <c r="E85" s="69"/>
      <c r="F85" s="69"/>
      <c r="G85" s="69"/>
      <c r="H85" s="37">
        <f t="shared" si="12"/>
        <v>0</v>
      </c>
      <c r="J85" s="113"/>
    </row>
    <row r="86" spans="2:10" x14ac:dyDescent="0.25">
      <c r="B86" s="112"/>
      <c r="C86" s="69"/>
      <c r="D86" s="69"/>
      <c r="E86" s="69"/>
      <c r="F86" s="69"/>
      <c r="G86" s="69"/>
      <c r="H86" s="37">
        <f t="shared" si="12"/>
        <v>0</v>
      </c>
      <c r="J86" s="113"/>
    </row>
    <row r="87" spans="2:10" x14ac:dyDescent="0.25">
      <c r="B87" s="14"/>
      <c r="C87" s="71"/>
      <c r="D87" s="71"/>
      <c r="E87" s="71"/>
      <c r="F87" s="71"/>
      <c r="G87" s="71"/>
      <c r="H87" s="107">
        <f t="shared" si="12"/>
        <v>0</v>
      </c>
      <c r="J87" s="34"/>
    </row>
  </sheetData>
  <mergeCells count="1">
    <mergeCell ref="B1:C1"/>
  </mergeCells>
  <hyperlinks>
    <hyperlink ref="J16" r:id="rId1" xr:uid="{00000000-0004-0000-0200-000000000000}"/>
    <hyperlink ref="J22" r:id="rId2" xr:uid="{00000000-0004-0000-0200-000001000000}"/>
    <hyperlink ref="J29" r:id="rId3" xr:uid="{00000000-0004-0000-0200-000002000000}"/>
    <hyperlink ref="J39" r:id="rId4" xr:uid="{00000000-0004-0000-0200-000003000000}"/>
    <hyperlink ref="J65" r:id="rId5" xr:uid="{00000000-0004-0000-02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8"/>
  <sheetViews>
    <sheetView workbookViewId="0">
      <selection activeCell="A28" sqref="A28"/>
    </sheetView>
  </sheetViews>
  <sheetFormatPr defaultRowHeight="15" x14ac:dyDescent="0.25"/>
  <cols>
    <col min="2" max="2" width="11.42578125" customWidth="1"/>
    <col min="8" max="8" width="13.85546875" customWidth="1"/>
  </cols>
  <sheetData>
    <row r="2" spans="2:15" x14ac:dyDescent="0.25">
      <c r="B2" s="182" t="s">
        <v>105</v>
      </c>
      <c r="C2" s="183"/>
      <c r="D2" s="183"/>
      <c r="E2" s="183"/>
      <c r="F2" s="183"/>
      <c r="G2" s="183"/>
      <c r="H2" s="183"/>
      <c r="I2" s="183"/>
      <c r="J2" s="183"/>
      <c r="K2" s="183"/>
      <c r="L2" s="183"/>
      <c r="M2" s="183"/>
      <c r="N2" s="183"/>
      <c r="O2" s="184"/>
    </row>
    <row r="3" spans="2:15" x14ac:dyDescent="0.25">
      <c r="B3" s="1" t="s">
        <v>106</v>
      </c>
      <c r="C3" s="213" t="s">
        <v>107</v>
      </c>
      <c r="D3" s="213"/>
      <c r="E3" s="213"/>
      <c r="F3" s="213"/>
      <c r="G3" s="213"/>
      <c r="H3" s="213"/>
      <c r="I3" s="212" t="s">
        <v>56</v>
      </c>
      <c r="J3" s="213"/>
      <c r="K3" s="213"/>
      <c r="L3" s="213"/>
      <c r="M3" s="213"/>
      <c r="N3" s="213"/>
      <c r="O3" s="220"/>
    </row>
    <row r="4" spans="2:15" ht="45" customHeight="1" x14ac:dyDescent="0.25">
      <c r="B4" s="11"/>
      <c r="C4" s="214"/>
      <c r="D4" s="215"/>
      <c r="E4" s="215"/>
      <c r="F4" s="215"/>
      <c r="G4" s="215"/>
      <c r="H4" s="216"/>
      <c r="I4" s="214"/>
      <c r="J4" s="215"/>
      <c r="K4" s="215"/>
      <c r="L4" s="215"/>
      <c r="M4" s="215"/>
      <c r="N4" s="215"/>
      <c r="O4" s="216"/>
    </row>
    <row r="6" spans="2:15" x14ac:dyDescent="0.25">
      <c r="B6" s="16" t="s">
        <v>106</v>
      </c>
      <c r="C6" s="156" t="s">
        <v>108</v>
      </c>
      <c r="D6" s="156"/>
      <c r="E6" s="156"/>
      <c r="F6" s="156"/>
      <c r="G6" s="156"/>
      <c r="H6" s="156"/>
      <c r="I6" s="157" t="s">
        <v>56</v>
      </c>
      <c r="J6" s="156"/>
      <c r="K6" s="156"/>
      <c r="L6" s="156"/>
      <c r="M6" s="156"/>
      <c r="N6" s="156"/>
      <c r="O6" s="158"/>
    </row>
    <row r="7" spans="2:15" ht="45" customHeight="1" x14ac:dyDescent="0.25">
      <c r="B7" s="11"/>
      <c r="C7" s="214"/>
      <c r="D7" s="215"/>
      <c r="E7" s="215"/>
      <c r="F7" s="215"/>
      <c r="G7" s="215"/>
      <c r="H7" s="216"/>
      <c r="I7" s="214"/>
      <c r="J7" s="215"/>
      <c r="K7" s="215"/>
      <c r="L7" s="215"/>
      <c r="M7" s="215"/>
      <c r="N7" s="215"/>
      <c r="O7" s="216"/>
    </row>
    <row r="9" spans="2:15" x14ac:dyDescent="0.25">
      <c r="B9" s="17" t="s">
        <v>106</v>
      </c>
      <c r="C9" s="153" t="s">
        <v>109</v>
      </c>
      <c r="D9" s="153"/>
      <c r="E9" s="153"/>
      <c r="F9" s="153"/>
      <c r="G9" s="153"/>
      <c r="H9" s="153"/>
      <c r="I9" s="154" t="s">
        <v>56</v>
      </c>
      <c r="J9" s="153"/>
      <c r="K9" s="153"/>
      <c r="L9" s="153"/>
      <c r="M9" s="153"/>
      <c r="N9" s="153"/>
      <c r="O9" s="155"/>
    </row>
    <row r="10" spans="2:15" ht="45" customHeight="1" x14ac:dyDescent="0.25">
      <c r="B10" s="11"/>
      <c r="C10" s="214"/>
      <c r="D10" s="215"/>
      <c r="E10" s="215"/>
      <c r="F10" s="215"/>
      <c r="G10" s="215"/>
      <c r="H10" s="216"/>
      <c r="I10" s="214"/>
      <c r="J10" s="215"/>
      <c r="K10" s="215"/>
      <c r="L10" s="215"/>
      <c r="M10" s="215"/>
      <c r="N10" s="215"/>
      <c r="O10" s="216"/>
    </row>
    <row r="12" spans="2:15" x14ac:dyDescent="0.25">
      <c r="B12" s="19" t="s">
        <v>106</v>
      </c>
      <c r="C12" s="217" t="s">
        <v>110</v>
      </c>
      <c r="D12" s="217"/>
      <c r="E12" s="217"/>
      <c r="F12" s="217"/>
      <c r="G12" s="217"/>
      <c r="H12" s="217"/>
      <c r="I12" s="218" t="s">
        <v>56</v>
      </c>
      <c r="J12" s="217"/>
      <c r="K12" s="217"/>
      <c r="L12" s="217"/>
      <c r="M12" s="217"/>
      <c r="N12" s="217"/>
      <c r="O12" s="219"/>
    </row>
    <row r="13" spans="2:15" ht="45" customHeight="1" x14ac:dyDescent="0.25">
      <c r="B13" s="11"/>
      <c r="C13" s="214"/>
      <c r="D13" s="215"/>
      <c r="E13" s="215"/>
      <c r="F13" s="215"/>
      <c r="G13" s="215"/>
      <c r="H13" s="216"/>
      <c r="I13" s="214"/>
      <c r="J13" s="215"/>
      <c r="K13" s="215"/>
      <c r="L13" s="215"/>
      <c r="M13" s="215"/>
      <c r="N13" s="215"/>
      <c r="O13" s="216"/>
    </row>
    <row r="15" spans="2:15" x14ac:dyDescent="0.25">
      <c r="B15" s="18" t="s">
        <v>106</v>
      </c>
      <c r="C15" s="144" t="s">
        <v>111</v>
      </c>
      <c r="D15" s="144"/>
      <c r="E15" s="144"/>
      <c r="F15" s="144"/>
      <c r="G15" s="144"/>
      <c r="H15" s="144"/>
      <c r="I15" s="145" t="s">
        <v>56</v>
      </c>
      <c r="J15" s="144"/>
      <c r="K15" s="144"/>
      <c r="L15" s="144"/>
      <c r="M15" s="144"/>
      <c r="N15" s="144"/>
      <c r="O15" s="146"/>
    </row>
    <row r="16" spans="2:15" ht="45" customHeight="1" x14ac:dyDescent="0.25">
      <c r="B16" s="11"/>
      <c r="C16" s="214"/>
      <c r="D16" s="215"/>
      <c r="E16" s="215"/>
      <c r="F16" s="215"/>
      <c r="G16" s="215"/>
      <c r="H16" s="216"/>
      <c r="I16" s="214"/>
      <c r="J16" s="215"/>
      <c r="K16" s="215"/>
      <c r="L16" s="215"/>
      <c r="M16" s="215"/>
      <c r="N16" s="215"/>
      <c r="O16" s="216"/>
    </row>
    <row r="18" spans="2:15" x14ac:dyDescent="0.25">
      <c r="B18" s="1" t="s">
        <v>106</v>
      </c>
      <c r="C18" s="213" t="s">
        <v>112</v>
      </c>
      <c r="D18" s="213"/>
      <c r="E18" s="213"/>
      <c r="F18" s="213"/>
      <c r="G18" s="213"/>
      <c r="H18" s="213"/>
      <c r="I18" s="212" t="s">
        <v>56</v>
      </c>
      <c r="J18" s="213"/>
      <c r="K18" s="213"/>
      <c r="L18" s="213"/>
      <c r="M18" s="213"/>
      <c r="N18" s="213"/>
      <c r="O18" s="220"/>
    </row>
    <row r="19" spans="2:15" ht="45" customHeight="1" x14ac:dyDescent="0.25">
      <c r="B19" s="11"/>
      <c r="C19" s="214"/>
      <c r="D19" s="215"/>
      <c r="E19" s="215"/>
      <c r="F19" s="215"/>
      <c r="G19" s="215"/>
      <c r="H19" s="216"/>
      <c r="I19" s="214"/>
      <c r="J19" s="215"/>
      <c r="K19" s="215"/>
      <c r="L19" s="215"/>
      <c r="M19" s="215"/>
      <c r="N19" s="215"/>
      <c r="O19" s="216"/>
    </row>
    <row r="21" spans="2:15" x14ac:dyDescent="0.25">
      <c r="B21" s="16" t="s">
        <v>106</v>
      </c>
      <c r="C21" s="156" t="s">
        <v>113</v>
      </c>
      <c r="D21" s="156"/>
      <c r="E21" s="156"/>
      <c r="F21" s="156"/>
      <c r="G21" s="156"/>
      <c r="H21" s="156"/>
      <c r="I21" s="157" t="s">
        <v>56</v>
      </c>
      <c r="J21" s="156"/>
      <c r="K21" s="156"/>
      <c r="L21" s="156"/>
      <c r="M21" s="156"/>
      <c r="N21" s="156"/>
      <c r="O21" s="158"/>
    </row>
    <row r="22" spans="2:15" ht="45" customHeight="1" x14ac:dyDescent="0.25">
      <c r="B22" s="11"/>
      <c r="C22" s="214"/>
      <c r="D22" s="215"/>
      <c r="E22" s="215"/>
      <c r="F22" s="215"/>
      <c r="G22" s="215"/>
      <c r="H22" s="216"/>
      <c r="I22" s="214"/>
      <c r="J22" s="215"/>
      <c r="K22" s="215"/>
      <c r="L22" s="215"/>
      <c r="M22" s="215"/>
      <c r="N22" s="215"/>
      <c r="O22" s="216"/>
    </row>
    <row r="24" spans="2:15" x14ac:dyDescent="0.25">
      <c r="B24" s="17" t="s">
        <v>106</v>
      </c>
      <c r="C24" s="153" t="s">
        <v>114</v>
      </c>
      <c r="D24" s="153"/>
      <c r="E24" s="153"/>
      <c r="F24" s="153"/>
      <c r="G24" s="153"/>
      <c r="H24" s="153"/>
      <c r="I24" s="154" t="s">
        <v>56</v>
      </c>
      <c r="J24" s="153"/>
      <c r="K24" s="153"/>
      <c r="L24" s="153"/>
      <c r="M24" s="153"/>
      <c r="N24" s="153"/>
      <c r="O24" s="155"/>
    </row>
    <row r="25" spans="2:15" ht="45" customHeight="1" x14ac:dyDescent="0.25">
      <c r="B25" s="11"/>
      <c r="C25" s="214"/>
      <c r="D25" s="215"/>
      <c r="E25" s="215"/>
      <c r="F25" s="215"/>
      <c r="G25" s="215"/>
      <c r="H25" s="216"/>
      <c r="I25" s="214"/>
      <c r="J25" s="215"/>
      <c r="K25" s="215"/>
      <c r="L25" s="215"/>
      <c r="M25" s="215"/>
      <c r="N25" s="215"/>
      <c r="O25" s="216"/>
    </row>
    <row r="27" spans="2:15" x14ac:dyDescent="0.25">
      <c r="B27" s="19" t="s">
        <v>106</v>
      </c>
      <c r="C27" s="217" t="s">
        <v>115</v>
      </c>
      <c r="D27" s="217"/>
      <c r="E27" s="217"/>
      <c r="F27" s="217"/>
      <c r="G27" s="217"/>
      <c r="H27" s="217"/>
      <c r="I27" s="218" t="s">
        <v>56</v>
      </c>
      <c r="J27" s="217"/>
      <c r="K27" s="217"/>
      <c r="L27" s="217"/>
      <c r="M27" s="217"/>
      <c r="N27" s="217"/>
      <c r="O27" s="219"/>
    </row>
    <row r="28" spans="2:15" ht="45" customHeight="1" x14ac:dyDescent="0.25">
      <c r="B28" s="11"/>
      <c r="C28" s="214"/>
      <c r="D28" s="215"/>
      <c r="E28" s="215"/>
      <c r="F28" s="215"/>
      <c r="G28" s="215"/>
      <c r="H28" s="216"/>
      <c r="I28" s="214"/>
      <c r="J28" s="215"/>
      <c r="K28" s="215"/>
      <c r="L28" s="215"/>
      <c r="M28" s="215"/>
      <c r="N28" s="215"/>
      <c r="O28" s="216"/>
    </row>
  </sheetData>
  <mergeCells count="37">
    <mergeCell ref="B2:O2"/>
    <mergeCell ref="C3:H3"/>
    <mergeCell ref="I3:O3"/>
    <mergeCell ref="C4:H4"/>
    <mergeCell ref="I4:O4"/>
    <mergeCell ref="C6:H6"/>
    <mergeCell ref="I6:O6"/>
    <mergeCell ref="C7:H7"/>
    <mergeCell ref="I7:O7"/>
    <mergeCell ref="C9:H9"/>
    <mergeCell ref="I9:O9"/>
    <mergeCell ref="C10:H10"/>
    <mergeCell ref="I10:O10"/>
    <mergeCell ref="C12:H12"/>
    <mergeCell ref="I12:O12"/>
    <mergeCell ref="C13:H13"/>
    <mergeCell ref="I13:O13"/>
    <mergeCell ref="C15:H15"/>
    <mergeCell ref="I15:O15"/>
    <mergeCell ref="C16:H16"/>
    <mergeCell ref="I16:O16"/>
    <mergeCell ref="C18:H18"/>
    <mergeCell ref="I18:O18"/>
    <mergeCell ref="C19:H19"/>
    <mergeCell ref="I19:O19"/>
    <mergeCell ref="C22:H22"/>
    <mergeCell ref="I22:O22"/>
    <mergeCell ref="C21:H21"/>
    <mergeCell ref="I21:O21"/>
    <mergeCell ref="C28:H28"/>
    <mergeCell ref="I28:O28"/>
    <mergeCell ref="C24:H24"/>
    <mergeCell ref="I24:O24"/>
    <mergeCell ref="C25:H25"/>
    <mergeCell ref="I25:O25"/>
    <mergeCell ref="C27:H27"/>
    <mergeCell ref="I27:O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384E1BFED6243A2E9EDE06F8046DF" ma:contentTypeVersion="10" ma:contentTypeDescription="Create a new document." ma:contentTypeScope="" ma:versionID="f70269da3354735e615cda6c00e5dc90">
  <xsd:schema xmlns:xsd="http://www.w3.org/2001/XMLSchema" xmlns:xs="http://www.w3.org/2001/XMLSchema" xmlns:p="http://schemas.microsoft.com/office/2006/metadata/properties" xmlns:ns2="a8baf4f1-0c6a-446b-acdb-68201f7b1c8b" xmlns:ns3="39ae7290-6faf-4f14-a471-20e0fb17a939" targetNamespace="http://schemas.microsoft.com/office/2006/metadata/properties" ma:root="true" ma:fieldsID="430234ec529549e0aed0ac53da2db337" ns2:_="" ns3:_="">
    <xsd:import namespace="a8baf4f1-0c6a-446b-acdb-68201f7b1c8b"/>
    <xsd:import namespace="39ae7290-6faf-4f14-a471-20e0fb17a9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af4f1-0c6a-446b-acdb-68201f7b1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ae7290-6faf-4f14-a471-20e0fb17a9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C969B1-66C2-4231-9CEA-4B5581E66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af4f1-0c6a-446b-acdb-68201f7b1c8b"/>
    <ds:schemaRef ds:uri="39ae7290-6faf-4f14-a471-20e0fb17a9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D127B0-AF07-496F-A045-8DB0FE616059}">
  <ds:schemaRefs>
    <ds:schemaRef ds:uri="http://purl.org/dc/terms/"/>
    <ds:schemaRef ds:uri="39ae7290-6faf-4f14-a471-20e0fb17a939"/>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a8baf4f1-0c6a-446b-acdb-68201f7b1c8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E2C673C-707F-4782-97C9-88C56B6EB6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 &amp; Narrative</vt:lpstr>
      <vt:lpstr>Metrics &amp; Milestones</vt:lpstr>
      <vt:lpstr>Resources</vt:lpstr>
      <vt:lpstr>Outreach &amp; Knowledge Sharing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cp:keywords/>
  <dc:description/>
  <cp:lastModifiedBy>Sam Skipsey</cp:lastModifiedBy>
  <cp:revision/>
  <dcterms:created xsi:type="dcterms:W3CDTF">2020-06-24T08:48:21Z</dcterms:created>
  <dcterms:modified xsi:type="dcterms:W3CDTF">2022-10-18T09:11:08Z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0x010100CDA384E1BFED6243A2E9EDE06F8046DF</vt:lpwstr>
  </property>
</Properties>
</file>