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kharron\Desktop\002_GridPP (local files)\GRIDPP REPORTS\Q121\"/>
    </mc:Choice>
  </mc:AlternateContent>
  <xr:revisionPtr revIDLastSave="0" documentId="13_ncr:1_{EA3EF0F8-C316-4FBD-80F6-AB188DE323E4}" xr6:coauthVersionLast="47" xr6:coauthVersionMax="47" xr10:uidLastSave="{00000000-0000-0000-0000-000000000000}"/>
  <bookViews>
    <workbookView xWindow="-120" yWindow="-120" windowWidth="29040" windowHeight="17640" xr2:uid="{00000000-000D-0000-FFFF-FFFF00000000}"/>
  </bookViews>
  <sheets>
    <sheet name="Resource &amp; Narrative" sheetId="2" r:id="rId1"/>
    <sheet name="Metrics &amp; Milestones" sheetId="1" r:id="rId2"/>
    <sheet name="Resources" sheetId="4" r:id="rId3"/>
    <sheet name="Outreach &amp; Knowledge Sharing" sheetId="3"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7" i="1"/>
  <c r="F6" i="1"/>
  <c r="F5" i="1"/>
  <c r="F4" i="1"/>
  <c r="G4" i="1"/>
  <c r="C29" i="4" l="1"/>
  <c r="I9" i="4" l="1"/>
  <c r="I5" i="4"/>
  <c r="I65" i="4" l="1"/>
  <c r="I66" i="4"/>
  <c r="I67" i="4"/>
  <c r="I68" i="4"/>
  <c r="I69" i="4"/>
  <c r="I70" i="4"/>
  <c r="I71" i="4"/>
  <c r="I72" i="4"/>
  <c r="I73" i="4"/>
  <c r="I74" i="4"/>
  <c r="I75" i="4"/>
  <c r="I76" i="4"/>
  <c r="I77" i="4"/>
  <c r="I78" i="4"/>
  <c r="I79" i="4"/>
  <c r="I80" i="4"/>
  <c r="I81" i="4"/>
  <c r="I82" i="4"/>
  <c r="I83" i="4"/>
  <c r="I84" i="4"/>
  <c r="I85" i="4"/>
  <c r="I86" i="4"/>
  <c r="I87" i="4"/>
  <c r="I64" i="4"/>
  <c r="I60" i="4"/>
  <c r="I59" i="4"/>
  <c r="I58" i="4"/>
  <c r="I57" i="4"/>
  <c r="I56" i="4"/>
  <c r="I50" i="4"/>
  <c r="I51" i="4"/>
  <c r="I52" i="4"/>
  <c r="I53" i="4"/>
  <c r="I49" i="4"/>
  <c r="G44" i="4"/>
  <c r="H44" i="4"/>
  <c r="I42" i="4"/>
  <c r="I43" i="4"/>
  <c r="I41" i="4"/>
  <c r="H39" i="4"/>
  <c r="G39" i="4"/>
  <c r="G34" i="4"/>
  <c r="H34" i="4"/>
  <c r="I32" i="4"/>
  <c r="I33" i="4"/>
  <c r="I31" i="4"/>
  <c r="H29" i="4"/>
  <c r="H35" i="4" s="1"/>
  <c r="G29" i="4"/>
  <c r="I24" i="4"/>
  <c r="I23" i="4"/>
  <c r="I22" i="4"/>
  <c r="I21" i="4"/>
  <c r="G24" i="4"/>
  <c r="H24" i="4"/>
  <c r="I18" i="4"/>
  <c r="I16" i="4"/>
  <c r="I17" i="4"/>
  <c r="I15" i="4"/>
  <c r="G18" i="4"/>
  <c r="H18" i="4"/>
  <c r="I10" i="4"/>
  <c r="I6" i="4"/>
  <c r="G11" i="4"/>
  <c r="H11" i="4"/>
  <c r="G7" i="4"/>
  <c r="H7" i="4"/>
  <c r="H45" i="4" l="1"/>
  <c r="G45" i="4"/>
  <c r="G35" i="4"/>
  <c r="I34" i="4"/>
  <c r="F44" i="4"/>
  <c r="F39" i="4"/>
  <c r="F29" i="4"/>
  <c r="F34" i="4"/>
  <c r="F24" i="4"/>
  <c r="F18" i="4"/>
  <c r="F7" i="4"/>
  <c r="F11" i="4"/>
  <c r="F45" i="4" l="1"/>
  <c r="F35" i="4"/>
  <c r="E44" i="4"/>
  <c r="D44" i="4"/>
  <c r="C44" i="4"/>
  <c r="E39" i="4"/>
  <c r="D39" i="4"/>
  <c r="C39" i="4"/>
  <c r="I39" i="4" s="1"/>
  <c r="E29" i="4"/>
  <c r="D29" i="4"/>
  <c r="E34" i="4"/>
  <c r="D34" i="4"/>
  <c r="C34" i="4"/>
  <c r="E24" i="4"/>
  <c r="D24" i="4"/>
  <c r="C24" i="4"/>
  <c r="D18" i="4"/>
  <c r="E18" i="4"/>
  <c r="C18" i="4"/>
  <c r="I29" i="4" l="1"/>
  <c r="I35" i="4" s="1"/>
  <c r="I44" i="4"/>
  <c r="C45" i="4"/>
  <c r="D45" i="4"/>
  <c r="E45" i="4"/>
  <c r="C35" i="4"/>
  <c r="D35" i="4"/>
  <c r="E35" i="4"/>
  <c r="E11" i="4"/>
  <c r="D11" i="4"/>
  <c r="C11" i="4"/>
  <c r="D7" i="4"/>
  <c r="E7" i="4"/>
  <c r="C7" i="4"/>
  <c r="I45" i="4" l="1"/>
  <c r="I11" i="4"/>
  <c r="I7" i="4"/>
  <c r="G7" i="1"/>
  <c r="G8" i="1"/>
  <c r="G5" i="1" l="1"/>
  <c r="G6" i="1"/>
</calcChain>
</file>

<file path=xl/sharedStrings.xml><?xml version="1.0" encoding="utf-8"?>
<sst xmlns="http://schemas.openxmlformats.org/spreadsheetml/2006/main" count="274" uniqueCount="150">
  <si>
    <t>Year</t>
  </si>
  <si>
    <t>Area</t>
  </si>
  <si>
    <t>SouthGrid</t>
  </si>
  <si>
    <t>Quarter</t>
  </si>
  <si>
    <t>Q1</t>
  </si>
  <si>
    <t>Reporter</t>
  </si>
  <si>
    <t>Month 1</t>
  </si>
  <si>
    <t>Month 2</t>
  </si>
  <si>
    <t>Month 3</t>
  </si>
  <si>
    <t>Oxford</t>
  </si>
  <si>
    <t>Birmingham</t>
  </si>
  <si>
    <t>Total</t>
  </si>
  <si>
    <t>Narrative</t>
  </si>
  <si>
    <t>Successes</t>
  </si>
  <si>
    <t>Problems</t>
  </si>
  <si>
    <t>Bristol</t>
  </si>
  <si>
    <t>Cambridge</t>
  </si>
  <si>
    <t>RAL PPD</t>
  </si>
  <si>
    <t>Sussex</t>
  </si>
  <si>
    <t>Risks</t>
  </si>
  <si>
    <t>Type</t>
  </si>
  <si>
    <t>Risk</t>
  </si>
  <si>
    <t>Mitigation</t>
  </si>
  <si>
    <t>Shortage of human-power</t>
  </si>
  <si>
    <t>Regular Ops &amp; Southgrid meetings helpful, despite stretched resources!</t>
  </si>
  <si>
    <t>Storage disks failing
Storage pool nodes are still on SL6
Replacement Squid/DHCP server failed
Several mother board and memory module failures.</t>
  </si>
  <si>
    <t>Replace disks from decommissioned servers
Go Storageless site
Squid/DHCP server - reverted back to old SL6 - replace the hardware.
Replaced under warranty</t>
  </si>
  <si>
    <t>Objectives and Deliverables Last Quarter</t>
  </si>
  <si>
    <t>Due Date</t>
  </si>
  <si>
    <t>Objective/Deliverable</t>
  </si>
  <si>
    <t>Metric/Output</t>
  </si>
  <si>
    <t>Objectives and Deliverables This Quarter</t>
  </si>
  <si>
    <t>BRISTOL: replace lcgse01 with xrootd-only (io02)</t>
  </si>
  <si>
    <t>OXFORD: replace SL6 VOMS server with CentOS 7 version</t>
  </si>
  <si>
    <t>New VOMS VM</t>
  </si>
  <si>
    <t>OXFORD: replace SL6 Squid/DHCP server 
with CentOS 7 version</t>
  </si>
  <si>
    <t>New Squid/DHCP server</t>
  </si>
  <si>
    <t>OXFORD: replace the old monitoring server</t>
  </si>
  <si>
    <t>New monitoring server</t>
  </si>
  <si>
    <t>Metrics</t>
  </si>
  <si>
    <t>Key - Metrics</t>
  </si>
  <si>
    <t>WP</t>
  </si>
  <si>
    <t>ID</t>
  </si>
  <si>
    <t>Target</t>
  </si>
  <si>
    <t>Margin</t>
  </si>
  <si>
    <t>Current</t>
  </si>
  <si>
    <t>Status</t>
  </si>
  <si>
    <t>Description</t>
  </si>
  <si>
    <t>Comments</t>
  </si>
  <si>
    <t>Colour</t>
  </si>
  <si>
    <t>Code</t>
  </si>
  <si>
    <t>1b</t>
  </si>
  <si>
    <t>% of WLCG Pledged CPU Available - SouthGrid</t>
  </si>
  <si>
    <t>Metric OK</t>
  </si>
  <si>
    <t>MOK</t>
  </si>
  <si>
    <t>% of WLCG Pledged Disk Available - SouthGrid</t>
  </si>
  <si>
    <t>Metric Clost to Target</t>
  </si>
  <si>
    <t>MCT</t>
  </si>
  <si>
    <t>% CPU Utilisation (Wall Clock) - SouthGrid</t>
  </si>
  <si>
    <t>Metric not OK</t>
  </si>
  <si>
    <t>MFL</t>
  </si>
  <si>
    <t xml:space="preserve">Average Argo Availability - SouthGrid </t>
  </si>
  <si>
    <t>Metric with no Target</t>
  </si>
  <si>
    <t>MNO</t>
  </si>
  <si>
    <t xml:space="preserve">Average Argo Reliability - SouthGrid </t>
  </si>
  <si>
    <t xml:space="preserve">Please fill in all fields highlighed in </t>
  </si>
  <si>
    <t>Capacities</t>
  </si>
  <si>
    <t>Bimingham</t>
  </si>
  <si>
    <t>Notes</t>
  </si>
  <si>
    <t>CPU Available (HS06)</t>
  </si>
  <si>
    <t>Pledge figures are given and agreed at the start of each GridPP year (April) by local PI</t>
  </si>
  <si>
    <t>CPU Pledged (HS06)</t>
  </si>
  <si>
    <t>% of Pledge</t>
  </si>
  <si>
    <t>Storage Available (TB)</t>
  </si>
  <si>
    <t>Storage Pledged (TB)</t>
  </si>
  <si>
    <t>Availability</t>
  </si>
  <si>
    <t>Avg</t>
  </si>
  <si>
    <t>Availability numbers from the last quarter can be found at the following link:</t>
  </si>
  <si>
    <t>https://egi.ui.argo.grnet.gr/egi/report-ar/Critical/SITES?filter=NGI_UK</t>
  </si>
  <si>
    <t>Birmingham and Cambridge not shown as VAC sites don't get monitored.</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</si>
  <si>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</si>
  <si>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</si>
  <si>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</si>
  <si>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</si>
  <si>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</si>
  <si>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</si>
  <si>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</si>
  <si>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</si>
  <si>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https://accounting.egi.eu/tier2/federation/SouthGrid/normcpu/SITE/DATE/2021/1/2021/3/all/localinfrajobs/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</si>
  <si>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</si>
  <si>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</si>
  <si>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</si>
  <si>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</si>
  <si>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</si>
  <si>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</si>
  <si>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</si>
  <si>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</si>
  <si>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</si>
  <si>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https://accounting.egi.eu/tier2/federation/SouthGrid/normelap_processors/SITE/DATE/2021/1/2021/3/all/localinfrajobs/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</si>
  <si>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</si>
  <si>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</si>
  <si>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</si>
  <si>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</si>
  <si>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</si>
  <si>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</si>
  <si>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</si>
  <si>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</si>
  <si>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</si>
  <si>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</si>
  <si>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</si>
  <si>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https://monit-grafana.cern.ch/d/mHqFLAbik/wlcg-storage-space-accounting?orgId=20&amp;var-vo=LHCb&amp;var-tier=Tier-2&amp;var-country=GB&amp;var-federation=All&amp;var-medium=Disk&amp;var-site=All&amp;var-service=All&amp;var-area=All&amp;var-groupby=site&amp;var-binning=1d</t>
  </si>
  <si>
    <t>Storage - Other : USED (TB)</t>
  </si>
  <si>
    <t>Active VOs at you site can be assesed from the following link:</t>
  </si>
  <si>
    <t>https://accounting.egi.eu/tier2/federation/UK-SouthGrid/njobs/VO/DATE/2021/1/2021/3/all/localinfrajobs/</t>
  </si>
  <si>
    <t>This includes all VOs that have run at least one job at the distributed Tier-2 in the last Quarter and are deemed to be supported.</t>
  </si>
  <si>
    <t>If you have other VOs that are supported, use storage and may not have run in the last quarter please include them also.</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</si>
  <si>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</si>
  <si>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</si>
  <si>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</si>
  <si>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</si>
  <si>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</si>
  <si>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</si>
  <si>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</si>
  <si>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</si>
  <si>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</si>
  <si>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</si>
  <si>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</si>
  <si>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A test environment has been setup to test Xcache viability as a prerequisite for Oxford going store-less site. The test environment consist of XrootD server, ARC CE/HTcondor server and two worker nodes with 112 threads. Atlas test jobs successfully ran on it.
New hardware purchased for the Squid/DHCP. Now in production.
Decommissioned SL6 temperature monitoring server with a replacement CentOS 7 server.
Added support for Mu3e VO</t>
  </si>
  <si>
    <t xml:space="preserve">29/03/2021: After a brown out, three out of warranty worker node's raid card failed and now retired. </t>
  </si>
  <si>
    <t>xrootd experimental VM working for xrootd--&gt; HDFS and HTTPS --&gt; HDFS; updated APEL accounting for new submission mechanism; enabled Mu3e.org VO; Puppet upgrade to version 6; Workaround for Cloudera CDH repos</t>
  </si>
  <si>
    <t>Puppet 4 stopped working for some modules used --&gt; forced upgrade to 6; Cloudera CDH repositories shut public access (even for the free version); major lack of time &amp; access to Physics building to work on LCG :[</t>
  </si>
  <si>
    <t>BRISTOL: progress on replacing lcgse01 with xrootd-only (io02)</t>
  </si>
  <si>
    <t>can retire lcgse01 (and DMLite)</t>
  </si>
  <si>
    <t>New DICE NFS &amp; 'other storage' server</t>
  </si>
  <si>
    <t>Initially replacing PP+Dept NFS servers,
 'more ambitious' OpenCloud+Jupyter in future</t>
  </si>
  <si>
    <t>Continue cleaning up and labelling of network cables</t>
  </si>
  <si>
    <t>Completed all 6-OS DICE WN u/g to 7-OS</t>
  </si>
  <si>
    <t>No more 6-OS WN</t>
  </si>
  <si>
    <t>START work on documenting DICE for IS.Security + IT-FITS-SE support</t>
  </si>
  <si>
    <t>WIP</t>
  </si>
  <si>
    <t xml:space="preserve">START work on migrating DICE Stacki to IT-FITS-SE foreman + puppet </t>
  </si>
  <si>
    <t>BRISTOL:New DICE NFS &amp; 'other storage' server</t>
  </si>
  <si>
    <t>BRISTOL:Continue cleaning up and labelling of network cables</t>
  </si>
  <si>
    <t>BRISTOL:Completed all 6-OS DICE WN u/g to 7-OS</t>
  </si>
  <si>
    <t>BRISTOL:START work on documenting DICE for IS.Security + IT-FITS-SE support</t>
  </si>
  <si>
    <t xml:space="preserve">BRISTOL:START work on migrating DICE Stacki to IT-FITS-SE foreman + puppet </t>
  </si>
  <si>
    <t>experimental xrootd VM works, now need to move lessons learnt into puppet. Next try clustered mode for production setup</t>
  </si>
  <si>
    <t>Had air con issues over Christmas which are yet to be fixed. VAC support is gradually disappearing and consequently, we will start looking at switching over to ARC if we have to</t>
  </si>
  <si>
    <t>All SL6 nodes have now been upgraded to CentOS 7 except the EOS head node which is in the process of being upgraded. Managed to keep site operating during the third lockdown.</t>
  </si>
  <si>
    <t>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</si>
</sst>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9"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s>
  <fills count="14">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
      <patternFill patternType="solid">
        <fgColor theme="3" tint="0.79998168889431442"/>
        <bgColor indexed="64"/>
      </patternFill>
    </fill>
    <fill>
      <patternFill patternType="solid">
        <fgColor theme="4" tint="0.59999389629810485"/>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92">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0" xfId="0" applyAlignment="1">
      <alignment horizontal="center"/>
    </xf>
    <xf numFmtId="0" fontId="0" fillId="0" borderId="0" xfId="0" applyBorder="1" applyAlignment="1">
      <alignment horizontal="center"/>
    </xf>
    <xf numFmtId="0" fontId="0" fillId="0" borderId="12" xfId="0" applyBorder="1"/>
    <xf numFmtId="0" fontId="2" fillId="0" borderId="0"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6" fontId="3" fillId="0" borderId="9" xfId="0" applyNumberFormat="1" applyFont="1" applyBorder="1" applyAlignment="1">
      <alignment horizontal="center"/>
    </xf>
    <xf numFmtId="9" fontId="0" fillId="0" borderId="11" xfId="1" applyNumberFormat="1" applyFont="1" applyBorder="1" applyAlignment="1">
      <alignment horizontal="center" vertical="center"/>
    </xf>
    <xf numFmtId="9" fontId="0" fillId="0" borderId="12" xfId="1" applyNumberFormat="1" applyFont="1" applyBorder="1" applyAlignment="1">
      <alignment horizontal="center" vertic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0" fillId="0" borderId="6" xfId="0" applyFont="1" applyBorder="1"/>
    <xf numFmtId="10" fontId="5" fillId="0" borderId="7" xfId="0" applyNumberFormat="1" applyFont="1" applyFill="1" applyBorder="1" applyAlignment="1">
      <alignment horizontal="center"/>
    </xf>
    <xf numFmtId="0" fontId="6" fillId="0" borderId="11" xfId="0" applyFont="1" applyFill="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Fill="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xf>
    <xf numFmtId="0" fontId="2" fillId="9" borderId="11" xfId="0" applyFont="1" applyFill="1" applyBorder="1"/>
    <xf numFmtId="0" fontId="0" fillId="11" borderId="19" xfId="0" applyFill="1" applyBorder="1" applyAlignment="1">
      <alignment horizontal="center"/>
    </xf>
    <xf numFmtId="0" fontId="0" fillId="11" borderId="0"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Border="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165" fontId="0" fillId="11" borderId="7"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8"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0" fontId="0" fillId="11" borderId="9" xfId="0" applyFill="1" applyBorder="1" applyAlignment="1">
      <alignment horizontal="center"/>
    </xf>
    <xf numFmtId="0" fontId="0" fillId="0" borderId="9" xfId="0" applyBorder="1" applyAlignment="1">
      <alignment horizontal="center"/>
    </xf>
    <xf numFmtId="0" fontId="7" fillId="8" borderId="13" xfId="0" applyFont="1" applyFill="1" applyBorder="1" applyAlignment="1">
      <alignment horizontal="center" vertical="center"/>
    </xf>
    <xf numFmtId="1" fontId="6" fillId="0" borderId="6" xfId="0" applyNumberFormat="1" applyFont="1" applyFill="1" applyBorder="1" applyAlignment="1">
      <alignment horizontal="center"/>
    </xf>
    <xf numFmtId="165" fontId="0" fillId="11" borderId="18" xfId="0" applyNumberFormat="1" applyFill="1" applyBorder="1" applyAlignment="1">
      <alignment horizontal="center"/>
    </xf>
    <xf numFmtId="165" fontId="0" fillId="11" borderId="4" xfId="0" applyNumberFormat="1" applyFill="1" applyBorder="1" applyAlignment="1">
      <alignment horizontal="center"/>
    </xf>
    <xf numFmtId="165" fontId="3" fillId="0" borderId="6" xfId="0" applyNumberFormat="1" applyFont="1" applyBorder="1" applyAlignment="1">
      <alignment horizontal="center"/>
    </xf>
    <xf numFmtId="0" fontId="7" fillId="9" borderId="2" xfId="0" applyFont="1" applyFill="1" applyBorder="1" applyAlignment="1">
      <alignment horizontal="center" vertical="center"/>
    </xf>
    <xf numFmtId="165" fontId="0" fillId="11" borderId="2" xfId="0" applyNumberFormat="1" applyFill="1" applyBorder="1" applyAlignment="1">
      <alignment horizontal="center"/>
    </xf>
    <xf numFmtId="165" fontId="3" fillId="0" borderId="4" xfId="0" applyNumberFormat="1" applyFont="1" applyBorder="1" applyAlignment="1">
      <alignment horizontal="center"/>
    </xf>
    <xf numFmtId="165" fontId="0" fillId="0" borderId="7" xfId="0" applyNumberFormat="1" applyBorder="1" applyAlignment="1">
      <alignment horizontal="center"/>
    </xf>
    <xf numFmtId="0" fontId="4" fillId="0" borderId="6" xfId="2" applyBorder="1"/>
    <xf numFmtId="165" fontId="0" fillId="11" borderId="0" xfId="0" applyNumberFormat="1" applyFill="1" applyBorder="1" applyAlignment="1">
      <alignment horizontal="center"/>
    </xf>
    <xf numFmtId="165" fontId="0" fillId="11" borderId="9" xfId="0" applyNumberFormat="1" applyFill="1" applyBorder="1" applyAlignment="1">
      <alignment horizontal="center"/>
    </xf>
    <xf numFmtId="0" fontId="0" fillId="12" borderId="12" xfId="0" applyFill="1" applyBorder="1" applyAlignment="1">
      <alignment vertical="center"/>
    </xf>
    <xf numFmtId="14" fontId="0" fillId="13" borderId="12" xfId="0" applyNumberFormat="1" applyFill="1" applyBorder="1" applyAlignment="1">
      <alignment vertical="center"/>
    </xf>
    <xf numFmtId="0" fontId="0" fillId="0" borderId="11" xfId="0" applyBorder="1"/>
    <xf numFmtId="0" fontId="0" fillId="0" borderId="6" xfId="0"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5" xfId="0" applyBorder="1" applyAlignment="1">
      <alignment horizontal="center" vertical="center"/>
    </xf>
    <xf numFmtId="0" fontId="2" fillId="2" borderId="13" xfId="0" applyFont="1" applyFill="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14" fontId="0" fillId="12" borderId="12" xfId="0" applyNumberFormat="1" applyFill="1" applyBorder="1" applyAlignment="1">
      <alignment horizontal="center" vertical="center"/>
    </xf>
    <xf numFmtId="0" fontId="0" fillId="13" borderId="1" xfId="0" applyFill="1" applyBorder="1" applyAlignment="1">
      <alignment horizontal="center" vertical="center"/>
    </xf>
    <xf numFmtId="0" fontId="0" fillId="13" borderId="2" xfId="0" applyFill="1" applyBorder="1" applyAlignment="1">
      <alignment horizontal="center" vertical="center"/>
    </xf>
    <xf numFmtId="0" fontId="0" fillId="13" borderId="18" xfId="0" applyFill="1" applyBorder="1" applyAlignment="1">
      <alignment horizontal="center" vertical="center"/>
    </xf>
    <xf numFmtId="0" fontId="0" fillId="13" borderId="1" xfId="0" applyFill="1" applyBorder="1" applyAlignment="1">
      <alignment horizontal="center" vertical="center" wrapText="1"/>
    </xf>
    <xf numFmtId="0" fontId="0" fillId="12" borderId="1" xfId="0" applyFill="1" applyBorder="1" applyAlignment="1">
      <alignment horizontal="left" vertical="center" wrapText="1"/>
    </xf>
    <xf numFmtId="0" fontId="0" fillId="12" borderId="2" xfId="0" applyFill="1" applyBorder="1" applyAlignment="1">
      <alignment horizontal="left" vertical="center" wrapText="1"/>
    </xf>
    <xf numFmtId="0" fontId="0" fillId="12" borderId="18" xfId="0" applyFill="1" applyBorder="1" applyAlignment="1">
      <alignment horizontal="left" vertical="center" wrapText="1"/>
    </xf>
    <xf numFmtId="0" fontId="0" fillId="13" borderId="1" xfId="0" applyFill="1" applyBorder="1" applyAlignment="1">
      <alignment horizontal="left" vertical="center" wrapText="1"/>
    </xf>
    <xf numFmtId="0" fontId="0" fillId="13" borderId="2" xfId="0" applyFill="1" applyBorder="1" applyAlignment="1">
      <alignment horizontal="left" vertical="center" wrapText="1"/>
    </xf>
    <xf numFmtId="0" fontId="0" fillId="13" borderId="18" xfId="0"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0" fillId="12" borderId="1"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18" xfId="0" applyFill="1" applyBorder="1" applyAlignment="1">
      <alignment horizontal="center" vertical="center" wrapText="1"/>
    </xf>
    <xf numFmtId="0" fontId="0" fillId="12" borderId="1" xfId="0" applyFill="1" applyBorder="1" applyAlignment="1">
      <alignment horizontal="center" vertical="center"/>
    </xf>
    <xf numFmtId="0" fontId="0" fillId="12" borderId="2" xfId="0" applyFill="1" applyBorder="1" applyAlignment="1">
      <alignment horizontal="center" vertical="center"/>
    </xf>
    <xf numFmtId="0" fontId="0" fillId="12" borderId="18" xfId="0" applyFill="1" applyBorder="1" applyAlignment="1">
      <alignment horizontal="center" vertical="center"/>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18" xfId="0" applyFont="1" applyFill="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iles\excel\PMB\Quarterly%20Reports\2020\Q420\01_06_SouthGrid%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 &amp; Narrative"/>
      <sheetName val="Metrics &amp; Milestones"/>
      <sheetName val="Resources"/>
      <sheetName val="Outreach &amp; Knowledge Sharing"/>
    </sheetNames>
    <sheetDataSet>
      <sheetData sheetId="0"/>
      <sheetData sheetId="1"/>
      <sheetData sheetId="2">
        <row r="7">
          <cell r="I7">
            <v>2.6381799620825435</v>
          </cell>
        </row>
        <row r="11">
          <cell r="I11">
            <v>2.1594802126402834</v>
          </cell>
        </row>
        <row r="18">
          <cell r="I18">
            <v>0.92868000000000028</v>
          </cell>
        </row>
        <row r="24">
          <cell r="I24">
            <v>0.93555000000000021</v>
          </cell>
        </row>
        <row r="45">
          <cell r="I45">
            <v>0.71844295475565456</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SouthGrid/normcpu/SITE/DATE/2021/1/2021/3/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UK-SouthGrid/njobs/VO/DATE/2021/1/2021/3/all/localinfrajobs/" TargetMode="External"/><Relationship Id="rId4" Type="http://schemas.openxmlformats.org/officeDocument/2006/relationships/hyperlink" Target="https://accounting.egi.eu/tier2/federation/SouthGrid/normelap_processors/SITE/DATE/2021/1/2021/3/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48"/>
  <sheetViews>
    <sheetView tabSelected="1" workbookViewId="0">
      <selection activeCell="N8" sqref="N8"/>
    </sheetView>
  </sheetViews>
  <sheetFormatPr defaultRowHeight="15" x14ac:dyDescent="0.25"/>
  <cols>
    <col min="2" max="2" width="15.42578125" customWidth="1"/>
    <col min="3" max="3" width="17.140625" customWidth="1"/>
    <col min="4" max="4" width="20.28515625" customWidth="1"/>
    <col min="5" max="5" width="9.140625" style="2"/>
    <col min="6" max="6" width="9.5703125" style="2" customWidth="1"/>
    <col min="7" max="10" width="9.140625" style="2"/>
  </cols>
  <sheetData>
    <row r="2" spans="2:10" x14ac:dyDescent="0.25">
      <c r="B2" s="4" t="s">
        <v>0</v>
      </c>
      <c r="C2" s="119">
        <v>2021</v>
      </c>
      <c r="D2" s="124" t="s">
        <v>1</v>
      </c>
      <c r="E2" s="153" t="s">
        <v>2</v>
      </c>
      <c r="F2" s="153"/>
      <c r="G2" s="12"/>
      <c r="H2" s="12"/>
      <c r="I2" s="12"/>
      <c r="J2" s="12"/>
    </row>
    <row r="3" spans="2:10" x14ac:dyDescent="0.25">
      <c r="B3" s="4" t="s">
        <v>3</v>
      </c>
      <c r="C3" s="119" t="s">
        <v>4</v>
      </c>
      <c r="D3" s="124" t="s">
        <v>5</v>
      </c>
      <c r="E3" s="153" t="s">
        <v>149</v>
      </c>
      <c r="F3" s="153"/>
      <c r="G3" s="12"/>
      <c r="H3"/>
      <c r="I3"/>
      <c r="J3"/>
    </row>
    <row r="4" spans="2:10" x14ac:dyDescent="0.25">
      <c r="B4" s="15"/>
      <c r="C4" s="13"/>
      <c r="D4" s="15"/>
      <c r="E4" s="13"/>
      <c r="F4" s="13"/>
      <c r="G4" s="12"/>
      <c r="H4" s="12"/>
      <c r="I4" s="12"/>
      <c r="J4" s="12"/>
    </row>
    <row r="5" spans="2:10" x14ac:dyDescent="0.25">
      <c r="E5" s="12"/>
      <c r="F5" s="12"/>
      <c r="G5" s="12"/>
      <c r="H5" s="12"/>
      <c r="I5" s="12"/>
      <c r="J5" s="12"/>
    </row>
    <row r="6" spans="2:10" x14ac:dyDescent="0.25">
      <c r="B6" s="160" t="s">
        <v>12</v>
      </c>
      <c r="C6" s="161"/>
      <c r="D6" s="161"/>
      <c r="E6" s="161"/>
      <c r="F6" s="161"/>
      <c r="G6" s="161"/>
      <c r="H6" s="161"/>
      <c r="I6" s="161"/>
      <c r="J6" s="162"/>
    </row>
    <row r="7" spans="2:10" x14ac:dyDescent="0.25">
      <c r="B7" s="16" t="s">
        <v>1</v>
      </c>
      <c r="C7" s="157" t="s">
        <v>13</v>
      </c>
      <c r="D7" s="157"/>
      <c r="E7" s="157"/>
      <c r="F7" s="158" t="s">
        <v>14</v>
      </c>
      <c r="G7" s="157"/>
      <c r="H7" s="157"/>
      <c r="I7" s="157"/>
      <c r="J7" s="159"/>
    </row>
    <row r="8" spans="2:10" ht="70.5" customHeight="1" x14ac:dyDescent="0.25">
      <c r="B8" s="11" t="s">
        <v>10</v>
      </c>
      <c r="C8" s="138" t="s">
        <v>148</v>
      </c>
      <c r="D8" s="139"/>
      <c r="E8" s="140"/>
      <c r="F8" s="138" t="s">
        <v>147</v>
      </c>
      <c r="G8" s="139"/>
      <c r="H8" s="139"/>
      <c r="I8" s="139"/>
      <c r="J8" s="140"/>
    </row>
    <row r="9" spans="2:10" ht="85.5" customHeight="1" x14ac:dyDescent="0.25">
      <c r="B9" s="114" t="s">
        <v>15</v>
      </c>
      <c r="C9" s="132" t="s">
        <v>129</v>
      </c>
      <c r="D9" s="133"/>
      <c r="E9" s="134"/>
      <c r="F9" s="132" t="s">
        <v>130</v>
      </c>
      <c r="G9" s="133"/>
      <c r="H9" s="133"/>
      <c r="I9" s="133"/>
      <c r="J9" s="134"/>
    </row>
    <row r="10" spans="2:10" ht="60" customHeight="1" x14ac:dyDescent="0.25">
      <c r="B10" s="11" t="s">
        <v>16</v>
      </c>
      <c r="C10" s="138"/>
      <c r="D10" s="139"/>
      <c r="E10" s="140"/>
      <c r="F10" s="138"/>
      <c r="G10" s="139"/>
      <c r="H10" s="139"/>
      <c r="I10" s="139"/>
      <c r="J10" s="140"/>
    </row>
    <row r="11" spans="2:10" ht="272.25" customHeight="1" x14ac:dyDescent="0.25">
      <c r="B11" s="11" t="s">
        <v>9</v>
      </c>
      <c r="C11" s="135" t="s">
        <v>127</v>
      </c>
      <c r="D11" s="136"/>
      <c r="E11" s="137"/>
      <c r="F11" s="135" t="s">
        <v>128</v>
      </c>
      <c r="G11" s="136"/>
      <c r="H11" s="136"/>
      <c r="I11" s="136"/>
      <c r="J11" s="137"/>
    </row>
    <row r="12" spans="2:10" ht="60" customHeight="1" x14ac:dyDescent="0.25">
      <c r="B12" s="11" t="s">
        <v>17</v>
      </c>
      <c r="C12" s="138"/>
      <c r="D12" s="139"/>
      <c r="E12" s="140"/>
      <c r="F12" s="138"/>
      <c r="G12" s="139"/>
      <c r="H12" s="139"/>
      <c r="I12" s="139"/>
      <c r="J12" s="140"/>
    </row>
    <row r="13" spans="2:10" ht="60" customHeight="1" x14ac:dyDescent="0.25">
      <c r="B13" s="11" t="s">
        <v>18</v>
      </c>
      <c r="C13" s="138"/>
      <c r="D13" s="139"/>
      <c r="E13" s="140"/>
      <c r="F13" s="138"/>
      <c r="G13" s="139"/>
      <c r="H13" s="139"/>
      <c r="I13" s="139"/>
      <c r="J13" s="140"/>
    </row>
    <row r="14" spans="2:10" x14ac:dyDescent="0.25">
      <c r="C14" s="12"/>
      <c r="D14" s="12"/>
      <c r="E14" s="12"/>
      <c r="F14" s="12"/>
      <c r="G14" s="12"/>
      <c r="H14" s="12"/>
      <c r="I14" s="12"/>
      <c r="J14" s="12"/>
    </row>
    <row r="15" spans="2:10" x14ac:dyDescent="0.25">
      <c r="C15" s="12"/>
      <c r="D15" s="12"/>
      <c r="E15" s="12"/>
      <c r="F15" s="12"/>
      <c r="G15" s="12"/>
      <c r="H15" s="12"/>
      <c r="I15" s="12"/>
      <c r="J15" s="12"/>
    </row>
    <row r="16" spans="2:10" x14ac:dyDescent="0.25">
      <c r="B16" s="141" t="s">
        <v>19</v>
      </c>
      <c r="C16" s="142"/>
      <c r="D16" s="142"/>
      <c r="E16" s="142"/>
      <c r="F16" s="142"/>
      <c r="G16" s="142"/>
      <c r="H16" s="142"/>
      <c r="I16" s="142"/>
      <c r="J16" s="143"/>
    </row>
    <row r="17" spans="2:10" x14ac:dyDescent="0.25">
      <c r="B17" s="17" t="s">
        <v>20</v>
      </c>
      <c r="C17" s="144" t="s">
        <v>21</v>
      </c>
      <c r="D17" s="144"/>
      <c r="E17" s="144"/>
      <c r="F17" s="145" t="s">
        <v>22</v>
      </c>
      <c r="G17" s="144"/>
      <c r="H17" s="144"/>
      <c r="I17" s="144"/>
      <c r="J17" s="146"/>
    </row>
    <row r="18" spans="2:10" ht="60" customHeight="1" x14ac:dyDescent="0.25">
      <c r="B18" s="11" t="s">
        <v>10</v>
      </c>
      <c r="C18" s="138"/>
      <c r="D18" s="139"/>
      <c r="E18" s="140"/>
      <c r="F18" s="138"/>
      <c r="G18" s="139"/>
      <c r="H18" s="139"/>
      <c r="I18" s="139"/>
      <c r="J18" s="140"/>
    </row>
    <row r="19" spans="2:10" ht="60" customHeight="1" x14ac:dyDescent="0.25">
      <c r="B19" s="114" t="s">
        <v>15</v>
      </c>
      <c r="C19" s="132" t="s">
        <v>23</v>
      </c>
      <c r="D19" s="133"/>
      <c r="E19" s="134"/>
      <c r="F19" s="132" t="s">
        <v>24</v>
      </c>
      <c r="G19" s="133"/>
      <c r="H19" s="133"/>
      <c r="I19" s="133"/>
      <c r="J19" s="134"/>
    </row>
    <row r="20" spans="2:10" ht="60" customHeight="1" x14ac:dyDescent="0.25">
      <c r="B20" s="11" t="s">
        <v>16</v>
      </c>
      <c r="C20" s="138"/>
      <c r="D20" s="139"/>
      <c r="E20" s="140"/>
      <c r="F20" s="138"/>
      <c r="G20" s="139"/>
      <c r="H20" s="139"/>
      <c r="I20" s="139"/>
      <c r="J20" s="140"/>
    </row>
    <row r="21" spans="2:10" ht="60" customHeight="1" x14ac:dyDescent="0.25">
      <c r="B21" s="11" t="s">
        <v>9</v>
      </c>
      <c r="C21" s="135" t="s">
        <v>25</v>
      </c>
      <c r="D21" s="136"/>
      <c r="E21" s="137"/>
      <c r="F21" s="135" t="s">
        <v>26</v>
      </c>
      <c r="G21" s="136"/>
      <c r="H21" s="136"/>
      <c r="I21" s="136"/>
      <c r="J21" s="137"/>
    </row>
    <row r="22" spans="2:10" ht="60" customHeight="1" x14ac:dyDescent="0.25">
      <c r="B22" s="11" t="s">
        <v>17</v>
      </c>
      <c r="C22" s="138"/>
      <c r="D22" s="139"/>
      <c r="E22" s="140"/>
      <c r="F22" s="138"/>
      <c r="G22" s="139"/>
      <c r="H22" s="139"/>
      <c r="I22" s="139"/>
      <c r="J22" s="140"/>
    </row>
    <row r="23" spans="2:10" ht="60" customHeight="1" x14ac:dyDescent="0.25">
      <c r="B23" s="11" t="s">
        <v>18</v>
      </c>
      <c r="C23" s="138"/>
      <c r="D23" s="139"/>
      <c r="E23" s="140"/>
      <c r="F23" s="138"/>
      <c r="G23" s="139"/>
      <c r="H23" s="139"/>
      <c r="I23" s="139"/>
      <c r="J23" s="140"/>
    </row>
    <row r="24" spans="2:10" x14ac:dyDescent="0.25">
      <c r="E24" s="12"/>
      <c r="F24" s="12"/>
      <c r="G24" s="12"/>
      <c r="H24" s="12"/>
      <c r="I24" s="12"/>
      <c r="J24" s="12"/>
    </row>
    <row r="25" spans="2:10" x14ac:dyDescent="0.25">
      <c r="E25" s="12"/>
      <c r="F25" s="12"/>
      <c r="G25" s="12"/>
      <c r="H25" s="12"/>
      <c r="I25" s="12"/>
      <c r="J25" s="12"/>
    </row>
    <row r="26" spans="2:10" x14ac:dyDescent="0.25">
      <c r="B26" s="166" t="s">
        <v>27</v>
      </c>
      <c r="C26" s="167"/>
      <c r="D26" s="167"/>
      <c r="E26" s="167"/>
      <c r="F26" s="167"/>
      <c r="G26" s="167"/>
      <c r="H26" s="167"/>
      <c r="I26" s="167"/>
      <c r="J26" s="168"/>
    </row>
    <row r="27" spans="2:10" x14ac:dyDescent="0.25">
      <c r="B27" s="18" t="s">
        <v>28</v>
      </c>
      <c r="C27" s="163" t="s">
        <v>29</v>
      </c>
      <c r="D27" s="163"/>
      <c r="E27" s="163"/>
      <c r="F27" s="164" t="s">
        <v>30</v>
      </c>
      <c r="G27" s="163"/>
      <c r="H27" s="163"/>
      <c r="I27" s="163"/>
      <c r="J27" s="165"/>
    </row>
    <row r="28" spans="2:10" ht="60" customHeight="1" x14ac:dyDescent="0.25">
      <c r="B28" s="127">
        <v>44286</v>
      </c>
      <c r="C28" s="147" t="s">
        <v>131</v>
      </c>
      <c r="D28" s="148"/>
      <c r="E28" s="149"/>
      <c r="F28" s="147" t="s">
        <v>132</v>
      </c>
      <c r="G28" s="148"/>
      <c r="H28" s="148"/>
      <c r="I28" s="148"/>
      <c r="J28" s="149"/>
    </row>
    <row r="29" spans="2:10" ht="60" customHeight="1" x14ac:dyDescent="0.25">
      <c r="B29" s="127">
        <v>44286</v>
      </c>
      <c r="C29" s="147" t="s">
        <v>141</v>
      </c>
      <c r="D29" s="148"/>
      <c r="E29" s="148"/>
      <c r="F29" s="147" t="s">
        <v>134</v>
      </c>
      <c r="G29" s="148"/>
      <c r="H29" s="148"/>
      <c r="I29" s="148"/>
      <c r="J29" s="149"/>
    </row>
    <row r="30" spans="2:10" ht="39.75" customHeight="1" x14ac:dyDescent="0.25">
      <c r="B30" s="127">
        <v>44286</v>
      </c>
      <c r="C30" s="147" t="s">
        <v>142</v>
      </c>
      <c r="D30" s="148"/>
      <c r="E30" s="148"/>
      <c r="F30" s="147"/>
      <c r="G30" s="148"/>
      <c r="H30" s="148"/>
      <c r="I30" s="148"/>
      <c r="J30" s="149"/>
    </row>
    <row r="31" spans="2:10" ht="25.5" customHeight="1" x14ac:dyDescent="0.25">
      <c r="B31" s="127">
        <v>44286</v>
      </c>
      <c r="C31" s="147" t="s">
        <v>143</v>
      </c>
      <c r="D31" s="148"/>
      <c r="E31" s="148"/>
      <c r="F31" s="147" t="s">
        <v>137</v>
      </c>
      <c r="G31" s="148"/>
      <c r="H31" s="148"/>
      <c r="I31" s="148"/>
      <c r="J31" s="149"/>
    </row>
    <row r="32" spans="2:10" ht="30" customHeight="1" x14ac:dyDescent="0.25">
      <c r="B32" s="127">
        <v>44286</v>
      </c>
      <c r="C32" s="147" t="s">
        <v>144</v>
      </c>
      <c r="D32" s="148"/>
      <c r="E32" s="148"/>
      <c r="F32" s="147" t="s">
        <v>139</v>
      </c>
      <c r="G32" s="148"/>
      <c r="H32" s="148"/>
      <c r="I32" s="148"/>
      <c r="J32" s="149"/>
    </row>
    <row r="33" spans="2:10" ht="31.5" customHeight="1" x14ac:dyDescent="0.25">
      <c r="B33" s="127">
        <v>44286</v>
      </c>
      <c r="C33" s="147" t="s">
        <v>145</v>
      </c>
      <c r="D33" s="148"/>
      <c r="E33" s="148"/>
      <c r="F33" s="147" t="s">
        <v>139</v>
      </c>
      <c r="G33" s="148"/>
      <c r="H33" s="148"/>
      <c r="I33" s="148"/>
      <c r="J33" s="149"/>
    </row>
    <row r="34" spans="2:10" ht="60" customHeight="1" x14ac:dyDescent="0.25">
      <c r="B34" s="115"/>
      <c r="C34" s="128"/>
      <c r="D34" s="129"/>
      <c r="E34" s="130"/>
      <c r="F34" s="128"/>
      <c r="G34" s="129"/>
      <c r="H34" s="129"/>
      <c r="I34" s="129"/>
      <c r="J34" s="130"/>
    </row>
    <row r="35" spans="2:10" ht="60" customHeight="1" x14ac:dyDescent="0.25">
      <c r="B35" s="115"/>
      <c r="C35" s="131"/>
      <c r="D35" s="129"/>
      <c r="E35" s="130"/>
      <c r="F35" s="128"/>
      <c r="G35" s="129"/>
      <c r="H35" s="129"/>
      <c r="I35" s="129"/>
      <c r="J35" s="130"/>
    </row>
    <row r="36" spans="2:10" x14ac:dyDescent="0.25">
      <c r="B36" s="115"/>
      <c r="C36" s="128"/>
      <c r="D36" s="129"/>
      <c r="E36" s="130"/>
      <c r="F36" s="128"/>
      <c r="G36" s="129"/>
      <c r="H36" s="129"/>
      <c r="I36" s="129"/>
      <c r="J36" s="130"/>
    </row>
    <row r="38" spans="2:10" x14ac:dyDescent="0.25">
      <c r="B38" s="169" t="s">
        <v>31</v>
      </c>
      <c r="C38" s="170"/>
      <c r="D38" s="170"/>
      <c r="E38" s="170"/>
      <c r="F38" s="170"/>
      <c r="G38" s="170"/>
      <c r="H38" s="170"/>
      <c r="I38" s="170"/>
      <c r="J38" s="171"/>
    </row>
    <row r="39" spans="2:10" x14ac:dyDescent="0.25">
      <c r="B39" s="19" t="s">
        <v>28</v>
      </c>
      <c r="C39" s="172" t="s">
        <v>29</v>
      </c>
      <c r="D39" s="172"/>
      <c r="E39" s="172"/>
      <c r="F39" s="173" t="s">
        <v>30</v>
      </c>
      <c r="G39" s="172"/>
      <c r="H39" s="172"/>
      <c r="I39" s="172"/>
      <c r="J39" s="174"/>
    </row>
    <row r="40" spans="2:10" ht="41.25" customHeight="1" x14ac:dyDescent="0.25">
      <c r="B40" s="127">
        <v>44377</v>
      </c>
      <c r="C40" s="150" t="s">
        <v>32</v>
      </c>
      <c r="D40" s="151"/>
      <c r="E40" s="152"/>
      <c r="F40" s="147" t="s">
        <v>146</v>
      </c>
      <c r="G40" s="151"/>
      <c r="H40" s="151"/>
      <c r="I40" s="151"/>
      <c r="J40" s="152"/>
    </row>
    <row r="41" spans="2:10" ht="41.25" customHeight="1" x14ac:dyDescent="0.25">
      <c r="B41" s="127">
        <v>44377</v>
      </c>
      <c r="C41" s="147" t="s">
        <v>133</v>
      </c>
      <c r="D41" s="148"/>
      <c r="E41" s="148"/>
      <c r="F41" s="147" t="s">
        <v>134</v>
      </c>
      <c r="G41" s="148"/>
      <c r="H41" s="148"/>
      <c r="I41" s="148"/>
      <c r="J41" s="149"/>
    </row>
    <row r="42" spans="2:10" ht="41.25" customHeight="1" x14ac:dyDescent="0.25">
      <c r="B42" s="127">
        <v>44377</v>
      </c>
      <c r="C42" s="147" t="s">
        <v>135</v>
      </c>
      <c r="D42" s="148"/>
      <c r="E42" s="148"/>
      <c r="F42" s="147"/>
      <c r="G42" s="148"/>
      <c r="H42" s="148"/>
      <c r="I42" s="148"/>
      <c r="J42" s="149"/>
    </row>
    <row r="43" spans="2:10" ht="41.25" customHeight="1" x14ac:dyDescent="0.25">
      <c r="B43" s="127">
        <v>44377</v>
      </c>
      <c r="C43" s="147" t="s">
        <v>136</v>
      </c>
      <c r="D43" s="148"/>
      <c r="E43" s="148"/>
      <c r="F43" s="147" t="s">
        <v>137</v>
      </c>
      <c r="G43" s="148"/>
      <c r="H43" s="148"/>
      <c r="I43" s="148"/>
      <c r="J43" s="149"/>
    </row>
    <row r="44" spans="2:10" ht="41.25" customHeight="1" x14ac:dyDescent="0.25">
      <c r="B44" s="127">
        <v>44377</v>
      </c>
      <c r="C44" s="147" t="s">
        <v>138</v>
      </c>
      <c r="D44" s="148"/>
      <c r="E44" s="148"/>
      <c r="F44" s="147" t="s">
        <v>139</v>
      </c>
      <c r="G44" s="148"/>
      <c r="H44" s="148"/>
      <c r="I44" s="148"/>
      <c r="J44" s="149"/>
    </row>
    <row r="45" spans="2:10" ht="41.25" customHeight="1" x14ac:dyDescent="0.25">
      <c r="B45" s="127">
        <v>44377</v>
      </c>
      <c r="C45" s="147" t="s">
        <v>140</v>
      </c>
      <c r="D45" s="148"/>
      <c r="E45" s="148"/>
      <c r="F45" s="147" t="s">
        <v>139</v>
      </c>
      <c r="G45" s="148"/>
      <c r="H45" s="148"/>
      <c r="I45" s="148"/>
      <c r="J45" s="149"/>
    </row>
    <row r="46" spans="2:10" ht="41.25" customHeight="1" x14ac:dyDescent="0.25">
      <c r="B46" s="115">
        <v>44155</v>
      </c>
      <c r="C46" s="128" t="s">
        <v>33</v>
      </c>
      <c r="D46" s="129"/>
      <c r="E46" s="130"/>
      <c r="F46" s="128" t="s">
        <v>34</v>
      </c>
      <c r="G46" s="129"/>
      <c r="H46" s="129"/>
      <c r="I46" s="129"/>
      <c r="J46" s="130"/>
    </row>
    <row r="47" spans="2:10" ht="41.25" customHeight="1" x14ac:dyDescent="0.25">
      <c r="B47" s="115">
        <v>44155</v>
      </c>
      <c r="C47" s="131" t="s">
        <v>35</v>
      </c>
      <c r="D47" s="129"/>
      <c r="E47" s="130"/>
      <c r="F47" s="128" t="s">
        <v>36</v>
      </c>
      <c r="G47" s="129"/>
      <c r="H47" s="129"/>
      <c r="I47" s="129"/>
      <c r="J47" s="130"/>
    </row>
    <row r="48" spans="2:10" ht="41.25" customHeight="1" x14ac:dyDescent="0.25">
      <c r="B48" s="115">
        <v>44145</v>
      </c>
      <c r="C48" s="128" t="s">
        <v>37</v>
      </c>
      <c r="D48" s="129"/>
      <c r="E48" s="130"/>
      <c r="F48" s="128" t="s">
        <v>38</v>
      </c>
      <c r="G48" s="129"/>
      <c r="H48" s="129"/>
      <c r="I48" s="129"/>
      <c r="J48" s="130"/>
    </row>
  </sheetData>
  <mergeCells count="74">
    <mergeCell ref="B38:J38"/>
    <mergeCell ref="C39:E39"/>
    <mergeCell ref="F39:J39"/>
    <mergeCell ref="C10:E10"/>
    <mergeCell ref="F10:J10"/>
    <mergeCell ref="C20:E20"/>
    <mergeCell ref="F20:J20"/>
    <mergeCell ref="C18:E18"/>
    <mergeCell ref="F18:J18"/>
    <mergeCell ref="F31:J31"/>
    <mergeCell ref="C28:E28"/>
    <mergeCell ref="F28:J28"/>
    <mergeCell ref="C30:E30"/>
    <mergeCell ref="F30:J30"/>
    <mergeCell ref="F33:J33"/>
    <mergeCell ref="C23:E23"/>
    <mergeCell ref="C27:E27"/>
    <mergeCell ref="F27:J27"/>
    <mergeCell ref="C33:E33"/>
    <mergeCell ref="C19:E19"/>
    <mergeCell ref="F19:J19"/>
    <mergeCell ref="C32:E32"/>
    <mergeCell ref="F32:J32"/>
    <mergeCell ref="F29:J29"/>
    <mergeCell ref="C29:E29"/>
    <mergeCell ref="C31:E31"/>
    <mergeCell ref="F23:J23"/>
    <mergeCell ref="B26:J26"/>
    <mergeCell ref="C22:E22"/>
    <mergeCell ref="F22:J22"/>
    <mergeCell ref="C7:E7"/>
    <mergeCell ref="F7:J7"/>
    <mergeCell ref="B6:J6"/>
    <mergeCell ref="C8:E8"/>
    <mergeCell ref="F8:J8"/>
    <mergeCell ref="E2:F2"/>
    <mergeCell ref="E3:F3"/>
    <mergeCell ref="C42:E42"/>
    <mergeCell ref="C41:E41"/>
    <mergeCell ref="F41:J41"/>
    <mergeCell ref="C40:E40"/>
    <mergeCell ref="F40:J40"/>
    <mergeCell ref="F42:J42"/>
    <mergeCell ref="F43:J43"/>
    <mergeCell ref="C43:E43"/>
    <mergeCell ref="C45:E45"/>
    <mergeCell ref="F45:J45"/>
    <mergeCell ref="C44:E44"/>
    <mergeCell ref="F44:J44"/>
    <mergeCell ref="C9:E9"/>
    <mergeCell ref="F9:J9"/>
    <mergeCell ref="C11:E11"/>
    <mergeCell ref="F11:J11"/>
    <mergeCell ref="C21:E21"/>
    <mergeCell ref="F21:J21"/>
    <mergeCell ref="C12:E12"/>
    <mergeCell ref="F12:J12"/>
    <mergeCell ref="C13:E13"/>
    <mergeCell ref="F13:J13"/>
    <mergeCell ref="B16:J16"/>
    <mergeCell ref="C17:E17"/>
    <mergeCell ref="F17:J17"/>
    <mergeCell ref="C35:E35"/>
    <mergeCell ref="F35:J35"/>
    <mergeCell ref="C36:E36"/>
    <mergeCell ref="F36:J36"/>
    <mergeCell ref="C34:E34"/>
    <mergeCell ref="F34:J34"/>
    <mergeCell ref="C46:E46"/>
    <mergeCell ref="F46:J46"/>
    <mergeCell ref="C47:E47"/>
    <mergeCell ref="F47:J47"/>
    <mergeCell ref="C48:E48"/>
    <mergeCell ref="F48:J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8"/>
  <sheetViews>
    <sheetView workbookViewId="0">
      <selection activeCell="G4" sqref="G4"/>
    </sheetView>
  </sheetViews>
  <sheetFormatPr defaultRowHeight="15" x14ac:dyDescent="0.25"/>
  <cols>
    <col min="1" max="1" width="4.140625" customWidth="1"/>
    <col min="3" max="3" width="10.7109375" customWidth="1"/>
    <col min="6" max="6" width="10.5703125" customWidth="1"/>
    <col min="8" max="8" width="67.140625" customWidth="1"/>
    <col min="9" max="9" width="10.140625" customWidth="1"/>
    <col min="17" max="17" width="4.85546875" customWidth="1"/>
    <col min="18" max="18" width="6.7109375" customWidth="1"/>
    <col min="19" max="19" width="11.140625" customWidth="1"/>
    <col min="20" max="20" width="7.5703125" customWidth="1"/>
  </cols>
  <sheetData>
    <row r="2" spans="2:20" x14ac:dyDescent="0.25">
      <c r="B2" s="184" t="s">
        <v>39</v>
      </c>
      <c r="C2" s="185"/>
      <c r="D2" s="185"/>
      <c r="E2" s="185"/>
      <c r="F2" s="185"/>
      <c r="G2" s="185"/>
      <c r="H2" s="185"/>
      <c r="I2" s="185"/>
      <c r="J2" s="185"/>
      <c r="K2" s="185"/>
      <c r="L2" s="185"/>
      <c r="M2" s="185"/>
      <c r="N2" s="185"/>
      <c r="O2" s="185"/>
      <c r="P2" s="185"/>
      <c r="R2" s="181" t="s">
        <v>40</v>
      </c>
      <c r="S2" s="182"/>
      <c r="T2" s="183"/>
    </row>
    <row r="3" spans="2:20" x14ac:dyDescent="0.25">
      <c r="B3" s="121" t="s">
        <v>41</v>
      </c>
      <c r="C3" s="1" t="s">
        <v>42</v>
      </c>
      <c r="D3" s="126" t="s">
        <v>43</v>
      </c>
      <c r="E3" s="125" t="s">
        <v>44</v>
      </c>
      <c r="F3" s="125" t="s">
        <v>45</v>
      </c>
      <c r="G3" s="23" t="s">
        <v>46</v>
      </c>
      <c r="H3" s="24" t="s">
        <v>47</v>
      </c>
      <c r="I3" s="154" t="s">
        <v>48</v>
      </c>
      <c r="J3" s="155"/>
      <c r="K3" s="155"/>
      <c r="L3" s="155"/>
      <c r="M3" s="155"/>
      <c r="N3" s="155"/>
      <c r="O3" s="155"/>
      <c r="P3" s="156"/>
      <c r="R3" s="3" t="s">
        <v>49</v>
      </c>
      <c r="S3" s="3" t="s">
        <v>47</v>
      </c>
      <c r="T3" s="4" t="s">
        <v>50</v>
      </c>
    </row>
    <row r="4" spans="2:20" ht="48" customHeight="1" x14ac:dyDescent="0.25">
      <c r="B4" s="122" t="s">
        <v>51</v>
      </c>
      <c r="C4" s="20">
        <v>4</v>
      </c>
      <c r="D4" s="25">
        <v>1</v>
      </c>
      <c r="E4" s="22">
        <v>0.05</v>
      </c>
      <c r="F4" s="39">
        <f>[1]Resources!I7</f>
        <v>2.6381799620825435</v>
      </c>
      <c r="G4" s="27" t="str">
        <f>_xlfn.IFS(ISBLANK(F4), "AWI", D4&lt;=F4,"MOK",(D4-E4)&lt;=F4,"MCT",D4&gt;F4,"MFL")</f>
        <v>MOK</v>
      </c>
      <c r="H4" s="28" t="s">
        <v>52</v>
      </c>
      <c r="I4" s="175"/>
      <c r="J4" s="176"/>
      <c r="K4" s="176"/>
      <c r="L4" s="176"/>
      <c r="M4" s="176"/>
      <c r="N4" s="176"/>
      <c r="O4" s="176"/>
      <c r="P4" s="177"/>
      <c r="R4" s="5"/>
      <c r="S4" s="118" t="s">
        <v>53</v>
      </c>
      <c r="T4" s="120" t="s">
        <v>54</v>
      </c>
    </row>
    <row r="5" spans="2:20" ht="48" customHeight="1" x14ac:dyDescent="0.25">
      <c r="B5" s="122" t="s">
        <v>51</v>
      </c>
      <c r="C5" s="20">
        <v>8</v>
      </c>
      <c r="D5" s="25">
        <v>1</v>
      </c>
      <c r="E5" s="9">
        <v>0.05</v>
      </c>
      <c r="F5" s="39">
        <f>[1]Resources!I11</f>
        <v>2.1594802126402834</v>
      </c>
      <c r="G5" s="27" t="str">
        <f t="shared" ref="G5:G6" si="0">_xlfn.IFS(ISBLANK(F5), "AWI", D5&lt;=F5,"MOK",(D5-E5)&lt;=F5,"MCT",D5&gt;F5,"MFL")</f>
        <v>MOK</v>
      </c>
      <c r="H5" s="28" t="s">
        <v>55</v>
      </c>
      <c r="I5" s="175"/>
      <c r="J5" s="176"/>
      <c r="K5" s="176"/>
      <c r="L5" s="176"/>
      <c r="M5" s="176"/>
      <c r="N5" s="176"/>
      <c r="O5" s="176"/>
      <c r="P5" s="177"/>
      <c r="R5" s="8"/>
      <c r="S5" s="118" t="s">
        <v>56</v>
      </c>
      <c r="T5" s="120" t="s">
        <v>57</v>
      </c>
    </row>
    <row r="6" spans="2:20" ht="48" customHeight="1" x14ac:dyDescent="0.25">
      <c r="B6" s="122" t="s">
        <v>51</v>
      </c>
      <c r="C6" s="20">
        <v>12</v>
      </c>
      <c r="D6" s="25">
        <v>0.5</v>
      </c>
      <c r="E6" s="9">
        <v>0.05</v>
      </c>
      <c r="F6" s="39">
        <f>[1]Resources!I45</f>
        <v>0.71844295475565456</v>
      </c>
      <c r="G6" s="27" t="str">
        <f t="shared" si="0"/>
        <v>MOK</v>
      </c>
      <c r="H6" s="28" t="s">
        <v>58</v>
      </c>
      <c r="I6" s="175"/>
      <c r="J6" s="176"/>
      <c r="K6" s="176"/>
      <c r="L6" s="176"/>
      <c r="M6" s="176"/>
      <c r="N6" s="176"/>
      <c r="O6" s="176"/>
      <c r="P6" s="177"/>
      <c r="R6" s="6"/>
      <c r="S6" s="118" t="s">
        <v>59</v>
      </c>
      <c r="T6" s="120" t="s">
        <v>60</v>
      </c>
    </row>
    <row r="7" spans="2:20" ht="48" customHeight="1" x14ac:dyDescent="0.25">
      <c r="B7" s="122" t="s">
        <v>51</v>
      </c>
      <c r="C7" s="20">
        <v>19</v>
      </c>
      <c r="D7" s="25">
        <v>0.95</v>
      </c>
      <c r="E7" s="9">
        <v>0.05</v>
      </c>
      <c r="F7" s="39">
        <f>[1]Resources!I18</f>
        <v>0.92868000000000028</v>
      </c>
      <c r="G7" s="27" t="str">
        <f t="shared" ref="G7:G8" si="1">_xlfn.IFS(ISBLANK(F7), "AWI", D7&lt;=F7,"MOK",(D7-E7)&lt;=F7,"MCT",D7&gt;F7,"MFL")</f>
        <v>MCT</v>
      </c>
      <c r="H7" s="28" t="s">
        <v>61</v>
      </c>
      <c r="I7" s="175"/>
      <c r="J7" s="176"/>
      <c r="K7" s="176"/>
      <c r="L7" s="176"/>
      <c r="M7" s="176"/>
      <c r="N7" s="176"/>
      <c r="O7" s="176"/>
      <c r="P7" s="177"/>
      <c r="R7" s="7"/>
      <c r="S7" s="118" t="s">
        <v>62</v>
      </c>
      <c r="T7" s="120" t="s">
        <v>63</v>
      </c>
    </row>
    <row r="8" spans="2:20" ht="48" customHeight="1" x14ac:dyDescent="0.25">
      <c r="B8" s="123" t="s">
        <v>51</v>
      </c>
      <c r="C8" s="21">
        <v>20</v>
      </c>
      <c r="D8" s="26">
        <v>0.95</v>
      </c>
      <c r="E8" s="10">
        <v>0.05</v>
      </c>
      <c r="F8" s="40">
        <f>[1]Resources!I24</f>
        <v>0.93555000000000021</v>
      </c>
      <c r="G8" s="27" t="str">
        <f t="shared" si="1"/>
        <v>MCT</v>
      </c>
      <c r="H8" s="29" t="s">
        <v>64</v>
      </c>
      <c r="I8" s="178"/>
      <c r="J8" s="179"/>
      <c r="K8" s="179"/>
      <c r="L8" s="179"/>
      <c r="M8" s="179"/>
      <c r="N8" s="179"/>
      <c r="O8" s="179"/>
      <c r="P8" s="180"/>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7"/>
  <sheetViews>
    <sheetView workbookViewId="0">
      <selection activeCell="G44" sqref="G44"/>
    </sheetView>
  </sheetViews>
  <sheetFormatPr defaultRowHeight="15" x14ac:dyDescent="0.25"/>
  <cols>
    <col min="2" max="2" width="34" customWidth="1"/>
    <col min="3" max="3" width="18.28515625" style="12" customWidth="1"/>
    <col min="4" max="4" width="18.42578125" style="12" customWidth="1"/>
    <col min="5" max="9" width="18.28515625" style="12" customWidth="1"/>
    <col min="10" max="10" width="7.5703125" customWidth="1"/>
    <col min="11" max="11" width="111.7109375" customWidth="1"/>
  </cols>
  <sheetData>
    <row r="1" spans="1:11" x14ac:dyDescent="0.25">
      <c r="B1" s="186" t="s">
        <v>65</v>
      </c>
      <c r="C1" s="187"/>
      <c r="D1" s="68"/>
    </row>
    <row r="2" spans="1:11" x14ac:dyDescent="0.25">
      <c r="C2"/>
    </row>
    <row r="4" spans="1:11" ht="27.75" customHeight="1" x14ac:dyDescent="0.25">
      <c r="A4" s="73"/>
      <c r="B4" s="74" t="s">
        <v>66</v>
      </c>
      <c r="C4" s="83" t="s">
        <v>67</v>
      </c>
      <c r="D4" s="84" t="s">
        <v>15</v>
      </c>
      <c r="E4" s="85" t="s">
        <v>16</v>
      </c>
      <c r="F4" s="86" t="s">
        <v>9</v>
      </c>
      <c r="G4" s="86" t="s">
        <v>17</v>
      </c>
      <c r="H4" s="86" t="s">
        <v>18</v>
      </c>
      <c r="I4" s="86" t="s">
        <v>11</v>
      </c>
      <c r="J4" s="75"/>
      <c r="K4" s="76" t="s">
        <v>68</v>
      </c>
    </row>
    <row r="5" spans="1:11" x14ac:dyDescent="0.25">
      <c r="B5" s="30" t="s">
        <v>69</v>
      </c>
      <c r="C5" s="61">
        <v>22768</v>
      </c>
      <c r="D5" s="62">
        <v>26780</v>
      </c>
      <c r="E5" s="63">
        <v>8500</v>
      </c>
      <c r="F5" s="100">
        <v>45682</v>
      </c>
      <c r="G5" s="100">
        <v>55500</v>
      </c>
      <c r="H5" s="100">
        <v>3580</v>
      </c>
      <c r="I5" s="33">
        <f>SUM(C5:H5)</f>
        <v>162810</v>
      </c>
      <c r="K5" s="117" t="s">
        <v>70</v>
      </c>
    </row>
    <row r="6" spans="1:11" x14ac:dyDescent="0.25">
      <c r="B6" s="30" t="s">
        <v>71</v>
      </c>
      <c r="C6" s="32">
        <v>9466</v>
      </c>
      <c r="D6" s="13">
        <v>7292</v>
      </c>
      <c r="E6" s="32">
        <v>3965</v>
      </c>
      <c r="F6" s="101">
        <v>15882</v>
      </c>
      <c r="G6" s="101">
        <v>22851</v>
      </c>
      <c r="H6" s="101">
        <v>2257</v>
      </c>
      <c r="I6" s="33">
        <f>SUM(C6:H6)</f>
        <v>61713</v>
      </c>
      <c r="K6" s="117"/>
    </row>
    <row r="7" spans="1:11" x14ac:dyDescent="0.25">
      <c r="B7" s="30" t="s">
        <v>72</v>
      </c>
      <c r="C7" s="54">
        <f>C5/C6</f>
        <v>2.4052398056201141</v>
      </c>
      <c r="D7" s="55">
        <f>D5/D6</f>
        <v>3.6725178277564456</v>
      </c>
      <c r="E7" s="57">
        <f t="shared" ref="E7:I7" si="0">E5/E6</f>
        <v>2.1437578814627996</v>
      </c>
      <c r="F7" s="57">
        <f t="shared" si="0"/>
        <v>2.8763379926961341</v>
      </c>
      <c r="G7" s="57">
        <f t="shared" si="0"/>
        <v>2.4287777340160166</v>
      </c>
      <c r="H7" s="57">
        <f t="shared" si="0"/>
        <v>1.5861763402747009</v>
      </c>
      <c r="I7" s="56">
        <f t="shared" si="0"/>
        <v>2.6381799620825435</v>
      </c>
      <c r="K7" s="117"/>
    </row>
    <row r="8" spans="1:11" x14ac:dyDescent="0.25">
      <c r="B8" s="30"/>
      <c r="C8" s="32"/>
      <c r="D8" s="13"/>
      <c r="E8" s="32"/>
      <c r="F8" s="101"/>
      <c r="G8" s="101"/>
      <c r="H8" s="101"/>
      <c r="I8" s="33"/>
      <c r="K8" s="117"/>
    </row>
    <row r="9" spans="1:11" x14ac:dyDescent="0.25">
      <c r="B9" s="30" t="s">
        <v>73</v>
      </c>
      <c r="C9" s="63">
        <v>1717</v>
      </c>
      <c r="D9" s="62">
        <v>1085</v>
      </c>
      <c r="E9" s="63"/>
      <c r="F9" s="100">
        <v>910</v>
      </c>
      <c r="G9" s="100">
        <v>3600</v>
      </c>
      <c r="H9" s="100"/>
      <c r="I9" s="33">
        <f>SUM(C9:H9)</f>
        <v>7312</v>
      </c>
      <c r="K9" s="117"/>
    </row>
    <row r="10" spans="1:11" x14ac:dyDescent="0.25">
      <c r="B10" s="30" t="s">
        <v>74</v>
      </c>
      <c r="C10" s="32">
        <v>1040</v>
      </c>
      <c r="D10" s="13">
        <v>0</v>
      </c>
      <c r="E10" s="32">
        <v>0</v>
      </c>
      <c r="F10" s="101">
        <v>301</v>
      </c>
      <c r="G10" s="101">
        <v>2045</v>
      </c>
      <c r="H10" s="101">
        <v>0</v>
      </c>
      <c r="I10" s="33">
        <f>SUM(C10:H10)</f>
        <v>3386</v>
      </c>
      <c r="K10" s="117"/>
    </row>
    <row r="11" spans="1:11" x14ac:dyDescent="0.25">
      <c r="B11" s="31" t="s">
        <v>72</v>
      </c>
      <c r="C11" s="54">
        <f>C9/C10</f>
        <v>1.6509615384615384</v>
      </c>
      <c r="D11" s="55" t="e">
        <f>D9/D10</f>
        <v>#DIV/0!</v>
      </c>
      <c r="E11" s="54" t="e">
        <f t="shared" ref="E11:H11" si="1">E9/E10</f>
        <v>#DIV/0!</v>
      </c>
      <c r="F11" s="54">
        <f t="shared" si="1"/>
        <v>3.0232558139534884</v>
      </c>
      <c r="G11" s="54">
        <f t="shared" si="1"/>
        <v>1.7603911980440097</v>
      </c>
      <c r="H11" s="54" t="e">
        <f t="shared" si="1"/>
        <v>#DIV/0!</v>
      </c>
      <c r="I11" s="49">
        <f t="shared" ref="I11" si="2">I9/I10</f>
        <v>2.1594802126402834</v>
      </c>
      <c r="K11" s="34"/>
    </row>
    <row r="14" spans="1:11" ht="27.75" customHeight="1" x14ac:dyDescent="0.25">
      <c r="B14" s="77" t="s">
        <v>75</v>
      </c>
      <c r="C14" s="78" t="s">
        <v>67</v>
      </c>
      <c r="D14" s="79" t="s">
        <v>15</v>
      </c>
      <c r="E14" s="78" t="s">
        <v>16</v>
      </c>
      <c r="F14" s="80" t="s">
        <v>9</v>
      </c>
      <c r="G14" s="80" t="s">
        <v>17</v>
      </c>
      <c r="H14" s="80" t="s">
        <v>18</v>
      </c>
      <c r="I14" s="80" t="s">
        <v>76</v>
      </c>
      <c r="J14" s="81"/>
      <c r="K14" s="82" t="s">
        <v>68</v>
      </c>
    </row>
    <row r="15" spans="1:11" x14ac:dyDescent="0.25">
      <c r="B15" s="35" t="s">
        <v>6</v>
      </c>
      <c r="C15" s="64"/>
      <c r="D15" s="112">
        <v>100</v>
      </c>
      <c r="E15" s="64"/>
      <c r="F15" s="113">
        <v>97.87</v>
      </c>
      <c r="G15" s="113">
        <v>98.51</v>
      </c>
      <c r="H15" s="113"/>
      <c r="I15" s="38">
        <f>AVERAGE(C15:H15)/100</f>
        <v>0.98793333333333333</v>
      </c>
      <c r="K15" s="117" t="s">
        <v>77</v>
      </c>
    </row>
    <row r="16" spans="1:11" x14ac:dyDescent="0.25">
      <c r="B16" s="35" t="s">
        <v>7</v>
      </c>
      <c r="C16" s="64"/>
      <c r="D16" s="112">
        <v>95.52</v>
      </c>
      <c r="E16" s="64"/>
      <c r="F16" s="113">
        <v>100</v>
      </c>
      <c r="G16" s="113">
        <v>99.84</v>
      </c>
      <c r="H16" s="113"/>
      <c r="I16" s="38">
        <f t="shared" ref="I16:I17" si="3">AVERAGE(C16:H16)/100</f>
        <v>0.98453333333333337</v>
      </c>
      <c r="K16" s="111" t="s">
        <v>78</v>
      </c>
    </row>
    <row r="17" spans="2:11" x14ac:dyDescent="0.25">
      <c r="B17" s="35" t="s">
        <v>8</v>
      </c>
      <c r="C17" s="64"/>
      <c r="D17" s="112">
        <v>100</v>
      </c>
      <c r="E17" s="64"/>
      <c r="F17" s="113">
        <v>99.73</v>
      </c>
      <c r="G17" s="113">
        <v>94.61</v>
      </c>
      <c r="H17" s="113"/>
      <c r="I17" s="38">
        <f t="shared" si="3"/>
        <v>0.98113333333333341</v>
      </c>
      <c r="K17" s="117" t="s">
        <v>79</v>
      </c>
    </row>
    <row r="18" spans="2:11" x14ac:dyDescent="0.25">
      <c r="B18" s="36" t="s">
        <v>80</v>
      </c>
      <c r="C18" s="52" t="e">
        <f>AVERAGE(C15:C17)</f>
        <v>#DIV/0!</v>
      </c>
      <c r="D18" s="53">
        <f t="shared" ref="D18:H18" si="4">AVERAGE(D15:D17)</f>
        <v>98.506666666666661</v>
      </c>
      <c r="E18" s="52" t="e">
        <f t="shared" si="4"/>
        <v>#DIV/0!</v>
      </c>
      <c r="F18" s="52">
        <f t="shared" si="4"/>
        <v>99.2</v>
      </c>
      <c r="G18" s="52">
        <f t="shared" si="4"/>
        <v>97.65333333333335</v>
      </c>
      <c r="H18" s="52" t="e">
        <f t="shared" si="4"/>
        <v>#DIV/0!</v>
      </c>
      <c r="I18" s="50">
        <f>AVERAGE(C15:H17)/100</f>
        <v>0.98453333333333337</v>
      </c>
      <c r="K18" s="34"/>
    </row>
    <row r="20" spans="2:11" s="81" customFormat="1" ht="27.75" customHeight="1" x14ac:dyDescent="0.25">
      <c r="B20" s="77" t="s">
        <v>81</v>
      </c>
      <c r="C20" s="78" t="s">
        <v>67</v>
      </c>
      <c r="D20" s="79" t="s">
        <v>15</v>
      </c>
      <c r="E20" s="78" t="s">
        <v>16</v>
      </c>
      <c r="F20" s="80" t="s">
        <v>9</v>
      </c>
      <c r="G20" s="80" t="s">
        <v>17</v>
      </c>
      <c r="H20" s="80" t="s">
        <v>18</v>
      </c>
      <c r="I20" s="78" t="s">
        <v>76</v>
      </c>
      <c r="K20" s="82" t="s">
        <v>68</v>
      </c>
    </row>
    <row r="21" spans="2:11" x14ac:dyDescent="0.25">
      <c r="B21" s="35" t="s">
        <v>6</v>
      </c>
      <c r="C21" s="64"/>
      <c r="D21" s="112">
        <v>100</v>
      </c>
      <c r="E21" s="69"/>
      <c r="F21" s="113">
        <v>97.87</v>
      </c>
      <c r="G21" s="113">
        <v>98.51</v>
      </c>
      <c r="H21" s="69"/>
      <c r="I21" s="38">
        <f>AVERAGE(C21:H21)/100</f>
        <v>0.98793333333333333</v>
      </c>
      <c r="K21" s="117" t="s">
        <v>82</v>
      </c>
    </row>
    <row r="22" spans="2:11" x14ac:dyDescent="0.25">
      <c r="B22" s="35" t="s">
        <v>7</v>
      </c>
      <c r="C22" s="64"/>
      <c r="D22" s="112">
        <v>99.17</v>
      </c>
      <c r="E22" s="69"/>
      <c r="F22" s="113">
        <v>100</v>
      </c>
      <c r="G22" s="113">
        <v>99.84</v>
      </c>
      <c r="H22" s="69"/>
      <c r="I22" s="38">
        <f t="shared" ref="I22:I23" si="5">AVERAGE(C22:H22)/100</f>
        <v>0.99670000000000003</v>
      </c>
      <c r="K22" s="111" t="s">
        <v>78</v>
      </c>
    </row>
    <row r="23" spans="2:11" x14ac:dyDescent="0.25">
      <c r="B23" s="35" t="s">
        <v>8</v>
      </c>
      <c r="C23" s="64"/>
      <c r="D23" s="112">
        <v>100</v>
      </c>
      <c r="E23" s="69"/>
      <c r="F23" s="113">
        <v>99.73</v>
      </c>
      <c r="G23" s="113">
        <v>94.61</v>
      </c>
      <c r="H23" s="69"/>
      <c r="I23" s="38">
        <f t="shared" si="5"/>
        <v>0.98113333333333341</v>
      </c>
      <c r="K23" s="117"/>
    </row>
    <row r="24" spans="2:11" x14ac:dyDescent="0.25">
      <c r="B24" s="36" t="s">
        <v>83</v>
      </c>
      <c r="C24" s="52" t="e">
        <f>AVERAGE(C21:C23)</f>
        <v>#DIV/0!</v>
      </c>
      <c r="D24" s="53">
        <f t="shared" ref="D24" si="6">AVERAGE(D21:D23)</f>
        <v>99.723333333333343</v>
      </c>
      <c r="E24" s="52" t="e">
        <f t="shared" ref="E24:H24" si="7">AVERAGE(E21:E23)</f>
        <v>#DIV/0!</v>
      </c>
      <c r="F24" s="52">
        <f t="shared" si="7"/>
        <v>99.2</v>
      </c>
      <c r="G24" s="52">
        <f t="shared" si="7"/>
        <v>97.65333333333335</v>
      </c>
      <c r="H24" s="52" t="e">
        <f t="shared" si="7"/>
        <v>#DIV/0!</v>
      </c>
      <c r="I24" s="50">
        <f>AVERAGE(C21:H23)/100</f>
        <v>0.98858888888888885</v>
      </c>
      <c r="K24" s="34"/>
    </row>
    <row r="27" spans="2:11" s="81" customFormat="1" ht="27.75" customHeight="1" x14ac:dyDescent="0.25">
      <c r="B27" s="87" t="s">
        <v>84</v>
      </c>
      <c r="C27" s="88" t="s">
        <v>67</v>
      </c>
      <c r="D27" s="89" t="s">
        <v>15</v>
      </c>
      <c r="E27" s="90" t="s">
        <v>16</v>
      </c>
      <c r="F27" s="102" t="s">
        <v>9</v>
      </c>
      <c r="G27" s="102" t="s">
        <v>17</v>
      </c>
      <c r="H27" s="102" t="s">
        <v>18</v>
      </c>
      <c r="I27" s="91" t="s">
        <v>11</v>
      </c>
      <c r="K27" s="92" t="s">
        <v>68</v>
      </c>
    </row>
    <row r="28" spans="2:11" x14ac:dyDescent="0.25">
      <c r="B28" s="41" t="s">
        <v>85</v>
      </c>
      <c r="C28" s="44">
        <v>2208</v>
      </c>
      <c r="D28" s="45">
        <v>2208</v>
      </c>
      <c r="E28" s="48">
        <v>2208</v>
      </c>
      <c r="F28" s="48">
        <v>2208</v>
      </c>
      <c r="G28" s="48">
        <v>2208</v>
      </c>
      <c r="H28" s="48">
        <v>2208</v>
      </c>
      <c r="I28" s="43" t="s">
        <v>3</v>
      </c>
      <c r="K28" s="46" t="s">
        <v>86</v>
      </c>
    </row>
    <row r="29" spans="2:11" x14ac:dyDescent="0.25">
      <c r="B29" s="41" t="s">
        <v>87</v>
      </c>
      <c r="C29" s="58">
        <f>$C$5*C28</f>
        <v>50271744</v>
      </c>
      <c r="D29" s="58">
        <f>$D$5*D28</f>
        <v>59130240</v>
      </c>
      <c r="E29" s="59">
        <f>$E$5*E28</f>
        <v>18768000</v>
      </c>
      <c r="F29" s="59">
        <f>$F$5*F28</f>
        <v>100865856</v>
      </c>
      <c r="G29" s="59">
        <f>$G$5*G28</f>
        <v>122544000</v>
      </c>
      <c r="H29" s="59">
        <f>$H$5*H28</f>
        <v>7904640</v>
      </c>
      <c r="I29" s="58">
        <f>SUM(C29:F29)</f>
        <v>229035840</v>
      </c>
      <c r="K29" s="111" t="s">
        <v>88</v>
      </c>
    </row>
    <row r="30" spans="2:11" x14ac:dyDescent="0.25">
      <c r="B30" s="41"/>
      <c r="C30" s="44"/>
      <c r="D30" s="45"/>
      <c r="E30" s="48"/>
      <c r="F30" s="48"/>
      <c r="G30" s="48"/>
      <c r="H30" s="48"/>
      <c r="I30" s="44"/>
      <c r="K30" s="46" t="s">
        <v>89</v>
      </c>
    </row>
    <row r="31" spans="2:11" x14ac:dyDescent="0.25">
      <c r="B31" s="41" t="s">
        <v>6</v>
      </c>
      <c r="C31" s="65">
        <v>2500243</v>
      </c>
      <c r="D31" s="66">
        <v>9877127</v>
      </c>
      <c r="E31" s="67">
        <v>3965849</v>
      </c>
      <c r="F31" s="67">
        <v>19083480</v>
      </c>
      <c r="G31" s="67">
        <v>35586547</v>
      </c>
      <c r="H31" s="67"/>
      <c r="I31" s="103">
        <f>SUM(C31:H31)</f>
        <v>71013246</v>
      </c>
      <c r="K31" s="46" t="s">
        <v>90</v>
      </c>
    </row>
    <row r="32" spans="2:11" x14ac:dyDescent="0.25">
      <c r="B32" s="41" t="s">
        <v>7</v>
      </c>
      <c r="C32" s="65">
        <v>3257294</v>
      </c>
      <c r="D32" s="66">
        <v>8199037</v>
      </c>
      <c r="E32" s="67">
        <v>2005753</v>
      </c>
      <c r="F32" s="67">
        <v>16695144</v>
      </c>
      <c r="G32" s="67">
        <v>23733056</v>
      </c>
      <c r="H32" s="67"/>
      <c r="I32" s="103">
        <f t="shared" ref="I32:I33" si="8">SUM(C32:H32)</f>
        <v>53890284</v>
      </c>
      <c r="K32" s="46" t="s">
        <v>91</v>
      </c>
    </row>
    <row r="33" spans="2:11" x14ac:dyDescent="0.25">
      <c r="B33" s="41" t="s">
        <v>8</v>
      </c>
      <c r="C33" s="65">
        <v>5286110</v>
      </c>
      <c r="D33" s="66">
        <v>10453322</v>
      </c>
      <c r="E33" s="67">
        <v>2154172</v>
      </c>
      <c r="F33" s="67">
        <v>3289231</v>
      </c>
      <c r="G33" s="67">
        <v>31927215</v>
      </c>
      <c r="H33" s="67"/>
      <c r="I33" s="103">
        <f t="shared" si="8"/>
        <v>53110050</v>
      </c>
      <c r="K33" s="46" t="s">
        <v>92</v>
      </c>
    </row>
    <row r="34" spans="2:11" x14ac:dyDescent="0.25">
      <c r="B34" s="41" t="s">
        <v>93</v>
      </c>
      <c r="C34" s="51">
        <f>SUM(C31:C33)</f>
        <v>11043647</v>
      </c>
      <c r="D34" s="51">
        <f>SUM(D31:D33)</f>
        <v>28529486</v>
      </c>
      <c r="E34" s="51">
        <f>SUM(E31:E33)</f>
        <v>8125774</v>
      </c>
      <c r="F34" s="51">
        <f>SUM(F31:F33)</f>
        <v>39067855</v>
      </c>
      <c r="G34" s="51">
        <f t="shared" ref="G34:H34" si="9">SUM(G31:G33)</f>
        <v>91246818</v>
      </c>
      <c r="H34" s="51">
        <f t="shared" si="9"/>
        <v>0</v>
      </c>
      <c r="I34" s="51">
        <f>SUM(I31:I33)</f>
        <v>178013580</v>
      </c>
      <c r="K34" s="46" t="s">
        <v>94</v>
      </c>
    </row>
    <row r="35" spans="2:11" x14ac:dyDescent="0.25">
      <c r="B35" s="42" t="s">
        <v>95</v>
      </c>
      <c r="C35" s="47">
        <f>C34/C29</f>
        <v>0.21967901093703851</v>
      </c>
      <c r="D35" s="47">
        <f>D34/D29</f>
        <v>0.48248554377590891</v>
      </c>
      <c r="E35" s="47">
        <f>E34/E29</f>
        <v>0.43295897271952261</v>
      </c>
      <c r="F35" s="47">
        <f>F34/F29</f>
        <v>0.38732487433606871</v>
      </c>
      <c r="G35" s="47">
        <f t="shared" ref="G35:H35" si="10">G34/G29</f>
        <v>0.74460453388170778</v>
      </c>
      <c r="H35" s="47">
        <f t="shared" si="10"/>
        <v>0</v>
      </c>
      <c r="I35" s="70">
        <f>I34/I29</f>
        <v>0.77723023610627928</v>
      </c>
      <c r="K35" s="34"/>
    </row>
    <row r="37" spans="2:11" s="81" customFormat="1" ht="27.75" customHeight="1" x14ac:dyDescent="0.25">
      <c r="B37" s="87" t="s">
        <v>96</v>
      </c>
      <c r="C37" s="88" t="s">
        <v>67</v>
      </c>
      <c r="D37" s="89" t="s">
        <v>15</v>
      </c>
      <c r="E37" s="90" t="s">
        <v>16</v>
      </c>
      <c r="F37" s="102" t="s">
        <v>9</v>
      </c>
      <c r="G37" s="102" t="s">
        <v>17</v>
      </c>
      <c r="H37" s="102" t="s">
        <v>18</v>
      </c>
      <c r="I37" s="91" t="s">
        <v>11</v>
      </c>
      <c r="K37" s="92" t="s">
        <v>68</v>
      </c>
    </row>
    <row r="38" spans="2:11" x14ac:dyDescent="0.25">
      <c r="B38" s="41" t="s">
        <v>85</v>
      </c>
      <c r="C38" s="44">
        <v>2208</v>
      </c>
      <c r="D38" s="45">
        <v>2208</v>
      </c>
      <c r="E38" s="48">
        <v>2208</v>
      </c>
      <c r="F38" s="48">
        <v>2208</v>
      </c>
      <c r="G38" s="48">
        <v>2208</v>
      </c>
      <c r="H38" s="48">
        <v>2208</v>
      </c>
      <c r="I38" s="43" t="s">
        <v>3</v>
      </c>
      <c r="K38" s="46" t="s">
        <v>97</v>
      </c>
    </row>
    <row r="39" spans="2:11" x14ac:dyDescent="0.25">
      <c r="B39" s="41" t="s">
        <v>87</v>
      </c>
      <c r="C39" s="58">
        <f>$C$5*C38</f>
        <v>50271744</v>
      </c>
      <c r="D39" s="58">
        <f>$D$5*D38</f>
        <v>59130240</v>
      </c>
      <c r="E39" s="59">
        <f>$E$5*E38</f>
        <v>18768000</v>
      </c>
      <c r="F39" s="59">
        <f>$F$5*F38</f>
        <v>100865856</v>
      </c>
      <c r="G39" s="59">
        <f>$G$5*G38</f>
        <v>122544000</v>
      </c>
      <c r="H39" s="59">
        <f>$H$5*H38</f>
        <v>7904640</v>
      </c>
      <c r="I39" s="58">
        <f>SUM(C39:H39)</f>
        <v>359484480</v>
      </c>
      <c r="K39" s="111" t="s">
        <v>98</v>
      </c>
    </row>
    <row r="40" spans="2:11" x14ac:dyDescent="0.25">
      <c r="B40" s="41"/>
      <c r="C40" s="44"/>
      <c r="D40" s="45"/>
      <c r="E40" s="48"/>
      <c r="F40" s="48"/>
      <c r="G40" s="48"/>
      <c r="H40" s="48"/>
      <c r="I40" s="44"/>
      <c r="K40" s="46" t="s">
        <v>89</v>
      </c>
    </row>
    <row r="41" spans="2:11" x14ac:dyDescent="0.25">
      <c r="B41" s="41" t="s">
        <v>6</v>
      </c>
      <c r="C41" s="65">
        <v>3938290</v>
      </c>
      <c r="D41" s="66">
        <v>12629191</v>
      </c>
      <c r="E41" s="67">
        <v>5824304</v>
      </c>
      <c r="F41" s="67">
        <v>22014867</v>
      </c>
      <c r="G41" s="67">
        <v>41475793</v>
      </c>
      <c r="H41" s="67"/>
      <c r="I41" s="103">
        <f>SUM(C41:H41)</f>
        <v>85882445</v>
      </c>
      <c r="K41" s="46" t="s">
        <v>90</v>
      </c>
    </row>
    <row r="42" spans="2:11" x14ac:dyDescent="0.25">
      <c r="B42" s="41" t="s">
        <v>7</v>
      </c>
      <c r="C42" s="65">
        <v>5123683</v>
      </c>
      <c r="D42" s="66">
        <v>9993912</v>
      </c>
      <c r="E42" s="67">
        <v>4460866</v>
      </c>
      <c r="F42" s="67">
        <v>19714892</v>
      </c>
      <c r="G42" s="67">
        <v>35411492</v>
      </c>
      <c r="H42" s="67"/>
      <c r="I42" s="103">
        <f t="shared" ref="I42:I43" si="11">SUM(C42:H42)</f>
        <v>74704845</v>
      </c>
      <c r="K42" s="46" t="s">
        <v>91</v>
      </c>
    </row>
    <row r="43" spans="2:11" x14ac:dyDescent="0.25">
      <c r="B43" s="41" t="s">
        <v>8</v>
      </c>
      <c r="C43" s="65">
        <v>6023853</v>
      </c>
      <c r="D43" s="66">
        <v>12236035</v>
      </c>
      <c r="E43" s="67">
        <v>3506059</v>
      </c>
      <c r="F43" s="67">
        <v>3625190</v>
      </c>
      <c r="G43" s="67">
        <v>42310879</v>
      </c>
      <c r="H43" s="67"/>
      <c r="I43" s="103">
        <f t="shared" si="11"/>
        <v>67702016</v>
      </c>
      <c r="K43" s="46" t="s">
        <v>92</v>
      </c>
    </row>
    <row r="44" spans="2:11" x14ac:dyDescent="0.25">
      <c r="B44" s="41" t="s">
        <v>93</v>
      </c>
      <c r="C44" s="51">
        <f>SUM(C41:C43)</f>
        <v>15085826</v>
      </c>
      <c r="D44" s="51">
        <f>SUM(D41:D43)</f>
        <v>34859138</v>
      </c>
      <c r="E44" s="51">
        <f>SUM(E41:E43)</f>
        <v>13791229</v>
      </c>
      <c r="F44" s="51">
        <f>SUM(F41:F43)</f>
        <v>45354949</v>
      </c>
      <c r="G44" s="51">
        <f t="shared" ref="G44:H44" si="12">SUM(G41:G43)</f>
        <v>119198164</v>
      </c>
      <c r="H44" s="51">
        <f t="shared" si="12"/>
        <v>0</v>
      </c>
      <c r="I44" s="51">
        <f>SUM(I41:I43)</f>
        <v>228289306</v>
      </c>
      <c r="K44" s="46" t="s">
        <v>94</v>
      </c>
    </row>
    <row r="45" spans="2:11" x14ac:dyDescent="0.25">
      <c r="B45" s="42" t="s">
        <v>95</v>
      </c>
      <c r="C45" s="47">
        <f>C44/C39</f>
        <v>0.30008559082414171</v>
      </c>
      <c r="D45" s="47">
        <f>D44/D39</f>
        <v>0.5895314816919397</v>
      </c>
      <c r="E45" s="47">
        <f>E44/E39</f>
        <v>0.7348267796248934</v>
      </c>
      <c r="F45" s="47">
        <f>F44/F39</f>
        <v>0.44965611554419366</v>
      </c>
      <c r="G45" s="47">
        <f t="shared" ref="G45:H45" si="13">G44/G39</f>
        <v>0.97269685990338162</v>
      </c>
      <c r="H45" s="47">
        <f t="shared" si="13"/>
        <v>0</v>
      </c>
      <c r="I45" s="70">
        <f>I44/I39</f>
        <v>0.63504634748070343</v>
      </c>
      <c r="K45" s="34"/>
    </row>
    <row r="48" spans="2:11" s="81" customFormat="1" ht="27.75" customHeight="1" x14ac:dyDescent="0.25">
      <c r="B48" s="93" t="s">
        <v>99</v>
      </c>
      <c r="C48" s="94" t="s">
        <v>67</v>
      </c>
      <c r="D48" s="94" t="s">
        <v>15</v>
      </c>
      <c r="E48" s="95" t="s">
        <v>16</v>
      </c>
      <c r="F48" s="96" t="s">
        <v>9</v>
      </c>
      <c r="G48" s="96" t="s">
        <v>17</v>
      </c>
      <c r="H48" s="107" t="s">
        <v>18</v>
      </c>
      <c r="I48" s="95" t="s">
        <v>11</v>
      </c>
      <c r="K48" s="97" t="s">
        <v>68</v>
      </c>
    </row>
    <row r="49" spans="2:11" x14ac:dyDescent="0.25">
      <c r="B49" s="60" t="s">
        <v>100</v>
      </c>
      <c r="C49" s="69">
        <v>80</v>
      </c>
      <c r="D49" s="69">
        <v>0</v>
      </c>
      <c r="E49" s="64">
        <v>0</v>
      </c>
      <c r="F49" s="113">
        <v>740</v>
      </c>
      <c r="G49" s="113">
        <v>690</v>
      </c>
      <c r="H49" s="112">
        <v>0</v>
      </c>
      <c r="I49" s="106">
        <f>SUM(C49:H49)</f>
        <v>1510</v>
      </c>
      <c r="K49" s="117" t="s">
        <v>101</v>
      </c>
    </row>
    <row r="50" spans="2:11" x14ac:dyDescent="0.25">
      <c r="B50" s="60" t="s">
        <v>102</v>
      </c>
      <c r="C50" s="69">
        <v>0</v>
      </c>
      <c r="D50" s="69">
        <v>384</v>
      </c>
      <c r="E50" s="64">
        <v>0</v>
      </c>
      <c r="F50" s="113">
        <v>0</v>
      </c>
      <c r="G50" s="113">
        <v>0</v>
      </c>
      <c r="H50" s="112">
        <v>0</v>
      </c>
      <c r="I50" s="106">
        <f t="shared" ref="I50:I53" si="14">SUM(C50:H50)</f>
        <v>384</v>
      </c>
      <c r="K50" s="117" t="s">
        <v>103</v>
      </c>
    </row>
    <row r="51" spans="2:11" x14ac:dyDescent="0.25">
      <c r="B51" s="60" t="s">
        <v>104</v>
      </c>
      <c r="C51" s="69">
        <v>0</v>
      </c>
      <c r="D51" s="69">
        <v>0</v>
      </c>
      <c r="E51" s="64">
        <v>0</v>
      </c>
      <c r="F51" s="113">
        <v>0</v>
      </c>
      <c r="G51" s="113">
        <v>520</v>
      </c>
      <c r="H51" s="112">
        <v>0</v>
      </c>
      <c r="I51" s="106">
        <f t="shared" si="14"/>
        <v>520</v>
      </c>
      <c r="K51" s="117"/>
    </row>
    <row r="52" spans="2:11" x14ac:dyDescent="0.25">
      <c r="B52" s="99" t="s">
        <v>105</v>
      </c>
      <c r="C52" s="71">
        <v>1637</v>
      </c>
      <c r="D52" s="71">
        <v>0</v>
      </c>
      <c r="E52" s="72">
        <v>0</v>
      </c>
      <c r="F52" s="113">
        <v>0</v>
      </c>
      <c r="G52" s="113">
        <v>0</v>
      </c>
      <c r="H52" s="112">
        <v>0</v>
      </c>
      <c r="I52" s="106">
        <f t="shared" si="14"/>
        <v>1637</v>
      </c>
      <c r="K52" s="117"/>
    </row>
    <row r="53" spans="2:11" x14ac:dyDescent="0.25">
      <c r="B53" s="99" t="s">
        <v>106</v>
      </c>
      <c r="C53" s="71">
        <v>0</v>
      </c>
      <c r="D53" s="71">
        <v>0</v>
      </c>
      <c r="E53" s="72">
        <v>0</v>
      </c>
      <c r="F53" s="104">
        <v>0</v>
      </c>
      <c r="G53" s="104">
        <v>0</v>
      </c>
      <c r="H53" s="108">
        <v>0</v>
      </c>
      <c r="I53" s="109">
        <f t="shared" si="14"/>
        <v>0</v>
      </c>
      <c r="K53" s="34"/>
    </row>
    <row r="54" spans="2:11" x14ac:dyDescent="0.25">
      <c r="B54" s="12"/>
      <c r="C54"/>
      <c r="D54"/>
      <c r="E54"/>
      <c r="F54"/>
      <c r="G54"/>
      <c r="H54"/>
      <c r="I54"/>
    </row>
    <row r="55" spans="2:11" s="81" customFormat="1" ht="27.75" customHeight="1" x14ac:dyDescent="0.25">
      <c r="B55" s="93" t="s">
        <v>107</v>
      </c>
      <c r="C55" s="94" t="s">
        <v>67</v>
      </c>
      <c r="D55" s="94" t="s">
        <v>15</v>
      </c>
      <c r="E55" s="94" t="s">
        <v>16</v>
      </c>
      <c r="F55" s="95" t="s">
        <v>9</v>
      </c>
      <c r="G55" s="96" t="s">
        <v>17</v>
      </c>
      <c r="H55" s="96" t="s">
        <v>18</v>
      </c>
      <c r="I55" s="96" t="s">
        <v>11</v>
      </c>
      <c r="K55" s="97" t="s">
        <v>68</v>
      </c>
    </row>
    <row r="56" spans="2:11" x14ac:dyDescent="0.25">
      <c r="B56" s="60" t="s">
        <v>100</v>
      </c>
      <c r="C56" s="69">
        <v>80</v>
      </c>
      <c r="D56" s="69">
        <v>0</v>
      </c>
      <c r="E56" s="69">
        <v>0</v>
      </c>
      <c r="F56" s="64">
        <v>630</v>
      </c>
      <c r="G56" s="113">
        <v>599</v>
      </c>
      <c r="H56" s="112">
        <v>0</v>
      </c>
      <c r="I56" s="106">
        <f>SUM(C56:H56)</f>
        <v>1309</v>
      </c>
      <c r="K56" s="117" t="s">
        <v>108</v>
      </c>
    </row>
    <row r="57" spans="2:11" x14ac:dyDescent="0.25">
      <c r="B57" s="60" t="s">
        <v>102</v>
      </c>
      <c r="C57" s="69">
        <v>0</v>
      </c>
      <c r="D57" s="69">
        <v>325</v>
      </c>
      <c r="E57" s="69">
        <v>0</v>
      </c>
      <c r="F57" s="64">
        <v>0</v>
      </c>
      <c r="G57" s="113">
        <v>0</v>
      </c>
      <c r="H57" s="112">
        <v>0</v>
      </c>
      <c r="I57" s="106">
        <f t="shared" ref="I57:I60" si="15">SUM(C57:H57)</f>
        <v>325</v>
      </c>
      <c r="K57" s="117" t="s">
        <v>109</v>
      </c>
    </row>
    <row r="58" spans="2:11" x14ac:dyDescent="0.25">
      <c r="B58" s="60" t="s">
        <v>104</v>
      </c>
      <c r="C58" s="69">
        <v>0</v>
      </c>
      <c r="D58" s="69">
        <v>0</v>
      </c>
      <c r="E58" s="69">
        <v>0</v>
      </c>
      <c r="F58" s="64">
        <v>0</v>
      </c>
      <c r="G58" s="113">
        <v>380</v>
      </c>
      <c r="H58" s="112">
        <v>0</v>
      </c>
      <c r="I58" s="106">
        <f t="shared" si="15"/>
        <v>380</v>
      </c>
      <c r="K58" s="117" t="s">
        <v>110</v>
      </c>
    </row>
    <row r="59" spans="2:11" x14ac:dyDescent="0.25">
      <c r="B59" s="99" t="s">
        <v>105</v>
      </c>
      <c r="C59" s="71">
        <v>566.5</v>
      </c>
      <c r="D59" s="71">
        <v>0</v>
      </c>
      <c r="E59" s="71">
        <v>0</v>
      </c>
      <c r="F59" s="64">
        <v>0</v>
      </c>
      <c r="G59" s="113">
        <v>0</v>
      </c>
      <c r="H59" s="112">
        <v>0</v>
      </c>
      <c r="I59" s="106">
        <f t="shared" si="15"/>
        <v>566.5</v>
      </c>
      <c r="K59" s="117"/>
    </row>
    <row r="60" spans="2:11" x14ac:dyDescent="0.25">
      <c r="B60" s="99" t="s">
        <v>106</v>
      </c>
      <c r="C60" s="71">
        <v>0</v>
      </c>
      <c r="D60" s="71">
        <v>0</v>
      </c>
      <c r="E60" s="71">
        <v>0</v>
      </c>
      <c r="F60" s="105">
        <v>0</v>
      </c>
      <c r="G60" s="104">
        <v>0</v>
      </c>
      <c r="H60" s="108">
        <v>0</v>
      </c>
      <c r="I60" s="109">
        <f t="shared" si="15"/>
        <v>0</v>
      </c>
      <c r="K60" s="34"/>
    </row>
    <row r="61" spans="2:11" x14ac:dyDescent="0.25">
      <c r="B61" s="12"/>
      <c r="C61"/>
      <c r="D61"/>
      <c r="E61"/>
      <c r="F61"/>
      <c r="G61"/>
      <c r="H61"/>
      <c r="I61"/>
    </row>
    <row r="63" spans="2:11" s="81" customFormat="1" ht="27.75" customHeight="1" x14ac:dyDescent="0.25">
      <c r="B63" s="93" t="s">
        <v>111</v>
      </c>
      <c r="C63" s="94" t="s">
        <v>67</v>
      </c>
      <c r="D63" s="94" t="s">
        <v>15</v>
      </c>
      <c r="E63" s="94" t="s">
        <v>16</v>
      </c>
      <c r="F63" s="94" t="s">
        <v>9</v>
      </c>
      <c r="G63" s="94" t="s">
        <v>17</v>
      </c>
      <c r="H63" s="94" t="s">
        <v>18</v>
      </c>
      <c r="I63" s="95" t="s">
        <v>11</v>
      </c>
      <c r="K63" s="97" t="s">
        <v>68</v>
      </c>
    </row>
    <row r="64" spans="2:11" x14ac:dyDescent="0.25">
      <c r="B64" s="116"/>
      <c r="C64" s="69">
        <v>0</v>
      </c>
      <c r="D64" s="69">
        <v>0</v>
      </c>
      <c r="E64" s="69">
        <v>0</v>
      </c>
      <c r="F64" s="69">
        <v>0</v>
      </c>
      <c r="G64" s="69">
        <v>0</v>
      </c>
      <c r="H64" s="69">
        <v>0</v>
      </c>
      <c r="I64" s="37">
        <f>SUM(C64:H64)</f>
        <v>0</v>
      </c>
      <c r="K64" s="117" t="s">
        <v>112</v>
      </c>
    </row>
    <row r="65" spans="2:11" x14ac:dyDescent="0.25">
      <c r="B65" s="116"/>
      <c r="C65" s="69">
        <v>0</v>
      </c>
      <c r="D65" s="69">
        <v>0</v>
      </c>
      <c r="E65" s="69">
        <v>0</v>
      </c>
      <c r="F65" s="69">
        <v>0</v>
      </c>
      <c r="G65" s="69">
        <v>0</v>
      </c>
      <c r="H65" s="69">
        <v>0</v>
      </c>
      <c r="I65" s="37">
        <f t="shared" ref="I65:I87" si="16">SUM(C65:H65)</f>
        <v>0</v>
      </c>
      <c r="K65" s="111" t="s">
        <v>113</v>
      </c>
    </row>
    <row r="66" spans="2:11" x14ac:dyDescent="0.25">
      <c r="B66" s="116"/>
      <c r="C66" s="69">
        <v>0</v>
      </c>
      <c r="D66" s="69">
        <v>0</v>
      </c>
      <c r="E66" s="69">
        <v>0</v>
      </c>
      <c r="F66" s="69">
        <v>0</v>
      </c>
      <c r="G66" s="69">
        <v>0</v>
      </c>
      <c r="H66" s="69">
        <v>0</v>
      </c>
      <c r="I66" s="37">
        <f t="shared" si="16"/>
        <v>0</v>
      </c>
      <c r="K66" s="98" t="s">
        <v>114</v>
      </c>
    </row>
    <row r="67" spans="2:11" x14ac:dyDescent="0.25">
      <c r="B67" s="116"/>
      <c r="C67" s="69">
        <v>0</v>
      </c>
      <c r="D67" s="69">
        <v>0</v>
      </c>
      <c r="E67" s="69">
        <v>0</v>
      </c>
      <c r="F67" s="69">
        <v>0</v>
      </c>
      <c r="G67" s="69">
        <v>0</v>
      </c>
      <c r="H67" s="69">
        <v>0</v>
      </c>
      <c r="I67" s="37">
        <f t="shared" si="16"/>
        <v>0</v>
      </c>
      <c r="K67" s="117" t="s">
        <v>115</v>
      </c>
    </row>
    <row r="68" spans="2:11" x14ac:dyDescent="0.25">
      <c r="B68" s="116"/>
      <c r="C68" s="69">
        <v>0</v>
      </c>
      <c r="D68" s="69">
        <v>0</v>
      </c>
      <c r="E68" s="69">
        <v>0</v>
      </c>
      <c r="F68" s="69">
        <v>0</v>
      </c>
      <c r="G68" s="69">
        <v>0</v>
      </c>
      <c r="H68" s="69">
        <v>0</v>
      </c>
      <c r="I68" s="37">
        <f t="shared" si="16"/>
        <v>0</v>
      </c>
      <c r="K68" s="117"/>
    </row>
    <row r="69" spans="2:11" x14ac:dyDescent="0.25">
      <c r="B69" s="116"/>
      <c r="C69" s="69">
        <v>0</v>
      </c>
      <c r="D69" s="69">
        <v>0</v>
      </c>
      <c r="E69" s="69">
        <v>0</v>
      </c>
      <c r="F69" s="69">
        <v>0</v>
      </c>
      <c r="G69" s="69">
        <v>0</v>
      </c>
      <c r="H69" s="69">
        <v>0</v>
      </c>
      <c r="I69" s="37">
        <f t="shared" si="16"/>
        <v>0</v>
      </c>
      <c r="K69" s="117"/>
    </row>
    <row r="70" spans="2:11" x14ac:dyDescent="0.25">
      <c r="B70" s="116"/>
      <c r="C70" s="69">
        <v>0</v>
      </c>
      <c r="D70" s="69">
        <v>0</v>
      </c>
      <c r="E70" s="69">
        <v>0</v>
      </c>
      <c r="F70" s="69">
        <v>0</v>
      </c>
      <c r="G70" s="69">
        <v>0</v>
      </c>
      <c r="H70" s="69">
        <v>0</v>
      </c>
      <c r="I70" s="37">
        <f t="shared" si="16"/>
        <v>0</v>
      </c>
      <c r="K70" s="117"/>
    </row>
    <row r="71" spans="2:11" x14ac:dyDescent="0.25">
      <c r="B71" s="116"/>
      <c r="C71" s="69">
        <v>0</v>
      </c>
      <c r="D71" s="69">
        <v>0</v>
      </c>
      <c r="E71" s="69">
        <v>0</v>
      </c>
      <c r="F71" s="69">
        <v>0</v>
      </c>
      <c r="G71" s="69">
        <v>0</v>
      </c>
      <c r="H71" s="69">
        <v>0</v>
      </c>
      <c r="I71" s="37">
        <f t="shared" si="16"/>
        <v>0</v>
      </c>
      <c r="K71" s="117"/>
    </row>
    <row r="72" spans="2:11" x14ac:dyDescent="0.25">
      <c r="B72" s="116"/>
      <c r="C72" s="69">
        <v>0</v>
      </c>
      <c r="D72" s="69">
        <v>0</v>
      </c>
      <c r="E72" s="69">
        <v>0</v>
      </c>
      <c r="F72" s="69">
        <v>0</v>
      </c>
      <c r="G72" s="69">
        <v>0</v>
      </c>
      <c r="H72" s="69">
        <v>0</v>
      </c>
      <c r="I72" s="37">
        <f t="shared" si="16"/>
        <v>0</v>
      </c>
      <c r="K72" s="117"/>
    </row>
    <row r="73" spans="2:11" x14ac:dyDescent="0.25">
      <c r="B73" s="116"/>
      <c r="C73" s="69">
        <v>0</v>
      </c>
      <c r="D73" s="69">
        <v>0</v>
      </c>
      <c r="E73" s="69">
        <v>0</v>
      </c>
      <c r="F73" s="69">
        <v>0</v>
      </c>
      <c r="G73" s="69">
        <v>0</v>
      </c>
      <c r="H73" s="69">
        <v>0</v>
      </c>
      <c r="I73" s="37">
        <f t="shared" si="16"/>
        <v>0</v>
      </c>
      <c r="K73" s="117"/>
    </row>
    <row r="74" spans="2:11" x14ac:dyDescent="0.25">
      <c r="B74" s="116"/>
      <c r="C74" s="69">
        <v>0</v>
      </c>
      <c r="D74" s="69">
        <v>0</v>
      </c>
      <c r="E74" s="69">
        <v>0</v>
      </c>
      <c r="F74" s="69">
        <v>0</v>
      </c>
      <c r="G74" s="69">
        <v>0</v>
      </c>
      <c r="H74" s="69">
        <v>0</v>
      </c>
      <c r="I74" s="37">
        <f t="shared" si="16"/>
        <v>0</v>
      </c>
      <c r="K74" s="117"/>
    </row>
    <row r="75" spans="2:11" x14ac:dyDescent="0.25">
      <c r="B75" s="116"/>
      <c r="C75" s="69">
        <v>0</v>
      </c>
      <c r="D75" s="69">
        <v>0</v>
      </c>
      <c r="E75" s="69">
        <v>0</v>
      </c>
      <c r="F75" s="69">
        <v>0</v>
      </c>
      <c r="G75" s="69">
        <v>0</v>
      </c>
      <c r="H75" s="69">
        <v>0</v>
      </c>
      <c r="I75" s="37">
        <f t="shared" si="16"/>
        <v>0</v>
      </c>
      <c r="K75" s="117"/>
    </row>
    <row r="76" spans="2:11" x14ac:dyDescent="0.25">
      <c r="B76" s="116"/>
      <c r="C76" s="69">
        <v>0</v>
      </c>
      <c r="D76" s="69">
        <v>0</v>
      </c>
      <c r="E76" s="69">
        <v>0</v>
      </c>
      <c r="F76" s="69">
        <v>0</v>
      </c>
      <c r="G76" s="69">
        <v>0</v>
      </c>
      <c r="H76" s="69">
        <v>0</v>
      </c>
      <c r="I76" s="37">
        <f t="shared" si="16"/>
        <v>0</v>
      </c>
      <c r="K76" s="117"/>
    </row>
    <row r="77" spans="2:11" x14ac:dyDescent="0.25">
      <c r="B77" s="116"/>
      <c r="C77" s="69">
        <v>0</v>
      </c>
      <c r="D77" s="69">
        <v>0</v>
      </c>
      <c r="E77" s="69">
        <v>0</v>
      </c>
      <c r="F77" s="69">
        <v>0</v>
      </c>
      <c r="G77" s="69">
        <v>0</v>
      </c>
      <c r="H77" s="69">
        <v>0</v>
      </c>
      <c r="I77" s="37">
        <f t="shared" si="16"/>
        <v>0</v>
      </c>
      <c r="K77" s="117"/>
    </row>
    <row r="78" spans="2:11" x14ac:dyDescent="0.25">
      <c r="B78" s="116"/>
      <c r="C78" s="69">
        <v>0</v>
      </c>
      <c r="D78" s="69">
        <v>0</v>
      </c>
      <c r="E78" s="69">
        <v>0</v>
      </c>
      <c r="F78" s="69">
        <v>0</v>
      </c>
      <c r="G78" s="69">
        <v>0</v>
      </c>
      <c r="H78" s="69">
        <v>0</v>
      </c>
      <c r="I78" s="37">
        <f t="shared" si="16"/>
        <v>0</v>
      </c>
      <c r="K78" s="117"/>
    </row>
    <row r="79" spans="2:11" x14ac:dyDescent="0.25">
      <c r="B79" s="116"/>
      <c r="C79" s="69">
        <v>0</v>
      </c>
      <c r="D79" s="69">
        <v>0</v>
      </c>
      <c r="E79" s="69">
        <v>0</v>
      </c>
      <c r="F79" s="69">
        <v>0</v>
      </c>
      <c r="G79" s="69">
        <v>0</v>
      </c>
      <c r="H79" s="69">
        <v>0</v>
      </c>
      <c r="I79" s="37">
        <f t="shared" si="16"/>
        <v>0</v>
      </c>
      <c r="K79" s="117"/>
    </row>
    <row r="80" spans="2:11" x14ac:dyDescent="0.25">
      <c r="B80" s="116"/>
      <c r="C80" s="69">
        <v>0</v>
      </c>
      <c r="D80" s="69">
        <v>0</v>
      </c>
      <c r="E80" s="69">
        <v>0</v>
      </c>
      <c r="F80" s="69">
        <v>0</v>
      </c>
      <c r="G80" s="69">
        <v>0</v>
      </c>
      <c r="H80" s="69">
        <v>0</v>
      </c>
      <c r="I80" s="37">
        <f t="shared" si="16"/>
        <v>0</v>
      </c>
      <c r="K80" s="117"/>
    </row>
    <row r="81" spans="2:11" x14ac:dyDescent="0.25">
      <c r="B81" s="116"/>
      <c r="C81" s="69">
        <v>0</v>
      </c>
      <c r="D81" s="69">
        <v>0</v>
      </c>
      <c r="E81" s="69">
        <v>0</v>
      </c>
      <c r="F81" s="69">
        <v>0</v>
      </c>
      <c r="G81" s="69">
        <v>0</v>
      </c>
      <c r="H81" s="69">
        <v>0</v>
      </c>
      <c r="I81" s="37">
        <f t="shared" si="16"/>
        <v>0</v>
      </c>
      <c r="K81" s="117"/>
    </row>
    <row r="82" spans="2:11" x14ac:dyDescent="0.25">
      <c r="B82" s="116"/>
      <c r="C82" s="69">
        <v>0</v>
      </c>
      <c r="D82" s="69">
        <v>0</v>
      </c>
      <c r="E82" s="69">
        <v>0</v>
      </c>
      <c r="F82" s="69">
        <v>0</v>
      </c>
      <c r="G82" s="69">
        <v>0</v>
      </c>
      <c r="H82" s="69">
        <v>0</v>
      </c>
      <c r="I82" s="37">
        <f t="shared" si="16"/>
        <v>0</v>
      </c>
      <c r="K82" s="117"/>
    </row>
    <row r="83" spans="2:11" x14ac:dyDescent="0.25">
      <c r="B83" s="116"/>
      <c r="C83" s="69">
        <v>0</v>
      </c>
      <c r="D83" s="69">
        <v>0</v>
      </c>
      <c r="E83" s="69">
        <v>0</v>
      </c>
      <c r="F83" s="69">
        <v>0</v>
      </c>
      <c r="G83" s="69">
        <v>0</v>
      </c>
      <c r="H83" s="69">
        <v>0</v>
      </c>
      <c r="I83" s="37">
        <f t="shared" si="16"/>
        <v>0</v>
      </c>
      <c r="K83" s="117"/>
    </row>
    <row r="84" spans="2:11" x14ac:dyDescent="0.25">
      <c r="B84" s="116"/>
      <c r="C84" s="69">
        <v>0</v>
      </c>
      <c r="D84" s="69">
        <v>0</v>
      </c>
      <c r="E84" s="69">
        <v>0</v>
      </c>
      <c r="F84" s="69">
        <v>0</v>
      </c>
      <c r="G84" s="69">
        <v>0</v>
      </c>
      <c r="H84" s="69">
        <v>0</v>
      </c>
      <c r="I84" s="37">
        <f t="shared" si="16"/>
        <v>0</v>
      </c>
      <c r="K84" s="117"/>
    </row>
    <row r="85" spans="2:11" x14ac:dyDescent="0.25">
      <c r="B85" s="116"/>
      <c r="C85" s="69">
        <v>0</v>
      </c>
      <c r="D85" s="69">
        <v>0</v>
      </c>
      <c r="E85" s="69">
        <v>0</v>
      </c>
      <c r="F85" s="69">
        <v>0</v>
      </c>
      <c r="G85" s="69">
        <v>0</v>
      </c>
      <c r="H85" s="69">
        <v>0</v>
      </c>
      <c r="I85" s="37">
        <f t="shared" si="16"/>
        <v>0</v>
      </c>
      <c r="K85" s="117"/>
    </row>
    <row r="86" spans="2:11" x14ac:dyDescent="0.25">
      <c r="B86" s="116"/>
      <c r="C86" s="69">
        <v>0</v>
      </c>
      <c r="D86" s="69">
        <v>0</v>
      </c>
      <c r="E86" s="69">
        <v>0</v>
      </c>
      <c r="F86" s="69">
        <v>0</v>
      </c>
      <c r="G86" s="69">
        <v>0</v>
      </c>
      <c r="H86" s="69">
        <v>0</v>
      </c>
      <c r="I86" s="37">
        <f t="shared" si="16"/>
        <v>0</v>
      </c>
      <c r="K86" s="117"/>
    </row>
    <row r="87" spans="2:11" x14ac:dyDescent="0.25">
      <c r="B87" s="14"/>
      <c r="C87" s="71">
        <v>0</v>
      </c>
      <c r="D87" s="71">
        <v>0</v>
      </c>
      <c r="E87" s="71">
        <v>0</v>
      </c>
      <c r="F87" s="71">
        <v>0</v>
      </c>
      <c r="G87" s="71">
        <v>0</v>
      </c>
      <c r="H87" s="71">
        <v>0</v>
      </c>
      <c r="I87" s="110">
        <f t="shared" si="16"/>
        <v>0</v>
      </c>
      <c r="K87" s="34"/>
    </row>
  </sheetData>
  <mergeCells count="1">
    <mergeCell ref="B1:C1"/>
  </mergeCells>
  <hyperlinks>
    <hyperlink ref="K16" r:id="rId1" xr:uid="{00000000-0004-0000-0200-000000000000}"/>
    <hyperlink ref="K22" r:id="rId2" xr:uid="{00000000-0004-0000-0200-000001000000}"/>
    <hyperlink ref="K29" r:id="rId3" xr:uid="{00000000-0004-0000-0200-000002000000}"/>
    <hyperlink ref="K39" r:id="rId4" xr:uid="{00000000-0004-0000-0200-000003000000}"/>
    <hyperlink ref="K65"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8"/>
  <sheetViews>
    <sheetView topLeftCell="A22" workbookViewId="0">
      <selection activeCell="A28" sqref="A28"/>
    </sheetView>
  </sheetViews>
  <sheetFormatPr defaultRowHeight="15" x14ac:dyDescent="0.25"/>
  <cols>
    <col min="2" max="2" width="11.42578125" customWidth="1"/>
    <col min="8" max="8" width="13.85546875" customWidth="1"/>
  </cols>
  <sheetData>
    <row r="2" spans="2:15" x14ac:dyDescent="0.25">
      <c r="B2" s="154" t="s">
        <v>116</v>
      </c>
      <c r="C2" s="155"/>
      <c r="D2" s="155"/>
      <c r="E2" s="155"/>
      <c r="F2" s="155"/>
      <c r="G2" s="155"/>
      <c r="H2" s="155"/>
      <c r="I2" s="155"/>
      <c r="J2" s="155"/>
      <c r="K2" s="155"/>
      <c r="L2" s="155"/>
      <c r="M2" s="155"/>
      <c r="N2" s="155"/>
      <c r="O2" s="156"/>
    </row>
    <row r="3" spans="2:15" x14ac:dyDescent="0.25">
      <c r="B3" s="1" t="s">
        <v>117</v>
      </c>
      <c r="C3" s="187" t="s">
        <v>118</v>
      </c>
      <c r="D3" s="187"/>
      <c r="E3" s="187"/>
      <c r="F3" s="187"/>
      <c r="G3" s="187"/>
      <c r="H3" s="187"/>
      <c r="I3" s="186" t="s">
        <v>68</v>
      </c>
      <c r="J3" s="187"/>
      <c r="K3" s="187"/>
      <c r="L3" s="187"/>
      <c r="M3" s="187"/>
      <c r="N3" s="187"/>
      <c r="O3" s="188"/>
    </row>
    <row r="4" spans="2:15" ht="45" customHeight="1" x14ac:dyDescent="0.25">
      <c r="B4" s="11"/>
      <c r="C4" s="189"/>
      <c r="D4" s="190"/>
      <c r="E4" s="190"/>
      <c r="F4" s="190"/>
      <c r="G4" s="190"/>
      <c r="H4" s="191"/>
      <c r="I4" s="189"/>
      <c r="J4" s="190"/>
      <c r="K4" s="190"/>
      <c r="L4" s="190"/>
      <c r="M4" s="190"/>
      <c r="N4" s="190"/>
      <c r="O4" s="191"/>
    </row>
    <row r="6" spans="2:15" x14ac:dyDescent="0.25">
      <c r="B6" s="16" t="s">
        <v>117</v>
      </c>
      <c r="C6" s="157" t="s">
        <v>119</v>
      </c>
      <c r="D6" s="157"/>
      <c r="E6" s="157"/>
      <c r="F6" s="157"/>
      <c r="G6" s="157"/>
      <c r="H6" s="157"/>
      <c r="I6" s="158" t="s">
        <v>68</v>
      </c>
      <c r="J6" s="157"/>
      <c r="K6" s="157"/>
      <c r="L6" s="157"/>
      <c r="M6" s="157"/>
      <c r="N6" s="157"/>
      <c r="O6" s="159"/>
    </row>
    <row r="7" spans="2:15" ht="45" customHeight="1" x14ac:dyDescent="0.25">
      <c r="B7" s="11"/>
      <c r="C7" s="189"/>
      <c r="D7" s="190"/>
      <c r="E7" s="190"/>
      <c r="F7" s="190"/>
      <c r="G7" s="190"/>
      <c r="H7" s="191"/>
      <c r="I7" s="189"/>
      <c r="J7" s="190"/>
      <c r="K7" s="190"/>
      <c r="L7" s="190"/>
      <c r="M7" s="190"/>
      <c r="N7" s="190"/>
      <c r="O7" s="191"/>
    </row>
    <row r="9" spans="2:15" x14ac:dyDescent="0.25">
      <c r="B9" s="17" t="s">
        <v>117</v>
      </c>
      <c r="C9" s="144" t="s">
        <v>120</v>
      </c>
      <c r="D9" s="144"/>
      <c r="E9" s="144"/>
      <c r="F9" s="144"/>
      <c r="G9" s="144"/>
      <c r="H9" s="144"/>
      <c r="I9" s="145" t="s">
        <v>68</v>
      </c>
      <c r="J9" s="144"/>
      <c r="K9" s="144"/>
      <c r="L9" s="144"/>
      <c r="M9" s="144"/>
      <c r="N9" s="144"/>
      <c r="O9" s="146"/>
    </row>
    <row r="10" spans="2:15" ht="45" customHeight="1" x14ac:dyDescent="0.25">
      <c r="B10" s="11"/>
      <c r="C10" s="189"/>
      <c r="D10" s="190"/>
      <c r="E10" s="190"/>
      <c r="F10" s="190"/>
      <c r="G10" s="190"/>
      <c r="H10" s="191"/>
      <c r="I10" s="189"/>
      <c r="J10" s="190"/>
      <c r="K10" s="190"/>
      <c r="L10" s="190"/>
      <c r="M10" s="190"/>
      <c r="N10" s="190"/>
      <c r="O10" s="191"/>
    </row>
    <row r="12" spans="2:15" x14ac:dyDescent="0.25">
      <c r="B12" s="19" t="s">
        <v>117</v>
      </c>
      <c r="C12" s="172" t="s">
        <v>121</v>
      </c>
      <c r="D12" s="172"/>
      <c r="E12" s="172"/>
      <c r="F12" s="172"/>
      <c r="G12" s="172"/>
      <c r="H12" s="172"/>
      <c r="I12" s="173" t="s">
        <v>68</v>
      </c>
      <c r="J12" s="172"/>
      <c r="K12" s="172"/>
      <c r="L12" s="172"/>
      <c r="M12" s="172"/>
      <c r="N12" s="172"/>
      <c r="O12" s="174"/>
    </row>
    <row r="13" spans="2:15" ht="45" customHeight="1" x14ac:dyDescent="0.25">
      <c r="B13" s="11"/>
      <c r="C13" s="189"/>
      <c r="D13" s="190"/>
      <c r="E13" s="190"/>
      <c r="F13" s="190"/>
      <c r="G13" s="190"/>
      <c r="H13" s="191"/>
      <c r="I13" s="189"/>
      <c r="J13" s="190"/>
      <c r="K13" s="190"/>
      <c r="L13" s="190"/>
      <c r="M13" s="190"/>
      <c r="N13" s="190"/>
      <c r="O13" s="191"/>
    </row>
    <row r="15" spans="2:15" x14ac:dyDescent="0.25">
      <c r="B15" s="18" t="s">
        <v>117</v>
      </c>
      <c r="C15" s="163" t="s">
        <v>122</v>
      </c>
      <c r="D15" s="163"/>
      <c r="E15" s="163"/>
      <c r="F15" s="163"/>
      <c r="G15" s="163"/>
      <c r="H15" s="163"/>
      <c r="I15" s="164" t="s">
        <v>68</v>
      </c>
      <c r="J15" s="163"/>
      <c r="K15" s="163"/>
      <c r="L15" s="163"/>
      <c r="M15" s="163"/>
      <c r="N15" s="163"/>
      <c r="O15" s="165"/>
    </row>
    <row r="16" spans="2:15" ht="45" customHeight="1" x14ac:dyDescent="0.25">
      <c r="B16" s="11"/>
      <c r="C16" s="189"/>
      <c r="D16" s="190"/>
      <c r="E16" s="190"/>
      <c r="F16" s="190"/>
      <c r="G16" s="190"/>
      <c r="H16" s="191"/>
      <c r="I16" s="189"/>
      <c r="J16" s="190"/>
      <c r="K16" s="190"/>
      <c r="L16" s="190"/>
      <c r="M16" s="190"/>
      <c r="N16" s="190"/>
      <c r="O16" s="191"/>
    </row>
    <row r="18" spans="2:15" x14ac:dyDescent="0.25">
      <c r="B18" s="1" t="s">
        <v>117</v>
      </c>
      <c r="C18" s="187" t="s">
        <v>123</v>
      </c>
      <c r="D18" s="187"/>
      <c r="E18" s="187"/>
      <c r="F18" s="187"/>
      <c r="G18" s="187"/>
      <c r="H18" s="187"/>
      <c r="I18" s="186" t="s">
        <v>68</v>
      </c>
      <c r="J18" s="187"/>
      <c r="K18" s="187"/>
      <c r="L18" s="187"/>
      <c r="M18" s="187"/>
      <c r="N18" s="187"/>
      <c r="O18" s="188"/>
    </row>
    <row r="19" spans="2:15" ht="45" customHeight="1" x14ac:dyDescent="0.25">
      <c r="B19" s="11"/>
      <c r="C19" s="189"/>
      <c r="D19" s="190"/>
      <c r="E19" s="190"/>
      <c r="F19" s="190"/>
      <c r="G19" s="190"/>
      <c r="H19" s="191"/>
      <c r="I19" s="189"/>
      <c r="J19" s="190"/>
      <c r="K19" s="190"/>
      <c r="L19" s="190"/>
      <c r="M19" s="190"/>
      <c r="N19" s="190"/>
      <c r="O19" s="191"/>
    </row>
    <row r="21" spans="2:15" x14ac:dyDescent="0.25">
      <c r="B21" s="16" t="s">
        <v>117</v>
      </c>
      <c r="C21" s="157" t="s">
        <v>124</v>
      </c>
      <c r="D21" s="157"/>
      <c r="E21" s="157"/>
      <c r="F21" s="157"/>
      <c r="G21" s="157"/>
      <c r="H21" s="157"/>
      <c r="I21" s="158" t="s">
        <v>68</v>
      </c>
      <c r="J21" s="157"/>
      <c r="K21" s="157"/>
      <c r="L21" s="157"/>
      <c r="M21" s="157"/>
      <c r="N21" s="157"/>
      <c r="O21" s="159"/>
    </row>
    <row r="22" spans="2:15" ht="45" customHeight="1" x14ac:dyDescent="0.25">
      <c r="B22" s="11"/>
      <c r="C22" s="189"/>
      <c r="D22" s="190"/>
      <c r="E22" s="190"/>
      <c r="F22" s="190"/>
      <c r="G22" s="190"/>
      <c r="H22" s="191"/>
      <c r="I22" s="189"/>
      <c r="J22" s="190"/>
      <c r="K22" s="190"/>
      <c r="L22" s="190"/>
      <c r="M22" s="190"/>
      <c r="N22" s="190"/>
      <c r="O22" s="191"/>
    </row>
    <row r="24" spans="2:15" x14ac:dyDescent="0.25">
      <c r="B24" s="17" t="s">
        <v>117</v>
      </c>
      <c r="C24" s="144" t="s">
        <v>125</v>
      </c>
      <c r="D24" s="144"/>
      <c r="E24" s="144"/>
      <c r="F24" s="144"/>
      <c r="G24" s="144"/>
      <c r="H24" s="144"/>
      <c r="I24" s="145" t="s">
        <v>68</v>
      </c>
      <c r="J24" s="144"/>
      <c r="K24" s="144"/>
      <c r="L24" s="144"/>
      <c r="M24" s="144"/>
      <c r="N24" s="144"/>
      <c r="O24" s="146"/>
    </row>
    <row r="25" spans="2:15" ht="45" customHeight="1" x14ac:dyDescent="0.25">
      <c r="B25" s="11"/>
      <c r="C25" s="189"/>
      <c r="D25" s="190"/>
      <c r="E25" s="190"/>
      <c r="F25" s="190"/>
      <c r="G25" s="190"/>
      <c r="H25" s="191"/>
      <c r="I25" s="189"/>
      <c r="J25" s="190"/>
      <c r="K25" s="190"/>
      <c r="L25" s="190"/>
      <c r="M25" s="190"/>
      <c r="N25" s="190"/>
      <c r="O25" s="191"/>
    </row>
    <row r="27" spans="2:15" x14ac:dyDescent="0.25">
      <c r="B27" s="19" t="s">
        <v>117</v>
      </c>
      <c r="C27" s="172" t="s">
        <v>126</v>
      </c>
      <c r="D27" s="172"/>
      <c r="E27" s="172"/>
      <c r="F27" s="172"/>
      <c r="G27" s="172"/>
      <c r="H27" s="172"/>
      <c r="I27" s="173" t="s">
        <v>68</v>
      </c>
      <c r="J27" s="172"/>
      <c r="K27" s="172"/>
      <c r="L27" s="172"/>
      <c r="M27" s="172"/>
      <c r="N27" s="172"/>
      <c r="O27" s="174"/>
    </row>
    <row r="28" spans="2:15" ht="45" customHeight="1" x14ac:dyDescent="0.25">
      <c r="B28" s="11"/>
      <c r="C28" s="189"/>
      <c r="D28" s="190"/>
      <c r="E28" s="190"/>
      <c r="F28" s="190"/>
      <c r="G28" s="190"/>
      <c r="H28" s="191"/>
      <c r="I28" s="189"/>
      <c r="J28" s="190"/>
      <c r="K28" s="190"/>
      <c r="L28" s="190"/>
      <c r="M28" s="190"/>
      <c r="N28" s="190"/>
      <c r="O28" s="191"/>
    </row>
  </sheetData>
  <mergeCells count="37">
    <mergeCell ref="C28:H28"/>
    <mergeCell ref="I28:O28"/>
    <mergeCell ref="C24:H24"/>
    <mergeCell ref="I24:O24"/>
    <mergeCell ref="C25:H25"/>
    <mergeCell ref="I25:O25"/>
    <mergeCell ref="C27:H27"/>
    <mergeCell ref="I27:O27"/>
    <mergeCell ref="C19:H19"/>
    <mergeCell ref="I19:O19"/>
    <mergeCell ref="C22:H22"/>
    <mergeCell ref="I22:O22"/>
    <mergeCell ref="C21:H21"/>
    <mergeCell ref="I21:O21"/>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34324E1CBDAC34987844B0B898EAB54" ma:contentTypeVersion="12" ma:contentTypeDescription="Create a new document." ma:contentTypeScope="" ma:versionID="0579c16cde57a6e51057be0445737f29">
  <xsd:schema xmlns:xsd="http://www.w3.org/2001/XMLSchema" xmlns:xs="http://www.w3.org/2001/XMLSchema" xmlns:p="http://schemas.microsoft.com/office/2006/metadata/properties" xmlns:ns3="697e4702-8491-4991-aa1a-da01e322561c" xmlns:ns4="c2df0c9f-d3ca-442e-a2a3-6c555b9249af" targetNamespace="http://schemas.microsoft.com/office/2006/metadata/properties" ma:root="true" ma:fieldsID="83e716009ca46e57d741300076ae4962" ns3:_="" ns4:_="">
    <xsd:import namespace="697e4702-8491-4991-aa1a-da01e322561c"/>
    <xsd:import namespace="c2df0c9f-d3ca-442e-a2a3-6c555b9249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e4702-8491-4991-aa1a-da01e32256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df0c9f-d3ca-442e-a2a3-6c555b9249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2C673C-707F-4782-97C9-88C56B6EB61F}">
  <ds:schemaRefs>
    <ds:schemaRef ds:uri="http://schemas.microsoft.com/sharepoint/v3/contenttype/forms"/>
  </ds:schemaRefs>
</ds:datastoreItem>
</file>

<file path=customXml/itemProps2.xml><?xml version="1.0" encoding="utf-8"?>
<ds:datastoreItem xmlns:ds="http://schemas.openxmlformats.org/officeDocument/2006/customXml" ds:itemID="{1AD127B0-AF07-496F-A045-8DB0FE616059}">
  <ds:schemaRefs>
    <ds:schemaRef ds:uri="http://schemas.microsoft.com/office/infopath/2007/PartnerControls"/>
    <ds:schemaRef ds:uri="c2df0c9f-d3ca-442e-a2a3-6c555b9249af"/>
    <ds:schemaRef ds:uri="http://purl.org/dc/elements/1.1/"/>
    <ds:schemaRef ds:uri="http://schemas.microsoft.com/office/2006/metadata/properties"/>
    <ds:schemaRef ds:uri="697e4702-8491-4991-aa1a-da01e322561c"/>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E9B197FC-BF7A-4B35-9123-8C79B99DF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e4702-8491-4991-aa1a-da01e322561c"/>
    <ds:schemaRef ds:uri="c2df0c9f-d3ca-442e-a2a3-6c555b924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Gronbech</dc:creator>
  <cp:keywords/>
  <dc:description/>
  <cp:lastModifiedBy>kharron</cp:lastModifiedBy>
  <cp:revision/>
  <dcterms:created xsi:type="dcterms:W3CDTF">2020-06-24T08:48:21Z</dcterms:created>
  <dcterms:modified xsi:type="dcterms:W3CDTF">2021-07-21T14:43:07Z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0x010100534324E1CBDAC34987844B0B898EAB54</vt:lpwstr>
  </property>
</Properties>
</file>