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131"/>
  <workbookPr defaultThemeVersion="166925"/>
  <mc:AlternateContent xmlns:mc="http://schemas.openxmlformats.org/markup-compatibility/2006">
    <mc:Choice Requires="x15">
      <x15ac:absPath xmlns:x15ac="http://schemas.microsoft.com/office/spreadsheetml/2010/11/ac" url="C:\Users\kharron\Desktop\002_GridPP (local files)\GRIDPP REPORTS\Q121\"/>
    </mc:Choice>
  </mc:AlternateContent>
  <xr:revisionPtr revIDLastSave="0" documentId="13_ncr:1_{36961F02-3A9E-41C5-BBB6-E08C39E5A3DF}" xr6:coauthVersionLast="47" xr6:coauthVersionMax="47" xr10:uidLastSave="{00000000-0000-0000-0000-000000000000}"/>
  <bookViews>
    <workbookView xWindow="-120" yWindow="-120" windowWidth="29040" windowHeight="17640" xr2:uid="{00000000-000D-0000-FFFF-FFFF00000000}"/>
  </bookViews>
  <sheets>
    <sheet name="Resource &amp; Narrative" sheetId="2" r:id="rId1"/>
    <sheet name="Metrics &amp; Milestones" sheetId="1" r:id="rId2"/>
    <sheet name="Resources" sheetId="4" r:id="rId3"/>
    <sheet name="Outreach &amp; Knowledge Sharing" sheetId="3" r:id="rId4"/>
  </sheets>
  <calcPr calcId="191028"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2" i="4" l="1"/>
  <c r="D41" i="4"/>
  <c r="D32" i="4"/>
  <c r="D31" i="4"/>
  <c r="E56" i="4"/>
  <c r="F65" i="4"/>
  <c r="F66" i="4"/>
  <c r="F67" i="4"/>
  <c r="F68" i="4"/>
  <c r="F69" i="4"/>
  <c r="F70" i="4"/>
  <c r="F71" i="4"/>
  <c r="F72" i="4"/>
  <c r="F73" i="4"/>
  <c r="F74" i="4"/>
  <c r="F75" i="4"/>
  <c r="F76" i="4"/>
  <c r="F77" i="4"/>
  <c r="F78" i="4"/>
  <c r="F79" i="4"/>
  <c r="F80" i="4"/>
  <c r="F81" i="4"/>
  <c r="F82" i="4"/>
  <c r="F83" i="4"/>
  <c r="F84" i="4"/>
  <c r="F85" i="4"/>
  <c r="F86" i="4"/>
  <c r="F87" i="4"/>
  <c r="F64" i="4"/>
  <c r="F60" i="4"/>
  <c r="F59" i="4"/>
  <c r="F58" i="4"/>
  <c r="F57" i="4"/>
  <c r="F56" i="4"/>
  <c r="F53" i="4"/>
  <c r="F50" i="4"/>
  <c r="F51" i="4"/>
  <c r="F52" i="4"/>
  <c r="F49" i="4"/>
  <c r="E44" i="4"/>
  <c r="D44" i="4"/>
  <c r="C44" i="4"/>
  <c r="F43" i="4"/>
  <c r="F42" i="4"/>
  <c r="F41" i="4"/>
  <c r="E39" i="4"/>
  <c r="D39" i="4"/>
  <c r="C39" i="4"/>
  <c r="F39" i="4" s="1"/>
  <c r="E29" i="4"/>
  <c r="D29" i="4"/>
  <c r="F29" i="4" s="1"/>
  <c r="C29" i="4"/>
  <c r="E34" i="4"/>
  <c r="D34" i="4"/>
  <c r="C34" i="4"/>
  <c r="F33" i="4"/>
  <c r="F32" i="4"/>
  <c r="F31" i="4"/>
  <c r="E24" i="4"/>
  <c r="D24" i="4"/>
  <c r="C24" i="4"/>
  <c r="F24" i="4"/>
  <c r="F23" i="4"/>
  <c r="F22" i="4"/>
  <c r="F21" i="4"/>
  <c r="F17" i="4"/>
  <c r="F16" i="4"/>
  <c r="F15" i="4"/>
  <c r="F18" i="4"/>
  <c r="D18" i="4"/>
  <c r="E18" i="4"/>
  <c r="C18" i="4"/>
  <c r="D35" i="4" l="1"/>
  <c r="F44" i="4"/>
  <c r="C45" i="4"/>
  <c r="D45" i="4"/>
  <c r="E45" i="4"/>
  <c r="F34" i="4"/>
  <c r="C35" i="4"/>
  <c r="E35" i="4"/>
  <c r="E11" i="4"/>
  <c r="D11" i="4"/>
  <c r="C11" i="4"/>
  <c r="D7" i="4"/>
  <c r="E7" i="4"/>
  <c r="C7" i="4"/>
  <c r="F9" i="4"/>
  <c r="F5" i="4"/>
  <c r="F10" i="4"/>
  <c r="F6" i="4"/>
  <c r="F35" i="4" l="1"/>
  <c r="F45" i="4"/>
  <c r="F11" i="4"/>
  <c r="F7" i="4"/>
  <c r="G8" i="1"/>
  <c r="G7" i="1"/>
  <c r="G4" i="1" l="1"/>
  <c r="G6" i="1"/>
  <c r="G5" i="1"/>
</calcChain>
</file>

<file path=xl/sharedStrings.xml><?xml version="1.0" encoding="utf-8"?>
<sst xmlns="http://schemas.openxmlformats.org/spreadsheetml/2006/main" count="331" uniqueCount="219">
  <si>
    <t>Year</t>
  </si>
  <si>
    <t>Area</t>
  </si>
  <si>
    <t>ScotGrid</t>
  </si>
  <si>
    <t>Quarter</t>
  </si>
  <si>
    <t>Q1</t>
  </si>
  <si>
    <t>Reporter</t>
  </si>
  <si>
    <t>Month 1</t>
  </si>
  <si>
    <t>Month 2</t>
  </si>
  <si>
    <t>Month 3</t>
  </si>
  <si>
    <t>Durham</t>
  </si>
  <si>
    <t>Edinburgh</t>
  </si>
  <si>
    <t>Glasgow</t>
  </si>
  <si>
    <t>S.Skipsey</t>
  </si>
  <si>
    <t>Total</t>
  </si>
  <si>
    <t>Narrative</t>
  </si>
  <si>
    <t>Successes</t>
  </si>
  <si>
    <t>Problems</t>
  </si>
  <si>
    <t>Rebuilt and reinstated a failed Pool Disk server.
Brought up new Elastic Cluster.
Brought up new Elastiflow.
Setup experimental bro, misp and greenbone integration.
Frontier Cache setup on dedicated hardware.
Netbox "source of trust" DCIM software is setup and works well.</t>
  </si>
  <si>
    <t>The Grid Disk tools are very costly in man time due to features being lost/broken.
Older Raid cards are pants, some second hand Dell Perc H310 crossflashed to HBA are much more stable.</t>
  </si>
  <si>
    <t>Kept site alive. CE/SE requiring minimal intervention for grid middleware.
Made further improvements to new ELK stack relied on for monitoring both DUNE and GridPP-XCache storage tasks.
Identified/fixed PS issues due to university MITM attack.</t>
  </si>
  <si>
    <t>PS fell victim to MITM attack from UoE external firewall. Have contacted networking team but the implications of this outside banning the use of expired certs for https.</t>
  </si>
  <si>
    <t>Risks</t>
  </si>
  <si>
    <t>Type</t>
  </si>
  <si>
    <t>Risk</t>
  </si>
  <si>
    <t>Mitigation</t>
  </si>
  <si>
    <t>Local COVID restrictions means 2 man working is advised against. Some issues may not be resolved if it requires a 2 man team. General access is also restricted and so issues may take longer to resolve.</t>
  </si>
  <si>
    <t>Just be patient.</t>
  </si>
  <si>
    <t>Additional loss of expertise due to staff leaving (again).
A/R risks due to not controlling all services relating to Tier2.
Aging storage at the site.</t>
  </si>
  <si>
    <t>More documentation needed across the site to avoid missing knowledge gaps building up.
Have comissioned additional services to supplement this to avoid A/R falling too low.
Working with ATLAS/DOMA-QoS to determine best use of storage.</t>
  </si>
  <si>
    <t>COVID and other delays mean migration to new DC is delayed.</t>
  </si>
  <si>
    <t>Focus on running both batch farms and storage pools for as long as possible.</t>
  </si>
  <si>
    <t>Objectives and Deliverables Last Quarter</t>
  </si>
  <si>
    <t>Due Date</t>
  </si>
  <si>
    <t>Objective/Deliverable</t>
  </si>
  <si>
    <t>Metric/Output</t>
  </si>
  <si>
    <t>Durham: Frontier Cache</t>
  </si>
  <si>
    <t>Frontier Cache now works on it's own hardware. (Mirror SSD)</t>
  </si>
  <si>
    <t>Durham: In a vain attempt to split some monitoring systems away from traditional installs enabling us to update some of the monitoring tools.</t>
  </si>
  <si>
    <t>New underlying HBA made the containers work properly.
Containered: Grafana, Graphite, Prometheus, LibreNMS, Syslog, Oxidized.</t>
  </si>
  <si>
    <t>Durham: Shared Fail2Ban Production Ready</t>
  </si>
  <si>
    <t>Ongoing</t>
  </si>
  <si>
    <t>Durham: Investigate DPM/Dome Head Node issues; finalising on a C8 Build</t>
  </si>
  <si>
    <t>ECDF: Finalise new XCache framework</t>
  </si>
  <si>
    <t>New XCache framework based on messaging queues which can be presented at vCHEP</t>
  </si>
  <si>
    <t>ECDF: Ressurect more old equipment for Tier3 use
in JCMB</t>
  </si>
  <si>
    <t>Expand the existing Tier3 at Edinburgh by 33% by bringing old working equipment into production.</t>
  </si>
  <si>
    <t>ECDF: Bring out of warranty storage into production
for DOMA</t>
  </si>
  <si>
    <t>2nd SE at the site for DOMA testing of unreliable out
of warranty storage</t>
  </si>
  <si>
    <t>Glasgow: Cable and bring online migrated WN with in DC</t>
  </si>
  <si>
    <t>Additional Capacity available to experiments</t>
  </si>
  <si>
    <t>Glasgow: Add 400TB of storage to CEPH</t>
  </si>
  <si>
    <t>Objectives and Deliverables This Quarter</t>
  </si>
  <si>
    <t>Waiting on Durham COSMA/DiRAC HPC and Durham ARC for our first "production" installs to finalise documentation.</t>
  </si>
  <si>
    <t>Durham: Join monitoring systems together, rebuild nagios. Make puppet maintain it.</t>
  </si>
  <si>
    <t>Puppet will maintain any system growth automatically.
New install of NAGIOS.
Systems will integrate together correctly.</t>
  </si>
  <si>
    <t>Q3</t>
  </si>
  <si>
    <t>ECDF: Provision new NFS server for Tier2</t>
  </si>
  <si>
    <t>New NFS server for Tier2. Likely will provision new
SLOG+ZIL device before deployment.</t>
  </si>
  <si>
    <t>Q3/Q4</t>
  </si>
  <si>
    <t>ECDF: Continue work on Out-Of-Warranty storage evaluation as part of DOMA-QoS</t>
  </si>
  <si>
    <t>QoS document on suitability of OOW storage for DOMA use</t>
  </si>
  <si>
    <t>ongoing</t>
  </si>
  <si>
    <t>ECDF: Continue to improve XCache monitoring
framework and improve ELK stack deployment</t>
  </si>
  <si>
    <t>Ongoing public improvements to monitoring systems for XCache and DUNE-RUCIO.</t>
  </si>
  <si>
    <t>ECDF: Improve documentation around monitoring
stack deployment for Tier2 use.</t>
  </si>
  <si>
    <t>Plan to write some short blog posts or similar going through details of deployment of ELK stack used for monitoring and pros/cons of various optimisations.</t>
  </si>
  <si>
    <t>ECDF: Evaluate monitoring solutions for RUCIO
endpoints and transfers.</t>
  </si>
  <si>
    <t>Evaluate different monitoring technologies such as those developed by IRIS/ESCAPE for different VOs and investigate where Edinburgh can contribute.</t>
  </si>
  <si>
    <t>Q2/Q3</t>
  </si>
  <si>
    <t>ECDF: vCHEP presentation on new GridPP
monitoring stack using XRootD-5.x</t>
  </si>
  <si>
    <t>vCHEP presentation on recent XCache monitoring work.</t>
  </si>
  <si>
    <t>Glasgow: vCHEP presentation on cluster automation</t>
  </si>
  <si>
    <t xml:space="preserve">vCHEP Presentation  </t>
  </si>
  <si>
    <t xml:space="preserve">Glasgow: </t>
  </si>
  <si>
    <t>Q2</t>
  </si>
  <si>
    <t>Glasgow: deploy new hardware procurement in datacentre</t>
  </si>
  <si>
    <t>Extended Ceph system capacity, resilience. (Decom of DPM services for ATLAS)</t>
  </si>
  <si>
    <t>Metrics</t>
  </si>
  <si>
    <t>Key - Metrics</t>
  </si>
  <si>
    <t>WP</t>
  </si>
  <si>
    <t>ID</t>
  </si>
  <si>
    <t>Target</t>
  </si>
  <si>
    <t>Margin</t>
  </si>
  <si>
    <t>Current</t>
  </si>
  <si>
    <t>Status</t>
  </si>
  <si>
    <t>Description</t>
  </si>
  <si>
    <t>Comments</t>
  </si>
  <si>
    <t>Colour</t>
  </si>
  <si>
    <t>Code</t>
  </si>
  <si>
    <t>1b</t>
  </si>
  <si>
    <t>% of WLCG Pledged CPU Available - ScotGrid</t>
  </si>
  <si>
    <t>Metric OK</t>
  </si>
  <si>
    <t>MOK</t>
  </si>
  <si>
    <t>% of WLCG Pledged Disk Available - ScotGrid</t>
  </si>
  <si>
    <t>Metric Clost to Target</t>
  </si>
  <si>
    <t>MCT</t>
  </si>
  <si>
    <t>% CPU Utilisation (Wall Clock) - ScotGrid</t>
  </si>
  <si>
    <t>Metric not OK</t>
  </si>
  <si>
    <t>MFL</t>
  </si>
  <si>
    <t xml:space="preserve">Average Argo Availability - ScotGrid </t>
  </si>
  <si>
    <t>Metric with no Target</t>
  </si>
  <si>
    <t>MNO</t>
  </si>
  <si>
    <t xml:space="preserve">Average Argo Reliability - ScotGrid </t>
  </si>
  <si>
    <t xml:space="preserve">Please fill in all fields highlighed in </t>
  </si>
  <si>
    <t>Capacities</t>
  </si>
  <si>
    <t>Notes</t>
  </si>
  <si>
    <t>CPU Available (HS06)</t>
  </si>
  <si>
    <t>Pledge figures are given and agreed at the start of each GridPP year (April) by local PI</t>
  </si>
  <si>
    <t>CPU Pledged (HS06)</t>
  </si>
  <si>
    <t>% of Pledge</t>
  </si>
  <si>
    <t>Storage Available (TB)</t>
  </si>
  <si>
    <t>Storage Pledged (TB)</t>
  </si>
  <si>
    <t>Availability</t>
  </si>
  <si>
    <t>Avg</t>
  </si>
  <si>
    <t>Availability numbers from the last quarter can be found at the following link:</t>
  </si>
  <si>
    <t>https://egi.ui.argo.grnet.gr/egi/report-ar/Critical/SITES?filter=NGI_UK</t>
  </si>
  <si>
    <t>% Tier-2 Averge</t>
  </si>
  <si>
    <t>Reliability</t>
  </si>
  <si>
    <t>Reliability numbers from the last quarter can be found at the following link:</t>
  </si>
  <si>
    <t>% Tier-2 Total</t>
  </si>
  <si>
    <t>CPU Hours (HS06)</t>
  </si>
  <si>
    <t>Hours this Quarter</t>
  </si>
  <si>
    <t>CPU time available from link below:</t>
  </si>
  <si>
    <t>Max achievable HS06/hrs</t>
  </si>
  <si>
    <t>https://accounting.egi.eu/tier2/federation/ScotGrid/normcpu/SITE/DATE/2021/1/2021/3/all/localinfrajobs/</t>
  </si>
  <si>
    <t>Hours per quarter:</t>
  </si>
  <si>
    <t>Q1: 2160/2184 (if leap year)</t>
  </si>
  <si>
    <t>Q2: 2184</t>
  </si>
  <si>
    <t>Q3: 2208</t>
  </si>
  <si>
    <t>Total:</t>
  </si>
  <si>
    <t>Q4: 2208</t>
  </si>
  <si>
    <t>% Utilisation</t>
  </si>
  <si>
    <t>ECDF cloud: https://accounting-next.egi.eu/tier2/cloud/federation/ScotGrid/sum_elap/SITE/DATE/2020/10/2020/12/lhc/onlyinfrajobs/ * 21.0 HEPSPEC (average from historical data and using non-HT CPU)</t>
  </si>
  <si>
    <t>WallClock Hours (HS06)</t>
  </si>
  <si>
    <t>WallClock time available from link below:</t>
  </si>
  <si>
    <t>https://accounting.egi.eu/tier2/federation/ScotGrid/normelap_processors/SITE/DATE/2021/1/2020/3/all/localinfrajobs/</t>
  </si>
  <si>
    <t>ECDF cloud wallclock  = (1.046 * CPU hours based on historical performance)</t>
  </si>
  <si>
    <t>Storage LHC &amp; IRIS: AVAILABLE (TB)</t>
  </si>
  <si>
    <t>Atlas</t>
  </si>
  <si>
    <t>Please indicate how much storage is AVAILABLE at each site in the distributed Tier-2 for the LHC experiments</t>
  </si>
  <si>
    <t>CMS</t>
  </si>
  <si>
    <t>Additionally if the site has recieved and is required to provide storage for IRIS VOs please indicate how much is available</t>
  </si>
  <si>
    <t>LHCb</t>
  </si>
  <si>
    <t>Alice</t>
  </si>
  <si>
    <t>IRIS</t>
  </si>
  <si>
    <t>Storage LHC &amp; IRIS: USED (TB)</t>
  </si>
  <si>
    <t>Please indicate how much storage is USED at each site in the distributed Tier-2 for the LHC experiments</t>
  </si>
  <si>
    <t>Additionally if the site has recieved and is required to provide storage for IRIS VOs please indicate how much is USED</t>
  </si>
  <si>
    <t>Storage - Other : USED (TB)</t>
  </si>
  <si>
    <t>biomed</t>
  </si>
  <si>
    <t>Active VOs at you site can be assesed from the following link:</t>
  </si>
  <si>
    <t>cernatschool.org</t>
  </si>
  <si>
    <t>https://accounting.egi.eu/tier2/federation/ScotGrid/njobs/VO/DATE/2021/1/2021/3/all/localinfrajobs/</t>
  </si>
  <si>
    <t>clas12</t>
  </si>
  <si>
    <t>This includes all VOs that have run at least one job at the distributed Tier-2 in the last Quarter and are deemed to be supported.</t>
  </si>
  <si>
    <t>comet.j-parc.jp</t>
  </si>
  <si>
    <t>If you have other VOs that are supported, use storage and may not have run in the last quarter please include them also.</t>
  </si>
  <si>
    <t>dune</t>
  </si>
  <si>
    <t>gridpp</t>
  </si>
  <si>
    <t>hyperk.org</t>
  </si>
  <si>
    <t>ilc</t>
  </si>
  <si>
    <t>iris.ac.uk</t>
  </si>
  <si>
    <t>lhcb</t>
  </si>
  <si>
    <t>lsst</t>
  </si>
  <si>
    <t>lz</t>
  </si>
  <si>
    <t>magrid</t>
  </si>
  <si>
    <t>mice</t>
  </si>
  <si>
    <t>na62.vo.gridpp.ac.uk</t>
  </si>
  <si>
    <t>ops</t>
  </si>
  <si>
    <t>pheno</t>
  </si>
  <si>
    <t>skatelescope.eu</t>
  </si>
  <si>
    <t>snoplus.snolab.ca</t>
  </si>
  <si>
    <t>solidexperiment.org</t>
  </si>
  <si>
    <t>t2k.org</t>
  </si>
  <si>
    <t>vo.moedal.org</t>
  </si>
  <si>
    <t>vo.northgrid.ac.uk</t>
  </si>
  <si>
    <t>vo.scotgrid.ac.uk</t>
  </si>
  <si>
    <t>Outreach &amp; Knowledge Exchange - ResearchFish Inputs</t>
  </si>
  <si>
    <t>Date</t>
  </si>
  <si>
    <t>Publications</t>
  </si>
  <si>
    <t>Collaborations</t>
  </si>
  <si>
    <t>LSST, Escape, astro</t>
  </si>
  <si>
    <t>Rob assisting astro people in Edinburgh with grid usage.</t>
  </si>
  <si>
    <t>LZ</t>
  </si>
  <si>
    <t>ECDF aiding in moving some workloads to the Grid.</t>
  </si>
  <si>
    <t>DUNE</t>
  </si>
  <si>
    <t>Provided effort into DUNE RUCIO deployment and data management</t>
  </si>
  <si>
    <t>Imaging Centre of Excellence / Glasgow Uni / NHS</t>
  </si>
  <si>
    <t>Durham - Provided support to Jon Trinder to get a Shared Fail2Ban instace installed on their systems, working with Jon to improve some of the codebase and iron out pre-production bugs.</t>
  </si>
  <si>
    <t>Further Funding (e.g. External Funding)</t>
  </si>
  <si>
    <t>Destination of Ex. Staff</t>
  </si>
  <si>
    <t>Dissemmination Events</t>
  </si>
  <si>
    <t>IRIS Security Workshop</t>
  </si>
  <si>
    <t>Paul &amp; Adam attended an IRIS Security Workshop.
Paul gave a presentation on Fail2Ban and our Shared setup.</t>
  </si>
  <si>
    <t>Jan-Mar 21</t>
  </si>
  <si>
    <t>WLCG SOC</t>
  </si>
  <si>
    <t>Paul &amp; Adam attended several WLCG SOC virtual meetings.
Gave updates on Shared Fail2Ban Progress.
Gave updates on MISP/Bro/Greenbone/Network Monitoring setup.</t>
  </si>
  <si>
    <t>Intellectual Property</t>
  </si>
  <si>
    <t>Spin out companies</t>
  </si>
  <si>
    <t>Roles Held on Committees and Boards</t>
  </si>
  <si>
    <t>Present</t>
  </si>
  <si>
    <t>UK Members of DPM Collaboration</t>
  </si>
  <si>
    <t xml:space="preserve">UK Data Storage (S. Skipsey) </t>
  </si>
  <si>
    <t>HTTP Deployment Working Group</t>
  </si>
  <si>
    <t xml:space="preserve"> S. Skipsey </t>
  </si>
  <si>
    <t>Member of Tier-2 Evolution Working Group</t>
  </si>
  <si>
    <t>WLCG Sytem Performance and Cost Modelling WG</t>
  </si>
  <si>
    <t>Gareth Roy</t>
  </si>
  <si>
    <t>Member of WLCG SOC WG</t>
  </si>
  <si>
    <t>Adam Boutcher</t>
  </si>
  <si>
    <t>Paul Clark</t>
  </si>
  <si>
    <t>Member of the WLCG DOMA-QoS WG</t>
  </si>
  <si>
    <t>Robert Currie</t>
  </si>
  <si>
    <t>Other Outputs and Knowledge Exchange</t>
  </si>
  <si>
    <t xml:space="preserve">Decommisioned DPM for ATLAS (moved fully to CEPH).                                                                                                                                                                   Automated cluster management for DC.                                                                                         </t>
  </si>
  <si>
    <t>Delays installing newly acquired disk resource in DC due to COVID-19 restrictions.                                                  Ceph rebuild times slow due to capacity-filling in pool.                                                                                                 xrd/xrd-ceph related delays in deploying TPC.</t>
  </si>
  <si>
    <t xml:space="preserve">Glasgow: Deploy HTTP/TPC production endpoint on Xrootd5.2.x </t>
  </si>
  <si>
    <t>Successful ATLAS TPC stress tests on production endpoint</t>
  </si>
  <si>
    <t>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</si>
</sst>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5" formatCode="0.0"/>
    <numFmt numFmtId="166" formatCode="0.0%"/>
  </numFmts>
  <fonts count="11" x14ac:knownFonts="1">
    <font>
      <sz val="11"/>
      <color theme="1"/>
      <name val="Calibri"/>
      <family val="2"/>
      <scheme val="minor"/>
    </font>
    <font>
      <sz val="11"/>
      <color theme="1"/>
      <name val="Calibri"/>
      <family val="2"/>
      <scheme val="minor"/>
    </font>
    <font>
      <b/>
      <sz val="11"/>
      <color rgb="FFFFFFFF"/>
      <name val="Calibri"/>
      <family val="2"/>
      <scheme val="minor"/>
    </font>
    <font>
      <b/>
      <sz val="11"/>
      <color theme="1"/>
      <name val="Calibri"/>
      <family val="2"/>
      <scheme val="minor"/>
    </font>
    <font>
      <u/>
      <sz val="11"/>
      <color theme="10"/>
      <name val="Calibri"/>
      <family val="2"/>
      <scheme val="minor"/>
    </font>
    <font>
      <b/>
      <sz val="11"/>
      <color rgb="FF000000"/>
      <name val="Calibri"/>
      <family val="2"/>
      <scheme val="minor"/>
    </font>
    <font>
      <sz val="11"/>
      <color rgb="FF000000"/>
      <name val="Calibri"/>
      <family val="2"/>
      <scheme val="minor"/>
    </font>
    <font>
      <b/>
      <sz val="12"/>
      <color rgb="FFFFFFFF"/>
      <name val="Calibri"/>
      <family val="2"/>
      <scheme val="minor"/>
    </font>
    <font>
      <sz val="12"/>
      <color theme="1"/>
      <name val="Calibri"/>
      <family val="2"/>
      <scheme val="minor"/>
    </font>
    <font>
      <sz val="11"/>
      <color rgb="FF000000"/>
      <name val="Calibri"/>
      <family val="2"/>
    </font>
    <font>
      <b/>
      <u/>
      <sz val="11"/>
      <color theme="10"/>
      <name val="Calibri"/>
      <family val="2"/>
      <scheme val="minor"/>
    </font>
  </fonts>
  <fills count="12">
    <fill>
      <patternFill patternType="none"/>
    </fill>
    <fill>
      <patternFill patternType="gray125"/>
    </fill>
    <fill>
      <patternFill patternType="solid">
        <fgColor rgb="FF757171"/>
        <bgColor indexed="64"/>
      </patternFill>
    </fill>
    <fill>
      <patternFill patternType="solid">
        <fgColor rgb="FF92D050"/>
        <bgColor indexed="64"/>
      </patternFill>
    </fill>
    <fill>
      <patternFill patternType="solid">
        <fgColor rgb="FFFF0000"/>
        <bgColor indexed="64"/>
      </patternFill>
    </fill>
    <fill>
      <patternFill patternType="solid">
        <fgColor rgb="FF00B0F0"/>
        <bgColor indexed="64"/>
      </patternFill>
    </fill>
    <fill>
      <patternFill patternType="solid">
        <fgColor rgb="FFFFC000"/>
        <bgColor indexed="64"/>
      </patternFill>
    </fill>
    <fill>
      <patternFill patternType="solid">
        <fgColor rgb="FF305496"/>
        <bgColor indexed="64"/>
      </patternFill>
    </fill>
    <fill>
      <patternFill patternType="solid">
        <fgColor rgb="FFC65911"/>
        <bgColor indexed="64"/>
      </patternFill>
    </fill>
    <fill>
      <patternFill patternType="solid">
        <fgColor rgb="FF548235"/>
        <bgColor indexed="64"/>
      </patternFill>
    </fill>
    <fill>
      <patternFill patternType="solid">
        <fgColor rgb="FFBF8F00"/>
        <bgColor indexed="64"/>
      </patternFill>
    </fill>
    <fill>
      <patternFill patternType="solid">
        <fgColor rgb="FFFFF2CC"/>
        <bgColor indexed="64"/>
      </patternFill>
    </fill>
  </fills>
  <borders count="2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top style="thin">
        <color indexed="64"/>
      </top>
      <bottom style="thin">
        <color indexed="64"/>
      </bottom>
      <diagonal/>
    </border>
    <border>
      <left/>
      <right style="thin">
        <color rgb="FF000000"/>
      </right>
      <top/>
      <bottom/>
      <diagonal/>
    </border>
    <border>
      <left/>
      <right/>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auto="1"/>
      </right>
      <top style="thin">
        <color auto="1"/>
      </top>
      <bottom style="thin">
        <color auto="1"/>
      </bottom>
      <diagonal/>
    </border>
    <border>
      <left/>
      <right/>
      <top style="thin">
        <color indexed="64"/>
      </top>
      <bottom style="thin">
        <color indexed="64"/>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bottom/>
      <diagonal/>
    </border>
    <border>
      <left style="thin">
        <color indexed="64"/>
      </left>
      <right style="thin">
        <color indexed="64"/>
      </right>
      <top/>
      <bottom style="thin">
        <color rgb="FF000000"/>
      </bottom>
      <diagonal/>
    </border>
    <border>
      <left/>
      <right style="thin">
        <color indexed="64"/>
      </right>
      <top/>
      <bottom/>
      <diagonal/>
    </border>
    <border>
      <left/>
      <right style="thin">
        <color indexed="64"/>
      </right>
      <top/>
      <bottom style="thin">
        <color rgb="FF000000"/>
      </bottom>
      <diagonal/>
    </border>
  </borders>
  <cellStyleXfs count="3">
    <xf numFmtId="0" fontId="0" fillId="0" borderId="0"/>
    <xf numFmtId="9" fontId="1" fillId="0" borderId="0" applyFont="0" applyFill="0" applyBorder="0" applyAlignment="0" applyProtection="0"/>
    <xf numFmtId="0" fontId="4" fillId="0" borderId="0" applyNumberFormat="0" applyFill="0" applyBorder="0" applyAlignment="0" applyProtection="0"/>
  </cellStyleXfs>
  <cellXfs count="207">
    <xf numFmtId="0" fontId="0" fillId="0" borderId="0" xfId="0"/>
    <xf numFmtId="0" fontId="2" fillId="2" borderId="4" xfId="0" applyFont="1" applyFill="1" applyBorder="1" applyAlignment="1">
      <alignment horizontal="center"/>
    </xf>
    <xf numFmtId="0" fontId="0" fillId="0" borderId="0" xfId="0" applyAlignment="1">
      <alignment horizontal="center"/>
    </xf>
    <xf numFmtId="0" fontId="2" fillId="2" borderId="5" xfId="0" applyFont="1" applyFill="1" applyBorder="1"/>
    <xf numFmtId="0" fontId="2" fillId="2" borderId="5" xfId="0" applyFont="1" applyFill="1" applyBorder="1" applyAlignment="1">
      <alignment horizontal="center"/>
    </xf>
    <xf numFmtId="0" fontId="0" fillId="3" borderId="5" xfId="0" applyFill="1" applyBorder="1"/>
    <xf numFmtId="0" fontId="0" fillId="4" borderId="5" xfId="0" applyFill="1" applyBorder="1"/>
    <xf numFmtId="0" fontId="0" fillId="5" borderId="5" xfId="0" applyFill="1" applyBorder="1"/>
    <xf numFmtId="0" fontId="0" fillId="6" borderId="5" xfId="0" applyFill="1" applyBorder="1"/>
    <xf numFmtId="9" fontId="0" fillId="0" borderId="11" xfId="1" applyFont="1" applyBorder="1" applyAlignment="1">
      <alignment horizontal="center" vertical="center"/>
    </xf>
    <xf numFmtId="9" fontId="0" fillId="0" borderId="12" xfId="1" applyFont="1" applyBorder="1" applyAlignment="1">
      <alignment horizontal="center" vertical="center"/>
    </xf>
    <xf numFmtId="0" fontId="0" fillId="0" borderId="12" xfId="0" applyBorder="1" applyAlignment="1">
      <alignment vertical="center"/>
    </xf>
    <xf numFmtId="0" fontId="0" fillId="0" borderId="5" xfId="0" applyBorder="1" applyAlignment="1">
      <alignment horizontal="center" vertical="center" wrapText="1"/>
    </xf>
    <xf numFmtId="0" fontId="0" fillId="0" borderId="5" xfId="0" applyBorder="1" applyAlignment="1">
      <alignment horizontal="center" vertical="center"/>
    </xf>
    <xf numFmtId="0" fontId="0" fillId="0" borderId="5" xfId="0" applyBorder="1" applyAlignment="1">
      <alignment horizontal="center"/>
    </xf>
    <xf numFmtId="0" fontId="0" fillId="0" borderId="0" xfId="0" applyAlignment="1">
      <alignment horizontal="center"/>
    </xf>
    <xf numFmtId="0" fontId="0" fillId="0" borderId="11" xfId="0" applyBorder="1"/>
    <xf numFmtId="0" fontId="0" fillId="0" borderId="0" xfId="0" applyBorder="1" applyAlignment="1">
      <alignment horizontal="center"/>
    </xf>
    <xf numFmtId="0" fontId="0" fillId="0" borderId="12" xfId="0" applyBorder="1"/>
    <xf numFmtId="0" fontId="0" fillId="0" borderId="6" xfId="0" applyBorder="1"/>
    <xf numFmtId="0" fontId="2" fillId="0" borderId="0" xfId="0" applyFont="1" applyFill="1" applyBorder="1" applyAlignment="1">
      <alignment horizontal="center"/>
    </xf>
    <xf numFmtId="0" fontId="2" fillId="7" borderId="4" xfId="0" applyFont="1" applyFill="1" applyBorder="1" applyAlignment="1">
      <alignment horizontal="center"/>
    </xf>
    <xf numFmtId="0" fontId="2" fillId="8" borderId="4" xfId="0" applyFont="1" applyFill="1" applyBorder="1" applyAlignment="1">
      <alignment horizontal="center"/>
    </xf>
    <xf numFmtId="0" fontId="2" fillId="9" borderId="4" xfId="0" applyFont="1" applyFill="1" applyBorder="1" applyAlignment="1">
      <alignment horizontal="center"/>
    </xf>
    <xf numFmtId="0" fontId="2" fillId="10" borderId="4" xfId="0" applyFont="1" applyFill="1" applyBorder="1" applyAlignment="1">
      <alignment horizont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9" fontId="0" fillId="0" borderId="11" xfId="0" applyNumberFormat="1" applyBorder="1" applyAlignment="1">
      <alignment horizontal="center" vertical="center"/>
    </xf>
    <xf numFmtId="0" fontId="2" fillId="2" borderId="19" xfId="0" applyFont="1" applyFill="1" applyBorder="1" applyAlignment="1">
      <alignment horizontal="center"/>
    </xf>
    <xf numFmtId="0" fontId="2" fillId="2" borderId="2" xfId="0" applyFont="1" applyFill="1" applyBorder="1" applyAlignment="1">
      <alignment horizontal="left"/>
    </xf>
    <xf numFmtId="9" fontId="0" fillId="0" borderId="20" xfId="1" applyFont="1" applyBorder="1" applyAlignment="1">
      <alignment horizontal="center" vertical="center"/>
    </xf>
    <xf numFmtId="9" fontId="0" fillId="0" borderId="21" xfId="1" applyFont="1" applyBorder="1" applyAlignment="1">
      <alignment horizontal="center" vertical="center"/>
    </xf>
    <xf numFmtId="0" fontId="0" fillId="0" borderId="22" xfId="0" applyBorder="1" applyAlignment="1">
      <alignment horizontal="left" vertical="center"/>
    </xf>
    <xf numFmtId="0" fontId="0" fillId="0" borderId="23" xfId="0" applyBorder="1" applyAlignment="1">
      <alignment horizontal="left" vertical="center"/>
    </xf>
    <xf numFmtId="0" fontId="2" fillId="2" borderId="11" xfId="0" applyFont="1" applyFill="1" applyBorder="1"/>
    <xf numFmtId="0" fontId="2" fillId="2" borderId="12" xfId="0" applyFont="1" applyFill="1" applyBorder="1"/>
    <xf numFmtId="0" fontId="0" fillId="0" borderId="6" xfId="0" applyBorder="1" applyAlignment="1">
      <alignment horizontal="center"/>
    </xf>
    <xf numFmtId="0" fontId="3" fillId="0" borderId="9" xfId="0" applyFont="1" applyBorder="1" applyAlignment="1">
      <alignment horizontal="center"/>
    </xf>
    <xf numFmtId="0" fontId="0" fillId="0" borderId="7" xfId="0" applyBorder="1"/>
    <xf numFmtId="0" fontId="4" fillId="0" borderId="6" xfId="2" applyBorder="1"/>
    <xf numFmtId="0" fontId="2" fillId="7" borderId="11" xfId="0" applyFont="1" applyFill="1" applyBorder="1"/>
    <xf numFmtId="0" fontId="2" fillId="7" borderId="12" xfId="0" applyFont="1" applyFill="1" applyBorder="1"/>
    <xf numFmtId="165" fontId="0" fillId="0" borderId="6" xfId="0" applyNumberFormat="1" applyBorder="1" applyAlignment="1">
      <alignment horizontal="center"/>
    </xf>
    <xf numFmtId="165" fontId="0" fillId="0" borderId="7" xfId="0" applyNumberFormat="1" applyBorder="1" applyAlignment="1">
      <alignment horizontal="center"/>
    </xf>
    <xf numFmtId="166" fontId="3" fillId="0" borderId="9" xfId="0" applyNumberFormat="1" applyFont="1" applyBorder="1" applyAlignment="1">
      <alignment horizontal="center"/>
    </xf>
    <xf numFmtId="9" fontId="0" fillId="0" borderId="11" xfId="1" applyNumberFormat="1" applyFont="1" applyBorder="1" applyAlignment="1">
      <alignment horizontal="center" vertical="center"/>
    </xf>
    <xf numFmtId="9" fontId="0" fillId="0" borderId="12" xfId="1" applyNumberFormat="1" applyFont="1" applyBorder="1" applyAlignment="1">
      <alignment horizontal="center" vertical="center"/>
    </xf>
    <xf numFmtId="0" fontId="2" fillId="8" borderId="11" xfId="0" applyFont="1" applyFill="1" applyBorder="1"/>
    <xf numFmtId="0" fontId="2" fillId="8" borderId="12" xfId="0" applyFont="1" applyFill="1" applyBorder="1"/>
    <xf numFmtId="0" fontId="2" fillId="8" borderId="6" xfId="0" applyFont="1" applyFill="1" applyBorder="1" applyAlignment="1">
      <alignment horizontal="center"/>
    </xf>
    <xf numFmtId="0" fontId="6" fillId="0" borderId="6" xfId="0" applyFont="1" applyFill="1" applyBorder="1" applyAlignment="1">
      <alignment horizontal="center"/>
    </xf>
    <xf numFmtId="0" fontId="6" fillId="0" borderId="0" xfId="0" applyFont="1" applyFill="1" applyBorder="1" applyAlignment="1">
      <alignment horizontal="center"/>
    </xf>
    <xf numFmtId="0" fontId="0" fillId="0" borderId="6" xfId="0" applyFont="1" applyBorder="1"/>
    <xf numFmtId="166" fontId="3" fillId="0" borderId="6" xfId="0" applyNumberFormat="1" applyFont="1" applyBorder="1" applyAlignment="1">
      <alignment horizontal="center"/>
    </xf>
    <xf numFmtId="10" fontId="5" fillId="0" borderId="7" xfId="0" applyNumberFormat="1" applyFont="1" applyFill="1" applyBorder="1" applyAlignment="1">
      <alignment horizontal="center"/>
    </xf>
    <xf numFmtId="0" fontId="6" fillId="0" borderId="11" xfId="0" applyFont="1" applyFill="1" applyBorder="1" applyAlignment="1">
      <alignment horizontal="center"/>
    </xf>
    <xf numFmtId="10" fontId="2" fillId="2" borderId="17" xfId="0" applyNumberFormat="1" applyFont="1" applyFill="1" applyBorder="1" applyAlignment="1">
      <alignment horizontal="center"/>
    </xf>
    <xf numFmtId="166" fontId="2" fillId="7" borderId="17" xfId="0" applyNumberFormat="1" applyFont="1" applyFill="1" applyBorder="1" applyAlignment="1">
      <alignment horizontal="center"/>
    </xf>
    <xf numFmtId="1" fontId="6" fillId="0" borderId="4" xfId="0" applyNumberFormat="1" applyFont="1" applyFill="1" applyBorder="1" applyAlignment="1">
      <alignment horizontal="center"/>
    </xf>
    <xf numFmtId="165" fontId="0" fillId="0" borderId="4" xfId="0" applyNumberFormat="1" applyBorder="1" applyAlignment="1">
      <alignment horizontal="center"/>
    </xf>
    <xf numFmtId="165" fontId="0" fillId="0" borderId="2" xfId="0" applyNumberFormat="1" applyBorder="1" applyAlignment="1">
      <alignment horizontal="center"/>
    </xf>
    <xf numFmtId="10" fontId="0" fillId="0" borderId="4" xfId="0" applyNumberFormat="1" applyBorder="1" applyAlignment="1">
      <alignment horizontal="center"/>
    </xf>
    <xf numFmtId="10" fontId="0" fillId="0" borderId="2" xfId="0" applyNumberFormat="1" applyBorder="1" applyAlignment="1">
      <alignment horizontal="center"/>
    </xf>
    <xf numFmtId="10" fontId="3" fillId="0" borderId="4" xfId="0" applyNumberFormat="1" applyFont="1" applyBorder="1" applyAlignment="1">
      <alignment horizontal="center"/>
    </xf>
    <xf numFmtId="10" fontId="0" fillId="0" borderId="1" xfId="0" applyNumberFormat="1" applyBorder="1" applyAlignment="1">
      <alignment horizontal="center"/>
    </xf>
    <xf numFmtId="0" fontId="6" fillId="0" borderId="4" xfId="0" applyFont="1" applyFill="1" applyBorder="1" applyAlignment="1">
      <alignment horizontal="center"/>
    </xf>
    <xf numFmtId="0" fontId="6" fillId="0" borderId="1" xfId="0" applyFont="1" applyFill="1" applyBorder="1" applyAlignment="1">
      <alignment horizontal="center"/>
    </xf>
    <xf numFmtId="0" fontId="2" fillId="9" borderId="11" xfId="0" applyFont="1" applyFill="1" applyBorder="1"/>
    <xf numFmtId="0" fontId="0" fillId="11" borderId="19" xfId="0" applyFill="1" applyBorder="1" applyAlignment="1">
      <alignment horizontal="center"/>
    </xf>
    <xf numFmtId="0" fontId="0" fillId="11" borderId="6" xfId="0" applyFill="1" applyBorder="1" applyAlignment="1">
      <alignment horizontal="center"/>
    </xf>
    <xf numFmtId="165" fontId="0" fillId="11" borderId="6" xfId="0" applyNumberFormat="1" applyFill="1" applyBorder="1" applyAlignment="1">
      <alignment horizontal="center"/>
    </xf>
    <xf numFmtId="165" fontId="0" fillId="11" borderId="0" xfId="0" applyNumberFormat="1" applyFill="1" applyBorder="1" applyAlignment="1">
      <alignment horizontal="center"/>
    </xf>
    <xf numFmtId="1" fontId="6" fillId="11" borderId="6" xfId="0" applyNumberFormat="1" applyFont="1" applyFill="1" applyBorder="1" applyAlignment="1">
      <alignment horizontal="center"/>
    </xf>
    <xf numFmtId="1" fontId="6" fillId="11" borderId="0" xfId="0" applyNumberFormat="1" applyFont="1" applyFill="1" applyBorder="1" applyAlignment="1">
      <alignment horizontal="center"/>
    </xf>
    <xf numFmtId="1" fontId="6" fillId="11" borderId="11" xfId="0" applyNumberFormat="1" applyFont="1" applyFill="1" applyBorder="1" applyAlignment="1">
      <alignment horizontal="center"/>
    </xf>
    <xf numFmtId="0" fontId="0" fillId="11" borderId="18" xfId="0" applyFill="1" applyBorder="1" applyAlignment="1">
      <alignment horizontal="center"/>
    </xf>
    <xf numFmtId="165" fontId="0" fillId="11" borderId="11" xfId="0" applyNumberFormat="1" applyFill="1" applyBorder="1" applyAlignment="1">
      <alignment horizontal="center"/>
    </xf>
    <xf numFmtId="0" fontId="3" fillId="0" borderId="9" xfId="0" applyNumberFormat="1" applyFont="1" applyBorder="1" applyAlignment="1">
      <alignment horizontal="center"/>
    </xf>
    <xf numFmtId="0" fontId="0" fillId="0" borderId="18" xfId="0" applyBorder="1" applyAlignment="1">
      <alignment horizontal="center"/>
    </xf>
    <xf numFmtId="166" fontId="2" fillId="8" borderId="10" xfId="0" applyNumberFormat="1" applyFont="1" applyFill="1" applyBorder="1" applyAlignment="1">
      <alignment horizontal="center"/>
    </xf>
    <xf numFmtId="165" fontId="0" fillId="11" borderId="12" xfId="0" applyNumberFormat="1" applyFill="1" applyBorder="1" applyAlignment="1">
      <alignment horizontal="center"/>
    </xf>
    <xf numFmtId="165" fontId="0" fillId="11" borderId="7" xfId="0" applyNumberFormat="1" applyFill="1" applyBorder="1" applyAlignment="1">
      <alignment horizontal="center"/>
    </xf>
    <xf numFmtId="0" fontId="0" fillId="0" borderId="0" xfId="0" applyAlignment="1">
      <alignment horizontal="left" vertical="center"/>
    </xf>
    <xf numFmtId="0" fontId="7" fillId="2" borderId="1" xfId="0" applyFont="1" applyFill="1" applyBorder="1" applyAlignment="1">
      <alignment horizontal="left" vertical="center"/>
    </xf>
    <xf numFmtId="0" fontId="8" fillId="0" borderId="0" xfId="0" applyFont="1" applyAlignment="1">
      <alignment horizontal="left" vertical="center"/>
    </xf>
    <xf numFmtId="0" fontId="7" fillId="2" borderId="19" xfId="0" applyFont="1" applyFill="1" applyBorder="1" applyAlignment="1">
      <alignment horizontal="left" vertical="center"/>
    </xf>
    <xf numFmtId="0" fontId="7" fillId="7" borderId="1" xfId="0" applyFont="1" applyFill="1" applyBorder="1" applyAlignment="1">
      <alignment vertical="center"/>
    </xf>
    <xf numFmtId="0" fontId="7" fillId="7" borderId="4" xfId="0" applyFont="1" applyFill="1" applyBorder="1" applyAlignment="1">
      <alignment horizontal="center" vertical="center"/>
    </xf>
    <xf numFmtId="0" fontId="7" fillId="7" borderId="2" xfId="0" applyFont="1" applyFill="1" applyBorder="1" applyAlignment="1">
      <alignment horizontal="center" vertical="center"/>
    </xf>
    <xf numFmtId="0" fontId="7" fillId="7" borderId="18" xfId="0" applyFont="1" applyFill="1" applyBorder="1" applyAlignment="1">
      <alignment horizontal="center" vertical="center"/>
    </xf>
    <xf numFmtId="0" fontId="8" fillId="0" borderId="0" xfId="0" applyFont="1" applyAlignment="1">
      <alignment vertical="center"/>
    </xf>
    <xf numFmtId="0" fontId="7" fillId="7" borderId="19" xfId="0" applyFont="1" applyFill="1" applyBorder="1" applyAlignment="1">
      <alignment vertical="center"/>
    </xf>
    <xf numFmtId="0" fontId="7" fillId="2" borderId="13"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18" xfId="0" applyFont="1" applyFill="1" applyBorder="1" applyAlignment="1">
      <alignment horizontal="center" vertical="center"/>
    </xf>
    <xf numFmtId="0" fontId="7" fillId="7" borderId="1" xfId="0" applyFont="1" applyFill="1" applyBorder="1" applyAlignment="1">
      <alignment horizontal="center" vertical="center"/>
    </xf>
    <xf numFmtId="0" fontId="7" fillId="8" borderId="1" xfId="0" applyFont="1" applyFill="1" applyBorder="1" applyAlignment="1">
      <alignment vertical="center"/>
    </xf>
    <xf numFmtId="0" fontId="7" fillId="8" borderId="4" xfId="0" applyFont="1" applyFill="1" applyBorder="1" applyAlignment="1">
      <alignment horizontal="center" vertical="center"/>
    </xf>
    <xf numFmtId="0" fontId="7" fillId="8" borderId="2" xfId="0" applyFont="1" applyFill="1" applyBorder="1" applyAlignment="1">
      <alignment horizontal="center" vertical="center"/>
    </xf>
    <xf numFmtId="0" fontId="7" fillId="8" borderId="1" xfId="0" applyFont="1" applyFill="1" applyBorder="1" applyAlignment="1">
      <alignment horizontal="center" vertical="center"/>
    </xf>
    <xf numFmtId="0" fontId="7" fillId="8" borderId="19" xfId="0" applyFont="1" applyFill="1" applyBorder="1" applyAlignment="1">
      <alignment horizontal="center" vertical="center"/>
    </xf>
    <xf numFmtId="0" fontId="7" fillId="8" borderId="19" xfId="0" applyFont="1" applyFill="1" applyBorder="1" applyAlignment="1">
      <alignment vertical="center"/>
    </xf>
    <xf numFmtId="0" fontId="7" fillId="9" borderId="1" xfId="0" applyFont="1" applyFill="1" applyBorder="1" applyAlignment="1">
      <alignment vertical="center"/>
    </xf>
    <xf numFmtId="0" fontId="7" fillId="9" borderId="1" xfId="0" applyFont="1" applyFill="1" applyBorder="1" applyAlignment="1">
      <alignment horizontal="center" vertical="center"/>
    </xf>
    <xf numFmtId="0" fontId="7" fillId="9" borderId="4" xfId="0" applyFont="1" applyFill="1" applyBorder="1" applyAlignment="1">
      <alignment horizontal="center" vertical="center"/>
    </xf>
    <xf numFmtId="0" fontId="7" fillId="9" borderId="18" xfId="0" applyFont="1" applyFill="1" applyBorder="1" applyAlignment="1">
      <alignment horizontal="center" vertical="center"/>
    </xf>
    <xf numFmtId="0" fontId="7" fillId="9" borderId="19" xfId="0" applyFont="1" applyFill="1" applyBorder="1" applyAlignment="1">
      <alignment vertical="center"/>
    </xf>
    <xf numFmtId="0" fontId="0" fillId="0" borderId="6" xfId="0" applyBorder="1" applyAlignment="1">
      <alignment horizontal="left"/>
    </xf>
    <xf numFmtId="0" fontId="2" fillId="9" borderId="12" xfId="0" applyFont="1" applyFill="1" applyBorder="1"/>
    <xf numFmtId="17" fontId="0" fillId="0" borderId="12" xfId="0" applyNumberFormat="1" applyBorder="1" applyAlignment="1">
      <alignment horizontal="center" vertical="center"/>
    </xf>
    <xf numFmtId="0" fontId="0" fillId="0" borderId="12" xfId="0" applyBorder="1" applyAlignment="1">
      <alignment horizontal="center" vertical="center"/>
    </xf>
    <xf numFmtId="17" fontId="0" fillId="0" borderId="0" xfId="0" applyNumberFormat="1"/>
    <xf numFmtId="17" fontId="0" fillId="0" borderId="11" xfId="0" applyNumberFormat="1" applyBorder="1" applyAlignment="1">
      <alignment horizontal="center" vertical="center"/>
    </xf>
    <xf numFmtId="17" fontId="0" fillId="0" borderId="19" xfId="0" applyNumberFormat="1" applyBorder="1" applyAlignment="1">
      <alignment horizontal="center" vertical="center"/>
    </xf>
    <xf numFmtId="17" fontId="0" fillId="0" borderId="4" xfId="0" applyNumberFormat="1" applyBorder="1" applyAlignment="1">
      <alignment horizontal="center" vertical="center" wrapText="1"/>
    </xf>
    <xf numFmtId="0" fontId="0" fillId="11" borderId="0" xfId="0" applyFill="1" applyAlignment="1">
      <alignment horizontal="center"/>
    </xf>
    <xf numFmtId="16" fontId="9" fillId="0" borderId="12" xfId="0" applyNumberFormat="1" applyFont="1" applyBorder="1" applyAlignment="1">
      <alignment wrapText="1"/>
    </xf>
    <xf numFmtId="16" fontId="9" fillId="0" borderId="11" xfId="0" applyNumberFormat="1" applyFont="1" applyBorder="1" applyAlignment="1">
      <alignment wrapText="1"/>
    </xf>
    <xf numFmtId="16" fontId="9" fillId="0" borderId="19" xfId="0" applyNumberFormat="1" applyFont="1" applyBorder="1" applyAlignment="1">
      <alignment wrapText="1"/>
    </xf>
    <xf numFmtId="16" fontId="9" fillId="0" borderId="4" xfId="0" applyNumberFormat="1" applyFont="1" applyBorder="1" applyAlignment="1">
      <alignment wrapText="1"/>
    </xf>
    <xf numFmtId="15" fontId="0" fillId="0" borderId="7" xfId="0" applyNumberFormat="1" applyBorder="1" applyAlignment="1">
      <alignment vertical="center"/>
    </xf>
    <xf numFmtId="15" fontId="0" fillId="0" borderId="4" xfId="0" applyNumberFormat="1" applyBorder="1" applyAlignment="1">
      <alignment vertical="center"/>
    </xf>
    <xf numFmtId="0" fontId="10" fillId="0" borderId="6" xfId="2" applyFont="1" applyBorder="1"/>
    <xf numFmtId="165" fontId="3" fillId="11" borderId="0" xfId="0" applyNumberFormat="1" applyFont="1" applyFill="1" applyBorder="1" applyAlignment="1">
      <alignment horizontal="center"/>
    </xf>
    <xf numFmtId="0" fontId="2" fillId="2" borderId="13" xfId="0" applyFont="1" applyFill="1" applyBorder="1" applyAlignment="1">
      <alignment horizontal="center"/>
    </xf>
    <xf numFmtId="0" fontId="2" fillId="2" borderId="8" xfId="0" applyFont="1" applyFill="1" applyBorder="1" applyAlignment="1">
      <alignment horizontal="center"/>
    </xf>
    <xf numFmtId="0" fontId="0" fillId="0" borderId="11" xfId="0" applyBorder="1" applyAlignment="1">
      <alignment horizontal="center" vertical="center"/>
    </xf>
    <xf numFmtId="0" fontId="2" fillId="2" borderId="1" xfId="0" applyFont="1" applyFill="1" applyBorder="1" applyAlignment="1">
      <alignment horizontal="center"/>
    </xf>
    <xf numFmtId="0" fontId="2" fillId="2" borderId="2" xfId="0" applyFont="1" applyFill="1" applyBorder="1" applyAlignment="1">
      <alignment horizontal="center"/>
    </xf>
    <xf numFmtId="0" fontId="0" fillId="0" borderId="4" xfId="0" applyBorder="1" applyAlignment="1">
      <alignment horizontal="center" vertical="center"/>
    </xf>
    <xf numFmtId="0" fontId="3" fillId="0" borderId="0" xfId="0" applyFont="1" applyAlignment="1">
      <alignment horizontal="center" wrapText="1"/>
    </xf>
    <xf numFmtId="0" fontId="0" fillId="0" borderId="19" xfId="0" applyBorder="1" applyAlignment="1">
      <alignment horizontal="left" vertical="center" wrapText="1"/>
    </xf>
    <xf numFmtId="0" fontId="0" fillId="0" borderId="19" xfId="0" applyBorder="1" applyAlignment="1">
      <alignment horizontal="left" vertical="center"/>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18" xfId="0" applyBorder="1" applyAlignment="1">
      <alignment horizontal="left" vertical="center" wrapText="1"/>
    </xf>
    <xf numFmtId="0" fontId="2" fillId="8" borderId="13" xfId="0" applyFont="1" applyFill="1" applyBorder="1" applyAlignment="1">
      <alignment horizontal="center"/>
    </xf>
    <xf numFmtId="0" fontId="2" fillId="8" borderId="14" xfId="0" applyFont="1" applyFill="1" applyBorder="1" applyAlignment="1">
      <alignment horizontal="center"/>
    </xf>
    <xf numFmtId="0" fontId="2" fillId="8" borderId="3" xfId="0" applyFont="1" applyFill="1" applyBorder="1" applyAlignment="1">
      <alignment horizontal="center"/>
    </xf>
    <xf numFmtId="0" fontId="2" fillId="8" borderId="2" xfId="0" applyFont="1" applyFill="1" applyBorder="1" applyAlignment="1">
      <alignment horizontal="center"/>
    </xf>
    <xf numFmtId="0" fontId="2" fillId="8" borderId="1" xfId="0" applyFont="1" applyFill="1" applyBorder="1" applyAlignment="1">
      <alignment horizontal="center"/>
    </xf>
    <xf numFmtId="0" fontId="2" fillId="8" borderId="18" xfId="0" applyFont="1" applyFill="1" applyBorder="1" applyAlignment="1">
      <alignment horizontal="center"/>
    </xf>
    <xf numFmtId="0" fontId="0" fillId="0" borderId="13" xfId="0" applyBorder="1" applyAlignment="1">
      <alignment horizontal="left" vertical="center" wrapText="1"/>
    </xf>
    <xf numFmtId="0" fontId="0" fillId="0" borderId="14" xfId="0" applyBorder="1" applyAlignment="1">
      <alignment horizontal="left" vertical="center"/>
    </xf>
    <xf numFmtId="0" fontId="0" fillId="0" borderId="3" xfId="0" applyBorder="1" applyAlignment="1">
      <alignment horizontal="left" vertical="center"/>
    </xf>
    <xf numFmtId="0" fontId="2" fillId="7" borderId="2" xfId="0" applyFont="1" applyFill="1" applyBorder="1" applyAlignment="1">
      <alignment horizontal="center"/>
    </xf>
    <xf numFmtId="0" fontId="2" fillId="7" borderId="1" xfId="0" applyFont="1" applyFill="1" applyBorder="1" applyAlignment="1">
      <alignment horizontal="center"/>
    </xf>
    <xf numFmtId="0" fontId="2" fillId="7" borderId="18" xfId="0" applyFont="1" applyFill="1" applyBorder="1" applyAlignment="1">
      <alignment horizontal="center"/>
    </xf>
    <xf numFmtId="0" fontId="2" fillId="7" borderId="13" xfId="0" applyFont="1" applyFill="1" applyBorder="1" applyAlignment="1">
      <alignment horizontal="center"/>
    </xf>
    <xf numFmtId="0" fontId="2" fillId="7" borderId="14" xfId="0" applyFont="1" applyFill="1" applyBorder="1" applyAlignment="1">
      <alignment horizontal="center"/>
    </xf>
    <xf numFmtId="0" fontId="2" fillId="7" borderId="3" xfId="0" applyFont="1" applyFill="1" applyBorder="1" applyAlignment="1">
      <alignment horizontal="center"/>
    </xf>
    <xf numFmtId="0" fontId="0" fillId="0" borderId="4" xfId="0" applyBorder="1" applyAlignment="1">
      <alignment horizontal="center"/>
    </xf>
    <xf numFmtId="0" fontId="2" fillId="2" borderId="13" xfId="0" applyFont="1" applyFill="1" applyBorder="1" applyAlignment="1">
      <alignment horizontal="center"/>
    </xf>
    <xf numFmtId="0" fontId="2" fillId="2" borderId="14" xfId="0" applyFont="1" applyFill="1" applyBorder="1" applyAlignment="1">
      <alignment horizontal="center"/>
    </xf>
    <xf numFmtId="0" fontId="2" fillId="2" borderId="3" xfId="0" applyFont="1" applyFill="1" applyBorder="1" applyAlignment="1">
      <alignment horizontal="center"/>
    </xf>
    <xf numFmtId="0" fontId="2" fillId="10" borderId="2" xfId="0" applyFont="1" applyFill="1" applyBorder="1" applyAlignment="1">
      <alignment horizontal="center"/>
    </xf>
    <xf numFmtId="0" fontId="2" fillId="10" borderId="1" xfId="0" applyFont="1" applyFill="1" applyBorder="1" applyAlignment="1">
      <alignment horizontal="center"/>
    </xf>
    <xf numFmtId="0" fontId="2" fillId="10" borderId="18" xfId="0" applyFont="1" applyFill="1" applyBorder="1" applyAlignment="1">
      <alignment horizontal="center"/>
    </xf>
    <xf numFmtId="0" fontId="9" fillId="0" borderId="1" xfId="0" applyFont="1" applyBorder="1" applyAlignment="1">
      <alignment wrapText="1"/>
    </xf>
    <xf numFmtId="0" fontId="9" fillId="0" borderId="2" xfId="0" applyFont="1" applyBorder="1" applyAlignment="1">
      <alignment wrapText="1"/>
    </xf>
    <xf numFmtId="0" fontId="0" fillId="0" borderId="1" xfId="0" applyBorder="1" applyAlignment="1">
      <alignment horizontal="left" vertical="center"/>
    </xf>
    <xf numFmtId="0" fontId="0" fillId="0" borderId="2" xfId="0" applyBorder="1" applyAlignment="1">
      <alignment horizontal="left" vertical="center"/>
    </xf>
    <xf numFmtId="0" fontId="0" fillId="0" borderId="18" xfId="0" applyBorder="1" applyAlignment="1">
      <alignment horizontal="left" vertical="center"/>
    </xf>
    <xf numFmtId="0" fontId="0" fillId="0" borderId="4" xfId="0" applyBorder="1" applyAlignment="1">
      <alignment horizontal="left" vertical="center" wrapText="1"/>
    </xf>
    <xf numFmtId="0" fontId="0" fillId="0" borderId="12" xfId="0" applyBorder="1" applyAlignment="1">
      <alignment horizontal="left" vertical="center" wrapText="1"/>
    </xf>
    <xf numFmtId="0" fontId="0" fillId="0" borderId="10" xfId="0" applyBorder="1" applyAlignment="1">
      <alignment horizontal="left" vertical="center" wrapText="1"/>
    </xf>
    <xf numFmtId="0" fontId="0" fillId="0" borderId="17" xfId="0" applyBorder="1" applyAlignment="1">
      <alignment horizontal="left"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18" xfId="0" applyBorder="1" applyAlignment="1">
      <alignment horizontal="center" vertical="center" wrapText="1"/>
    </xf>
    <xf numFmtId="0" fontId="9" fillId="0" borderId="13" xfId="0" applyFont="1" applyBorder="1" applyAlignment="1">
      <alignment wrapText="1"/>
    </xf>
    <xf numFmtId="0" fontId="9" fillId="0" borderId="14" xfId="0" applyFont="1" applyBorder="1" applyAlignment="1">
      <alignment wrapText="1"/>
    </xf>
    <xf numFmtId="0" fontId="9" fillId="0" borderId="3" xfId="0" applyFont="1" applyBorder="1" applyAlignment="1">
      <alignment wrapText="1"/>
    </xf>
    <xf numFmtId="0" fontId="9" fillId="0" borderId="18" xfId="0" applyFont="1" applyBorder="1" applyAlignment="1">
      <alignment wrapText="1"/>
    </xf>
    <xf numFmtId="0" fontId="2" fillId="10" borderId="13" xfId="0" applyFont="1" applyFill="1" applyBorder="1" applyAlignment="1">
      <alignment horizontal="center"/>
    </xf>
    <xf numFmtId="0" fontId="2" fillId="10" borderId="14" xfId="0" applyFont="1" applyFill="1" applyBorder="1" applyAlignment="1">
      <alignment horizontal="center"/>
    </xf>
    <xf numFmtId="0" fontId="2" fillId="10" borderId="3" xfId="0" applyFont="1" applyFill="1" applyBorder="1" applyAlignment="1">
      <alignment horizontal="center"/>
    </xf>
    <xf numFmtId="0" fontId="2" fillId="9" borderId="2" xfId="0" applyFont="1" applyFill="1" applyBorder="1" applyAlignment="1">
      <alignment horizontal="center"/>
    </xf>
    <xf numFmtId="0" fontId="2" fillId="9" borderId="1" xfId="0" applyFont="1" applyFill="1" applyBorder="1" applyAlignment="1">
      <alignment horizontal="center"/>
    </xf>
    <xf numFmtId="0" fontId="2" fillId="9" borderId="18" xfId="0" applyFont="1" applyFill="1" applyBorder="1" applyAlignment="1">
      <alignment horizontal="center"/>
    </xf>
    <xf numFmtId="0" fontId="2" fillId="9" borderId="13" xfId="0" applyFont="1" applyFill="1" applyBorder="1" applyAlignment="1">
      <alignment horizontal="center"/>
    </xf>
    <xf numFmtId="0" fontId="2" fillId="9" borderId="14" xfId="0" applyFont="1" applyFill="1" applyBorder="1" applyAlignment="1">
      <alignment horizontal="center"/>
    </xf>
    <xf numFmtId="0" fontId="2" fillId="9" borderId="3" xfId="0" applyFont="1" applyFill="1" applyBorder="1" applyAlignment="1">
      <alignment horizontal="center"/>
    </xf>
    <xf numFmtId="0" fontId="0" fillId="0" borderId="11" xfId="0" applyBorder="1" applyAlignment="1">
      <alignment horizontal="center" vertical="center" wrapText="1"/>
    </xf>
    <xf numFmtId="0" fontId="0" fillId="0" borderId="0" xfId="0" applyBorder="1" applyAlignment="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wrapText="1"/>
    </xf>
    <xf numFmtId="0" fontId="0" fillId="0" borderId="10" xfId="0" applyBorder="1" applyAlignment="1">
      <alignment horizontal="center" vertical="center"/>
    </xf>
    <xf numFmtId="0" fontId="0" fillId="0" borderId="17" xfId="0" applyBorder="1" applyAlignment="1">
      <alignment horizontal="center" vertical="center"/>
    </xf>
    <xf numFmtId="0" fontId="2" fillId="2" borderId="8" xfId="0" applyFont="1" applyFill="1" applyBorder="1" applyAlignment="1">
      <alignment horizontal="center"/>
    </xf>
    <xf numFmtId="0" fontId="2" fillId="2" borderId="16" xfId="0" applyFont="1" applyFill="1" applyBorder="1" applyAlignment="1">
      <alignment horizontal="center"/>
    </xf>
    <xf numFmtId="0" fontId="2" fillId="2" borderId="15" xfId="0" applyFont="1" applyFill="1" applyBorder="1" applyAlignment="1">
      <alignment horizontal="center"/>
    </xf>
    <xf numFmtId="0" fontId="2" fillId="2" borderId="11" xfId="0" applyFont="1" applyFill="1" applyBorder="1" applyAlignment="1">
      <alignment horizontal="center"/>
    </xf>
    <xf numFmtId="0" fontId="2" fillId="2" borderId="0" xfId="0" applyFont="1" applyFill="1" applyBorder="1" applyAlignment="1">
      <alignment horizontal="center"/>
    </xf>
    <xf numFmtId="0" fontId="0" fillId="0" borderId="11" xfId="0" applyBorder="1" applyAlignment="1">
      <alignment horizontal="center" vertical="center"/>
    </xf>
    <xf numFmtId="0" fontId="2" fillId="2" borderId="1" xfId="0" applyFont="1" applyFill="1" applyBorder="1" applyAlignment="1">
      <alignment horizontal="center"/>
    </xf>
    <xf numFmtId="0" fontId="2" fillId="2" borderId="2" xfId="0" applyFont="1" applyFill="1" applyBorder="1" applyAlignment="1">
      <alignment horizont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8" xfId="0" applyBorder="1" applyAlignment="1">
      <alignment horizontal="center" vertical="center"/>
    </xf>
    <xf numFmtId="0" fontId="2" fillId="2" borderId="18" xfId="0" applyFont="1" applyFill="1" applyBorder="1" applyAlignment="1">
      <alignment horizontal="center"/>
    </xf>
    <xf numFmtId="0" fontId="0" fillId="0" borderId="4" xfId="0" applyBorder="1" applyAlignment="1">
      <alignment horizontal="center" vertical="center"/>
    </xf>
    <xf numFmtId="0" fontId="0" fillId="0" borderId="4" xfId="0" applyBorder="1" applyAlignment="1">
      <alignment horizontal="center" vertical="center" wrapText="1"/>
    </xf>
  </cellXfs>
  <cellStyles count="3">
    <cellStyle name="Hyperlink" xfId="2" builtinId="8"/>
    <cellStyle name="Normal" xfId="0" builtinId="0"/>
    <cellStyle name="Percent" xfId="1" builtinId="5"/>
  </cellStyles>
  <dxfs count="18">
    <dxf>
      <font>
        <color rgb="FF00B0F0"/>
      </font>
      <fill>
        <patternFill>
          <bgColor rgb="FF00B0F0"/>
        </patternFill>
      </fill>
    </dxf>
    <dxf>
      <fill>
        <patternFill>
          <bgColor rgb="FF0070C0"/>
        </patternFill>
      </fill>
    </dxf>
    <dxf>
      <font>
        <color rgb="FF92D050"/>
      </font>
      <fill>
        <patternFill>
          <bgColor rgb="FF92D050"/>
        </patternFill>
      </fill>
    </dxf>
    <dxf>
      <font>
        <color rgb="FFFF0000"/>
      </font>
      <fill>
        <patternFill>
          <bgColor rgb="FFFF0000"/>
        </patternFill>
      </fill>
    </dxf>
    <dxf>
      <font>
        <color rgb="FFFFC000"/>
      </font>
      <fill>
        <patternFill>
          <bgColor rgb="FFFFC000"/>
        </patternFill>
      </fill>
    </dxf>
    <dxf>
      <font>
        <color rgb="FF00B0F0"/>
      </font>
      <fill>
        <patternFill>
          <bgColor rgb="FF00B0F0"/>
        </patternFill>
      </fill>
    </dxf>
    <dxf>
      <fill>
        <patternFill>
          <bgColor rgb="FF0070C0"/>
        </patternFill>
      </fill>
    </dxf>
    <dxf>
      <font>
        <color rgb="FF92D050"/>
      </font>
      <fill>
        <patternFill>
          <bgColor rgb="FF92D050"/>
        </patternFill>
      </fill>
    </dxf>
    <dxf>
      <font>
        <color rgb="FFFF0000"/>
      </font>
      <fill>
        <patternFill>
          <bgColor rgb="FFFF0000"/>
        </patternFill>
      </fill>
    </dxf>
    <dxf>
      <font>
        <color rgb="FFFFC000"/>
      </font>
      <fill>
        <patternFill>
          <bgColor rgb="FFFFC000"/>
        </patternFill>
      </fill>
    </dxf>
    <dxf>
      <font>
        <color rgb="FF92D050"/>
      </font>
      <fill>
        <patternFill>
          <bgColor rgb="FF92D050"/>
        </patternFill>
      </fill>
    </dxf>
    <dxf>
      <font>
        <color rgb="FFFF0000"/>
      </font>
      <fill>
        <patternFill>
          <bgColor rgb="FFFF0000"/>
        </patternFill>
      </fill>
    </dxf>
    <dxf>
      <font>
        <color rgb="FFFFC000"/>
      </font>
      <fill>
        <patternFill>
          <bgColor rgb="FFFFC000"/>
        </patternFill>
      </fill>
    </dxf>
    <dxf>
      <font>
        <color rgb="FF00B0F0"/>
      </font>
      <fill>
        <patternFill>
          <bgColor rgb="FF00B0F0"/>
        </patternFill>
      </fill>
    </dxf>
    <dxf>
      <fill>
        <patternFill>
          <bgColor rgb="FF0070C0"/>
        </patternFill>
      </fill>
    </dxf>
    <dxf>
      <font>
        <color rgb="FF92D050"/>
      </font>
      <fill>
        <patternFill>
          <bgColor rgb="FF92D050"/>
        </patternFill>
      </fill>
    </dxf>
    <dxf>
      <font>
        <color rgb="FFFF0000"/>
      </font>
      <fill>
        <patternFill>
          <bgColor rgb="FFFF0000"/>
        </patternFill>
      </fill>
    </dxf>
    <dxf>
      <font>
        <color rgb="FFFFC000"/>
      </font>
      <fill>
        <patternFill>
          <bgColor rgb="FFFFC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3" Type="http://schemas.openxmlformats.org/officeDocument/2006/relationships/hyperlink" Target="https://accounting.egi.eu/tier2/federation/ScotGrid/normelap_processors/SITE/DATE/2021/1/2020/3/all/localinfrajobs/" TargetMode="External"/><Relationship Id="rId2" Type="http://schemas.openxmlformats.org/officeDocument/2006/relationships/hyperlink" Target="https://egi.ui.argo.grnet.gr/egi/report-ar/Critical/SITES?filter=NGI_UK" TargetMode="External"/><Relationship Id="rId1" Type="http://schemas.openxmlformats.org/officeDocument/2006/relationships/hyperlink" Target="https://egi.ui.argo.grnet.gr/egi/report-ar/Critical/SITES?filter=NGI_UK" TargetMode="External"/><Relationship Id="rId5" Type="http://schemas.openxmlformats.org/officeDocument/2006/relationships/hyperlink" Target="https://accounting.egi.eu/tier2/federation/ScotGrid/normcpu/SITE/DATE/2021/1/2021/3/all/localinfrajobs/" TargetMode="External"/><Relationship Id="rId4" Type="http://schemas.openxmlformats.org/officeDocument/2006/relationships/hyperlink" Target="https://accounting.egi.eu/tier2/federation/ScotGrid/njobs/VO/DATE/2021/1/2021/3/all/localinfrajob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95BCF-CD38-4421-BD46-9619603F92D1}">
  <dimension ref="B2:O50"/>
  <sheetViews>
    <sheetView tabSelected="1" workbookViewId="0">
      <selection activeCell="O10" sqref="O10"/>
    </sheetView>
  </sheetViews>
  <sheetFormatPr defaultRowHeight="15" x14ac:dyDescent="0.25"/>
  <cols>
    <col min="2" max="2" width="15.42578125" customWidth="1"/>
    <col min="3" max="3" width="17.140625" customWidth="1"/>
    <col min="4" max="4" width="20.28515625" customWidth="1"/>
    <col min="5" max="5" width="9.140625" style="2"/>
    <col min="6" max="6" width="9.5703125" style="2" customWidth="1"/>
    <col min="7" max="10" width="9.140625" style="2"/>
  </cols>
  <sheetData>
    <row r="2" spans="2:15" x14ac:dyDescent="0.25">
      <c r="B2" s="4" t="s">
        <v>0</v>
      </c>
      <c r="C2" s="14">
        <v>2021</v>
      </c>
      <c r="D2" s="126" t="s">
        <v>1</v>
      </c>
      <c r="E2" s="152" t="s">
        <v>2</v>
      </c>
      <c r="F2" s="152"/>
      <c r="G2" s="15"/>
      <c r="H2" s="15"/>
      <c r="I2" s="15"/>
      <c r="J2" s="15"/>
    </row>
    <row r="3" spans="2:15" x14ac:dyDescent="0.25">
      <c r="B3" s="4" t="s">
        <v>3</v>
      </c>
      <c r="C3" s="14" t="s">
        <v>4</v>
      </c>
      <c r="D3" s="126" t="s">
        <v>5</v>
      </c>
      <c r="E3" s="152" t="s">
        <v>218</v>
      </c>
      <c r="F3" s="152"/>
      <c r="G3" s="15"/>
      <c r="H3"/>
      <c r="I3"/>
      <c r="J3"/>
    </row>
    <row r="4" spans="2:15" x14ac:dyDescent="0.25">
      <c r="B4" s="20"/>
      <c r="C4" s="17"/>
      <c r="D4" s="20"/>
      <c r="E4" s="17"/>
      <c r="F4" s="17"/>
      <c r="G4" s="15"/>
      <c r="H4" s="15"/>
      <c r="I4" s="15"/>
      <c r="J4" s="15"/>
    </row>
    <row r="5" spans="2:15" x14ac:dyDescent="0.25">
      <c r="E5" s="15"/>
      <c r="F5" s="15"/>
      <c r="G5" s="15"/>
      <c r="H5" s="15"/>
      <c r="I5" s="15"/>
      <c r="J5" s="15"/>
      <c r="M5" s="131"/>
      <c r="N5" s="131"/>
      <c r="O5" s="131"/>
    </row>
    <row r="6" spans="2:15" x14ac:dyDescent="0.25">
      <c r="B6" s="149" t="s">
        <v>14</v>
      </c>
      <c r="C6" s="150"/>
      <c r="D6" s="150"/>
      <c r="E6" s="150"/>
      <c r="F6" s="150"/>
      <c r="G6" s="150"/>
      <c r="H6" s="150"/>
      <c r="I6" s="150"/>
      <c r="J6" s="151"/>
    </row>
    <row r="7" spans="2:15" x14ac:dyDescent="0.25">
      <c r="B7" s="21" t="s">
        <v>1</v>
      </c>
      <c r="C7" s="146" t="s">
        <v>15</v>
      </c>
      <c r="D7" s="146"/>
      <c r="E7" s="146"/>
      <c r="F7" s="147" t="s">
        <v>16</v>
      </c>
      <c r="G7" s="146"/>
      <c r="H7" s="146"/>
      <c r="I7" s="146"/>
      <c r="J7" s="148"/>
    </row>
    <row r="8" spans="2:15" ht="99.75" customHeight="1" x14ac:dyDescent="0.25">
      <c r="B8" s="11" t="s">
        <v>9</v>
      </c>
      <c r="C8" s="134" t="s">
        <v>17</v>
      </c>
      <c r="D8" s="135"/>
      <c r="E8" s="136"/>
      <c r="F8" s="134" t="s">
        <v>18</v>
      </c>
      <c r="G8" s="135"/>
      <c r="H8" s="135"/>
      <c r="I8" s="135"/>
      <c r="J8" s="136"/>
    </row>
    <row r="9" spans="2:15" ht="132.75" customHeight="1" x14ac:dyDescent="0.25">
      <c r="B9" s="11" t="s">
        <v>10</v>
      </c>
      <c r="C9" s="134" t="s">
        <v>19</v>
      </c>
      <c r="D9" s="135"/>
      <c r="E9" s="136"/>
      <c r="F9" s="134" t="s">
        <v>20</v>
      </c>
      <c r="G9" s="135"/>
      <c r="H9" s="135"/>
      <c r="I9" s="135"/>
      <c r="J9" s="136"/>
    </row>
    <row r="10" spans="2:15" ht="99.75" customHeight="1" x14ac:dyDescent="0.25">
      <c r="B10" s="11" t="s">
        <v>11</v>
      </c>
      <c r="C10" s="134" t="s">
        <v>214</v>
      </c>
      <c r="D10" s="135"/>
      <c r="E10" s="136"/>
      <c r="F10" s="134" t="s">
        <v>215</v>
      </c>
      <c r="G10" s="135"/>
      <c r="H10" s="135"/>
      <c r="I10" s="135"/>
      <c r="J10" s="136"/>
    </row>
    <row r="11" spans="2:15" x14ac:dyDescent="0.25">
      <c r="C11" s="15"/>
      <c r="D11" s="15"/>
      <c r="E11" s="15"/>
      <c r="F11" s="15"/>
      <c r="G11" s="15"/>
      <c r="H11" s="15"/>
      <c r="I11" s="15"/>
      <c r="J11" s="15"/>
    </row>
    <row r="12" spans="2:15" x14ac:dyDescent="0.25">
      <c r="C12" s="15"/>
      <c r="D12" s="15"/>
      <c r="E12" s="15"/>
      <c r="F12" s="15"/>
      <c r="G12" s="15"/>
      <c r="H12" s="15"/>
      <c r="I12" s="15"/>
      <c r="J12" s="15"/>
    </row>
    <row r="13" spans="2:15" x14ac:dyDescent="0.25">
      <c r="B13" s="137" t="s">
        <v>21</v>
      </c>
      <c r="C13" s="138"/>
      <c r="D13" s="138"/>
      <c r="E13" s="138"/>
      <c r="F13" s="138"/>
      <c r="G13" s="138"/>
      <c r="H13" s="138"/>
      <c r="I13" s="138"/>
      <c r="J13" s="139"/>
    </row>
    <row r="14" spans="2:15" x14ac:dyDescent="0.25">
      <c r="B14" s="22" t="s">
        <v>22</v>
      </c>
      <c r="C14" s="140" t="s">
        <v>23</v>
      </c>
      <c r="D14" s="140"/>
      <c r="E14" s="140"/>
      <c r="F14" s="141" t="s">
        <v>24</v>
      </c>
      <c r="G14" s="140"/>
      <c r="H14" s="140"/>
      <c r="I14" s="140"/>
      <c r="J14" s="142"/>
    </row>
    <row r="15" spans="2:15" ht="120.75" customHeight="1" x14ac:dyDescent="0.25">
      <c r="B15" s="11" t="s">
        <v>9</v>
      </c>
      <c r="C15" s="134" t="s">
        <v>25</v>
      </c>
      <c r="D15" s="135"/>
      <c r="E15" s="136"/>
      <c r="F15" s="134" t="s">
        <v>26</v>
      </c>
      <c r="G15" s="135"/>
      <c r="H15" s="135"/>
      <c r="I15" s="135"/>
      <c r="J15" s="136"/>
    </row>
    <row r="16" spans="2:15" ht="122.25" customHeight="1" x14ac:dyDescent="0.25">
      <c r="B16" s="11" t="s">
        <v>10</v>
      </c>
      <c r="C16" s="134" t="s">
        <v>27</v>
      </c>
      <c r="D16" s="135"/>
      <c r="E16" s="136"/>
      <c r="F16" s="134" t="s">
        <v>28</v>
      </c>
      <c r="G16" s="135"/>
      <c r="H16" s="135"/>
      <c r="I16" s="135"/>
      <c r="J16" s="136"/>
    </row>
    <row r="17" spans="2:10" ht="60" customHeight="1" x14ac:dyDescent="0.25">
      <c r="B17" s="11" t="s">
        <v>11</v>
      </c>
      <c r="C17" s="134" t="s">
        <v>29</v>
      </c>
      <c r="D17" s="135"/>
      <c r="E17" s="136"/>
      <c r="F17" s="134" t="s">
        <v>30</v>
      </c>
      <c r="G17" s="135"/>
      <c r="H17" s="135"/>
      <c r="I17" s="135"/>
      <c r="J17" s="136"/>
    </row>
    <row r="18" spans="2:10" x14ac:dyDescent="0.25">
      <c r="E18" s="15"/>
      <c r="F18" s="15"/>
      <c r="G18" s="15"/>
      <c r="H18" s="15"/>
      <c r="I18" s="15"/>
      <c r="J18" s="15"/>
    </row>
    <row r="19" spans="2:10" x14ac:dyDescent="0.25">
      <c r="E19" s="15"/>
      <c r="F19" s="15"/>
      <c r="G19" s="15"/>
      <c r="H19" s="15"/>
      <c r="I19" s="15"/>
      <c r="J19" s="15"/>
    </row>
    <row r="20" spans="2:10" x14ac:dyDescent="0.25">
      <c r="B20" s="181" t="s">
        <v>31</v>
      </c>
      <c r="C20" s="182"/>
      <c r="D20" s="182"/>
      <c r="E20" s="182"/>
      <c r="F20" s="182"/>
      <c r="G20" s="182"/>
      <c r="H20" s="182"/>
      <c r="I20" s="182"/>
      <c r="J20" s="183"/>
    </row>
    <row r="21" spans="2:10" x14ac:dyDescent="0.25">
      <c r="B21" s="23" t="s">
        <v>32</v>
      </c>
      <c r="C21" s="178" t="s">
        <v>33</v>
      </c>
      <c r="D21" s="178"/>
      <c r="E21" s="178"/>
      <c r="F21" s="179" t="s">
        <v>34</v>
      </c>
      <c r="G21" s="178"/>
      <c r="H21" s="178"/>
      <c r="I21" s="178"/>
      <c r="J21" s="180"/>
    </row>
    <row r="22" spans="2:10" ht="60" customHeight="1" x14ac:dyDescent="0.25">
      <c r="B22" s="117">
        <v>44307</v>
      </c>
      <c r="C22" s="159" t="s">
        <v>35</v>
      </c>
      <c r="D22" s="160"/>
      <c r="E22" s="160"/>
      <c r="F22" s="159" t="s">
        <v>36</v>
      </c>
      <c r="G22" s="160"/>
      <c r="H22" s="160"/>
      <c r="I22" s="160"/>
      <c r="J22" s="160"/>
    </row>
    <row r="23" spans="2:10" ht="60" customHeight="1" x14ac:dyDescent="0.25">
      <c r="B23" s="117">
        <v>44307</v>
      </c>
      <c r="C23" s="159" t="s">
        <v>37</v>
      </c>
      <c r="D23" s="160"/>
      <c r="E23" s="160"/>
      <c r="F23" s="159" t="s">
        <v>38</v>
      </c>
      <c r="G23" s="160"/>
      <c r="H23" s="160"/>
      <c r="I23" s="160"/>
      <c r="J23" s="160"/>
    </row>
    <row r="24" spans="2:10" ht="60" customHeight="1" x14ac:dyDescent="0.25">
      <c r="B24" s="118">
        <v>44307</v>
      </c>
      <c r="C24" s="159" t="s">
        <v>39</v>
      </c>
      <c r="D24" s="160"/>
      <c r="E24" s="160"/>
      <c r="F24" s="159" t="s">
        <v>40</v>
      </c>
      <c r="G24" s="160"/>
      <c r="H24" s="160"/>
      <c r="I24" s="160"/>
      <c r="J24" s="160"/>
    </row>
    <row r="25" spans="2:10" ht="60" customHeight="1" x14ac:dyDescent="0.25">
      <c r="B25" s="119">
        <v>44307</v>
      </c>
      <c r="C25" s="159" t="s">
        <v>41</v>
      </c>
      <c r="D25" s="160"/>
      <c r="E25" s="160"/>
      <c r="F25" s="159" t="s">
        <v>40</v>
      </c>
      <c r="G25" s="160"/>
      <c r="H25" s="160"/>
      <c r="I25" s="160"/>
      <c r="J25" s="160"/>
    </row>
    <row r="26" spans="2:10" ht="60" customHeight="1" x14ac:dyDescent="0.25">
      <c r="B26" s="120">
        <v>44307</v>
      </c>
      <c r="C26" s="160" t="s">
        <v>42</v>
      </c>
      <c r="D26" s="160"/>
      <c r="E26" s="160"/>
      <c r="F26" s="159" t="s">
        <v>43</v>
      </c>
      <c r="G26" s="160"/>
      <c r="H26" s="160"/>
      <c r="I26" s="160"/>
      <c r="J26" s="160"/>
    </row>
    <row r="27" spans="2:10" ht="60" customHeight="1" x14ac:dyDescent="0.25">
      <c r="B27" s="118">
        <v>44307</v>
      </c>
      <c r="C27" s="171" t="s">
        <v>44</v>
      </c>
      <c r="D27" s="172"/>
      <c r="E27" s="172"/>
      <c r="F27" s="171" t="s">
        <v>45</v>
      </c>
      <c r="G27" s="172"/>
      <c r="H27" s="172"/>
      <c r="I27" s="172"/>
      <c r="J27" s="172"/>
    </row>
    <row r="28" spans="2:10" ht="60" customHeight="1" x14ac:dyDescent="0.25">
      <c r="B28" s="119">
        <v>44307</v>
      </c>
      <c r="C28" s="171" t="s">
        <v>46</v>
      </c>
      <c r="D28" s="172"/>
      <c r="E28" s="173"/>
      <c r="F28" s="171" t="s">
        <v>47</v>
      </c>
      <c r="G28" s="172"/>
      <c r="H28" s="172"/>
      <c r="I28" s="172"/>
      <c r="J28" s="173"/>
    </row>
    <row r="29" spans="2:10" ht="60" customHeight="1" x14ac:dyDescent="0.25">
      <c r="B29" s="119">
        <v>44307</v>
      </c>
      <c r="C29" s="171" t="s">
        <v>48</v>
      </c>
      <c r="D29" s="172"/>
      <c r="E29" s="173"/>
      <c r="F29" s="171" t="s">
        <v>49</v>
      </c>
      <c r="G29" s="172"/>
      <c r="H29" s="172"/>
      <c r="I29" s="172"/>
      <c r="J29" s="173"/>
    </row>
    <row r="30" spans="2:10" ht="60" customHeight="1" x14ac:dyDescent="0.25">
      <c r="B30" s="120">
        <v>44307</v>
      </c>
      <c r="C30" s="160" t="s">
        <v>50</v>
      </c>
      <c r="D30" s="160"/>
      <c r="E30" s="174"/>
      <c r="F30" s="159" t="s">
        <v>49</v>
      </c>
      <c r="G30" s="160"/>
      <c r="H30" s="160"/>
      <c r="I30" s="160"/>
      <c r="J30" s="174"/>
    </row>
    <row r="31" spans="2:10" ht="60" customHeight="1" x14ac:dyDescent="0.25">
      <c r="B31" s="110"/>
      <c r="C31" s="134"/>
      <c r="D31" s="135"/>
      <c r="E31" s="136"/>
      <c r="F31" s="134"/>
      <c r="G31" s="135"/>
      <c r="H31" s="135"/>
      <c r="I31" s="135"/>
      <c r="J31" s="136"/>
    </row>
    <row r="32" spans="2:10" x14ac:dyDescent="0.25">
      <c r="E32" s="15"/>
      <c r="F32" s="15"/>
      <c r="G32" s="15"/>
      <c r="H32" s="15"/>
      <c r="I32" s="15"/>
      <c r="J32" s="15"/>
    </row>
    <row r="34" spans="2:10" x14ac:dyDescent="0.25">
      <c r="B34" s="175" t="s">
        <v>51</v>
      </c>
      <c r="C34" s="176"/>
      <c r="D34" s="176"/>
      <c r="E34" s="176"/>
      <c r="F34" s="176"/>
      <c r="G34" s="176"/>
      <c r="H34" s="176"/>
      <c r="I34" s="176"/>
      <c r="J34" s="177"/>
    </row>
    <row r="35" spans="2:10" x14ac:dyDescent="0.25">
      <c r="B35" s="24" t="s">
        <v>32</v>
      </c>
      <c r="C35" s="156" t="s">
        <v>33</v>
      </c>
      <c r="D35" s="156"/>
      <c r="E35" s="156"/>
      <c r="F35" s="157" t="s">
        <v>34</v>
      </c>
      <c r="G35" s="156"/>
      <c r="H35" s="156"/>
      <c r="I35" s="156"/>
      <c r="J35" s="158"/>
    </row>
    <row r="36" spans="2:10" ht="60" customHeight="1" x14ac:dyDescent="0.25">
      <c r="B36" s="110"/>
      <c r="C36" s="159" t="s">
        <v>39</v>
      </c>
      <c r="D36" s="160"/>
      <c r="E36" s="160"/>
      <c r="F36" s="161" t="s">
        <v>52</v>
      </c>
      <c r="G36" s="162"/>
      <c r="H36" s="162"/>
      <c r="I36" s="162"/>
      <c r="J36" s="163"/>
    </row>
    <row r="37" spans="2:10" ht="60" customHeight="1" x14ac:dyDescent="0.25">
      <c r="B37" s="110"/>
      <c r="C37" s="159" t="s">
        <v>41</v>
      </c>
      <c r="D37" s="160"/>
      <c r="E37" s="160"/>
      <c r="F37" s="161"/>
      <c r="G37" s="162"/>
      <c r="H37" s="162"/>
      <c r="I37" s="162"/>
      <c r="J37" s="163"/>
    </row>
    <row r="38" spans="2:10" ht="60" customHeight="1" x14ac:dyDescent="0.25">
      <c r="B38" s="110"/>
      <c r="C38" s="134" t="s">
        <v>53</v>
      </c>
      <c r="D38" s="135"/>
      <c r="E38" s="136"/>
      <c r="F38" s="143" t="s">
        <v>54</v>
      </c>
      <c r="G38" s="144"/>
      <c r="H38" s="144"/>
      <c r="I38" s="144"/>
      <c r="J38" s="145"/>
    </row>
    <row r="39" spans="2:10" ht="60" customHeight="1" x14ac:dyDescent="0.25">
      <c r="B39" s="117" t="s">
        <v>55</v>
      </c>
      <c r="C39" s="159" t="s">
        <v>56</v>
      </c>
      <c r="D39" s="160"/>
      <c r="E39" s="160"/>
      <c r="F39" s="159" t="s">
        <v>57</v>
      </c>
      <c r="G39" s="160"/>
      <c r="H39" s="160"/>
      <c r="I39" s="160"/>
      <c r="J39" s="174"/>
    </row>
    <row r="40" spans="2:10" ht="60" customHeight="1" x14ac:dyDescent="0.25">
      <c r="B40" s="110" t="s">
        <v>58</v>
      </c>
      <c r="C40" s="134" t="s">
        <v>59</v>
      </c>
      <c r="D40" s="162"/>
      <c r="E40" s="163"/>
      <c r="F40" s="165" t="s">
        <v>60</v>
      </c>
      <c r="G40" s="166"/>
      <c r="H40" s="166"/>
      <c r="I40" s="166"/>
      <c r="J40" s="167"/>
    </row>
    <row r="41" spans="2:10" ht="60" customHeight="1" x14ac:dyDescent="0.25">
      <c r="B41" s="110" t="s">
        <v>61</v>
      </c>
      <c r="C41" s="134" t="s">
        <v>62</v>
      </c>
      <c r="D41" s="162"/>
      <c r="E41" s="163"/>
      <c r="F41" s="134" t="s">
        <v>63</v>
      </c>
      <c r="G41" s="162"/>
      <c r="H41" s="162"/>
      <c r="I41" s="162"/>
      <c r="J41" s="163"/>
    </row>
    <row r="42" spans="2:10" ht="60" customHeight="1" x14ac:dyDescent="0.25">
      <c r="B42" s="113" t="s">
        <v>55</v>
      </c>
      <c r="C42" s="143" t="s">
        <v>64</v>
      </c>
      <c r="D42" s="144"/>
      <c r="E42" s="145"/>
      <c r="F42" s="143" t="s">
        <v>65</v>
      </c>
      <c r="G42" s="144"/>
      <c r="H42" s="144"/>
      <c r="I42" s="144"/>
      <c r="J42" s="145"/>
    </row>
    <row r="43" spans="2:10" ht="69.75" customHeight="1" x14ac:dyDescent="0.25">
      <c r="B43" s="114" t="s">
        <v>55</v>
      </c>
      <c r="C43" s="132" t="s">
        <v>66</v>
      </c>
      <c r="D43" s="133"/>
      <c r="E43" s="133"/>
      <c r="F43" s="132" t="s">
        <v>67</v>
      </c>
      <c r="G43" s="133"/>
      <c r="H43" s="133"/>
      <c r="I43" s="133"/>
      <c r="J43" s="133"/>
    </row>
    <row r="44" spans="2:10" ht="48" customHeight="1" x14ac:dyDescent="0.25">
      <c r="B44" s="114" t="s">
        <v>68</v>
      </c>
      <c r="C44" s="132" t="s">
        <v>69</v>
      </c>
      <c r="D44" s="133"/>
      <c r="E44" s="133"/>
      <c r="F44" s="132" t="s">
        <v>70</v>
      </c>
      <c r="G44" s="133"/>
      <c r="H44" s="133"/>
      <c r="I44" s="133"/>
      <c r="J44" s="133"/>
    </row>
    <row r="45" spans="2:10" ht="48" customHeight="1" x14ac:dyDescent="0.25">
      <c r="B45" s="114" t="s">
        <v>68</v>
      </c>
      <c r="C45" s="168" t="s">
        <v>71</v>
      </c>
      <c r="D45" s="169"/>
      <c r="E45" s="170"/>
      <c r="F45" s="168" t="s">
        <v>72</v>
      </c>
      <c r="G45" s="169"/>
      <c r="H45" s="169"/>
      <c r="I45" s="169"/>
      <c r="J45" s="170"/>
    </row>
    <row r="46" spans="2:10" ht="48" customHeight="1" x14ac:dyDescent="0.25">
      <c r="B46" s="114" t="s">
        <v>74</v>
      </c>
      <c r="C46" s="168" t="s">
        <v>216</v>
      </c>
      <c r="D46" s="169"/>
      <c r="E46" s="170"/>
      <c r="F46" s="168" t="s">
        <v>217</v>
      </c>
      <c r="G46" s="169"/>
      <c r="H46" s="169"/>
      <c r="I46" s="169"/>
      <c r="J46" s="170"/>
    </row>
    <row r="47" spans="2:10" ht="48" customHeight="1" x14ac:dyDescent="0.25">
      <c r="B47" s="114"/>
      <c r="C47" s="168" t="s">
        <v>73</v>
      </c>
      <c r="D47" s="169"/>
      <c r="E47" s="170"/>
      <c r="F47" s="168"/>
      <c r="G47" s="169"/>
      <c r="H47" s="169"/>
      <c r="I47" s="169"/>
      <c r="J47" s="170"/>
    </row>
    <row r="48" spans="2:10" ht="63" customHeight="1" x14ac:dyDescent="0.25">
      <c r="B48" s="115" t="s">
        <v>74</v>
      </c>
      <c r="C48" s="164" t="s">
        <v>75</v>
      </c>
      <c r="D48" s="164"/>
      <c r="E48" s="164"/>
      <c r="F48" s="164" t="s">
        <v>76</v>
      </c>
      <c r="G48" s="164"/>
      <c r="H48" s="164"/>
      <c r="I48" s="164"/>
      <c r="J48" s="164"/>
    </row>
    <row r="49" spans="2:10" x14ac:dyDescent="0.25">
      <c r="B49" s="112"/>
      <c r="E49" s="15"/>
      <c r="F49" s="15"/>
      <c r="G49" s="15"/>
      <c r="H49" s="15"/>
      <c r="I49" s="15"/>
      <c r="J49" s="15"/>
    </row>
    <row r="50" spans="2:10" x14ac:dyDescent="0.25">
      <c r="E50" s="15"/>
      <c r="F50" s="15"/>
      <c r="G50" s="15"/>
      <c r="H50" s="15"/>
      <c r="I50" s="15"/>
      <c r="J50" s="15"/>
    </row>
  </sheetData>
  <mergeCells count="73">
    <mergeCell ref="F22:J22"/>
    <mergeCell ref="C22:E22"/>
    <mergeCell ref="F24:J24"/>
    <mergeCell ref="C24:E24"/>
    <mergeCell ref="F23:J23"/>
    <mergeCell ref="C23:E23"/>
    <mergeCell ref="C15:E15"/>
    <mergeCell ref="C21:E21"/>
    <mergeCell ref="F21:J21"/>
    <mergeCell ref="F15:J15"/>
    <mergeCell ref="C17:E17"/>
    <mergeCell ref="F17:J17"/>
    <mergeCell ref="B20:J20"/>
    <mergeCell ref="C25:E25"/>
    <mergeCell ref="F25:J25"/>
    <mergeCell ref="C26:E26"/>
    <mergeCell ref="F26:J26"/>
    <mergeCell ref="C39:E39"/>
    <mergeCell ref="F39:J39"/>
    <mergeCell ref="C27:E27"/>
    <mergeCell ref="F27:J27"/>
    <mergeCell ref="C28:E28"/>
    <mergeCell ref="F28:J28"/>
    <mergeCell ref="C37:E37"/>
    <mergeCell ref="F37:J37"/>
    <mergeCell ref="F38:J38"/>
    <mergeCell ref="C38:E38"/>
    <mergeCell ref="C31:E31"/>
    <mergeCell ref="F31:J31"/>
    <mergeCell ref="C29:E29"/>
    <mergeCell ref="F29:J29"/>
    <mergeCell ref="C30:E30"/>
    <mergeCell ref="F30:J30"/>
    <mergeCell ref="B34:J34"/>
    <mergeCell ref="C35:E35"/>
    <mergeCell ref="F35:J35"/>
    <mergeCell ref="C36:E36"/>
    <mergeCell ref="F36:J36"/>
    <mergeCell ref="C48:E48"/>
    <mergeCell ref="F48:J48"/>
    <mergeCell ref="C41:E41"/>
    <mergeCell ref="F41:J41"/>
    <mergeCell ref="C40:E40"/>
    <mergeCell ref="F40:J40"/>
    <mergeCell ref="F45:J45"/>
    <mergeCell ref="C45:E45"/>
    <mergeCell ref="C46:E46"/>
    <mergeCell ref="C47:E47"/>
    <mergeCell ref="F46:J46"/>
    <mergeCell ref="F47:J47"/>
    <mergeCell ref="E2:F2"/>
    <mergeCell ref="E3:F3"/>
    <mergeCell ref="C7:E7"/>
    <mergeCell ref="F7:J7"/>
    <mergeCell ref="B6:J6"/>
    <mergeCell ref="C8:E8"/>
    <mergeCell ref="F8:J8"/>
    <mergeCell ref="M5:O5"/>
    <mergeCell ref="C43:E43"/>
    <mergeCell ref="F43:J43"/>
    <mergeCell ref="C44:E44"/>
    <mergeCell ref="F44:J44"/>
    <mergeCell ref="C10:E10"/>
    <mergeCell ref="F10:J10"/>
    <mergeCell ref="B13:J13"/>
    <mergeCell ref="C14:E14"/>
    <mergeCell ref="F14:J14"/>
    <mergeCell ref="C16:E16"/>
    <mergeCell ref="F16:J16"/>
    <mergeCell ref="C9:E9"/>
    <mergeCell ref="F9:J9"/>
    <mergeCell ref="C42:E42"/>
    <mergeCell ref="F42:J4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T8"/>
  <sheetViews>
    <sheetView topLeftCell="A2" workbookViewId="0">
      <selection activeCell="H5" sqref="H5"/>
    </sheetView>
  </sheetViews>
  <sheetFormatPr defaultRowHeight="15" x14ac:dyDescent="0.25"/>
  <cols>
    <col min="1" max="1" width="4.140625" customWidth="1"/>
    <col min="3" max="3" width="10.7109375" customWidth="1"/>
    <col min="6" max="6" width="10.5703125" customWidth="1"/>
    <col min="8" max="8" width="67.140625" customWidth="1"/>
    <col min="9" max="9" width="10.140625" customWidth="1"/>
    <col min="16" max="16" width="10.5703125" customWidth="1"/>
    <col min="17" max="17" width="4.85546875" customWidth="1"/>
    <col min="18" max="18" width="6.7109375" customWidth="1"/>
    <col min="19" max="19" width="11.140625" customWidth="1"/>
    <col min="20" max="20" width="7.5703125" customWidth="1"/>
  </cols>
  <sheetData>
    <row r="2" spans="2:20" x14ac:dyDescent="0.25">
      <c r="B2" s="193" t="s">
        <v>77</v>
      </c>
      <c r="C2" s="194"/>
      <c r="D2" s="194"/>
      <c r="E2" s="194"/>
      <c r="F2" s="194"/>
      <c r="G2" s="194"/>
      <c r="H2" s="194"/>
      <c r="I2" s="194"/>
      <c r="J2" s="194"/>
      <c r="K2" s="194"/>
      <c r="L2" s="194"/>
      <c r="M2" s="194"/>
      <c r="N2" s="194"/>
      <c r="O2" s="194"/>
      <c r="P2" s="194"/>
      <c r="R2" s="190" t="s">
        <v>78</v>
      </c>
      <c r="S2" s="191"/>
      <c r="T2" s="192"/>
    </row>
    <row r="3" spans="2:20" x14ac:dyDescent="0.25">
      <c r="B3" s="125" t="s">
        <v>79</v>
      </c>
      <c r="C3" s="1" t="s">
        <v>80</v>
      </c>
      <c r="D3" s="129" t="s">
        <v>81</v>
      </c>
      <c r="E3" s="128" t="s">
        <v>82</v>
      </c>
      <c r="F3" s="128" t="s">
        <v>83</v>
      </c>
      <c r="G3" s="28" t="s">
        <v>84</v>
      </c>
      <c r="H3" s="29" t="s">
        <v>85</v>
      </c>
      <c r="I3" s="153" t="s">
        <v>86</v>
      </c>
      <c r="J3" s="154"/>
      <c r="K3" s="154"/>
      <c r="L3" s="154"/>
      <c r="M3" s="154"/>
      <c r="N3" s="154"/>
      <c r="O3" s="154"/>
      <c r="P3" s="155"/>
      <c r="R3" s="3" t="s">
        <v>87</v>
      </c>
      <c r="S3" s="3" t="s">
        <v>85</v>
      </c>
      <c r="T3" s="4" t="s">
        <v>88</v>
      </c>
    </row>
    <row r="4" spans="2:20" ht="48" customHeight="1" x14ac:dyDescent="0.25">
      <c r="B4" s="127" t="s">
        <v>89</v>
      </c>
      <c r="C4" s="25">
        <v>3</v>
      </c>
      <c r="D4" s="30">
        <v>1</v>
      </c>
      <c r="E4" s="27">
        <v>0.05</v>
      </c>
      <c r="F4" s="45">
        <v>2.0499999999999998</v>
      </c>
      <c r="G4" s="130" t="str">
        <f>_xlfn.IFS(ISBLANK(F4), "AWI", D4&lt;=F4,"MOK",(D4-E4)&lt;=F4,"MCT",D4&gt;F4,"MFL")</f>
        <v>MOK</v>
      </c>
      <c r="H4" s="32" t="s">
        <v>90</v>
      </c>
      <c r="I4" s="195"/>
      <c r="J4" s="185"/>
      <c r="K4" s="185"/>
      <c r="L4" s="185"/>
      <c r="M4" s="185"/>
      <c r="N4" s="185"/>
      <c r="O4" s="185"/>
      <c r="P4" s="186"/>
      <c r="R4" s="5"/>
      <c r="S4" s="12" t="s">
        <v>91</v>
      </c>
      <c r="T4" s="13" t="s">
        <v>92</v>
      </c>
    </row>
    <row r="5" spans="2:20" ht="48" customHeight="1" x14ac:dyDescent="0.25">
      <c r="B5" s="127" t="s">
        <v>89</v>
      </c>
      <c r="C5" s="25">
        <v>7</v>
      </c>
      <c r="D5" s="30">
        <v>1</v>
      </c>
      <c r="E5" s="9">
        <v>0.05</v>
      </c>
      <c r="F5" s="45">
        <v>1.1399999999999999</v>
      </c>
      <c r="G5" s="130" t="str">
        <f t="shared" ref="G5:G6" si="0">_xlfn.IFS(ISBLANK(F5), "AWI", D5&lt;=F5,"MOK",(D5-E5)&lt;=F5,"MCT",D5&gt;F5,"MFL")</f>
        <v>MOK</v>
      </c>
      <c r="H5" s="32" t="s">
        <v>93</v>
      </c>
      <c r="I5" s="195"/>
      <c r="J5" s="185"/>
      <c r="K5" s="185"/>
      <c r="L5" s="185"/>
      <c r="M5" s="185"/>
      <c r="N5" s="185"/>
      <c r="O5" s="185"/>
      <c r="P5" s="186"/>
      <c r="R5" s="8"/>
      <c r="S5" s="12" t="s">
        <v>94</v>
      </c>
      <c r="T5" s="13" t="s">
        <v>95</v>
      </c>
    </row>
    <row r="6" spans="2:20" ht="48" customHeight="1" x14ac:dyDescent="0.25">
      <c r="B6" s="127" t="s">
        <v>89</v>
      </c>
      <c r="C6" s="25">
        <v>11</v>
      </c>
      <c r="D6" s="30">
        <v>0.5</v>
      </c>
      <c r="E6" s="9">
        <v>0.05</v>
      </c>
      <c r="F6" s="45">
        <v>1.1879999999999999</v>
      </c>
      <c r="G6" s="130" t="str">
        <f t="shared" si="0"/>
        <v>MOK</v>
      </c>
      <c r="H6" s="32" t="s">
        <v>96</v>
      </c>
      <c r="I6" s="195"/>
      <c r="J6" s="185"/>
      <c r="K6" s="185"/>
      <c r="L6" s="185"/>
      <c r="M6" s="185"/>
      <c r="N6" s="185"/>
      <c r="O6" s="185"/>
      <c r="P6" s="186"/>
      <c r="R6" s="6"/>
      <c r="S6" s="12" t="s">
        <v>97</v>
      </c>
      <c r="T6" s="13" t="s">
        <v>98</v>
      </c>
    </row>
    <row r="7" spans="2:20" ht="48" customHeight="1" x14ac:dyDescent="0.25">
      <c r="B7" s="127" t="s">
        <v>89</v>
      </c>
      <c r="C7" s="25">
        <v>17</v>
      </c>
      <c r="D7" s="30">
        <v>0.95</v>
      </c>
      <c r="E7" s="9">
        <v>0.05</v>
      </c>
      <c r="F7" s="45">
        <v>0.94</v>
      </c>
      <c r="G7" s="130" t="str">
        <f t="shared" ref="G7:G8" si="1">_xlfn.IFS(ISBLANK(F7), "AWI", D7&lt;=F7,"MOK",(D7-E7)&lt;=F7,"MCT",D7&gt;F7,"MFL")</f>
        <v>MCT</v>
      </c>
      <c r="H7" s="32" t="s">
        <v>99</v>
      </c>
      <c r="I7" s="184"/>
      <c r="J7" s="185"/>
      <c r="K7" s="185"/>
      <c r="L7" s="185"/>
      <c r="M7" s="185"/>
      <c r="N7" s="185"/>
      <c r="O7" s="185"/>
      <c r="P7" s="186"/>
      <c r="R7" s="7"/>
      <c r="S7" s="12" t="s">
        <v>100</v>
      </c>
      <c r="T7" s="13" t="s">
        <v>101</v>
      </c>
    </row>
    <row r="8" spans="2:20" ht="48" customHeight="1" x14ac:dyDescent="0.25">
      <c r="B8" s="111" t="s">
        <v>89</v>
      </c>
      <c r="C8" s="26">
        <v>18</v>
      </c>
      <c r="D8" s="31">
        <v>0.95</v>
      </c>
      <c r="E8" s="10">
        <v>0.05</v>
      </c>
      <c r="F8" s="46">
        <v>0.94299999999999995</v>
      </c>
      <c r="G8" s="130" t="str">
        <f t="shared" si="1"/>
        <v>MCT</v>
      </c>
      <c r="H8" s="33" t="s">
        <v>102</v>
      </c>
      <c r="I8" s="187"/>
      <c r="J8" s="188"/>
      <c r="K8" s="188"/>
      <c r="L8" s="188"/>
      <c r="M8" s="188"/>
      <c r="N8" s="188"/>
      <c r="O8" s="188"/>
      <c r="P8" s="189"/>
    </row>
  </sheetData>
  <mergeCells count="8">
    <mergeCell ref="I7:P7"/>
    <mergeCell ref="I8:P8"/>
    <mergeCell ref="R2:T2"/>
    <mergeCell ref="I3:P3"/>
    <mergeCell ref="B2:P2"/>
    <mergeCell ref="I5:P5"/>
    <mergeCell ref="I6:P6"/>
    <mergeCell ref="I4:P4"/>
  </mergeCells>
  <conditionalFormatting sqref="G5:G6">
    <cfRule type="cellIs" dxfId="17" priority="95" operator="equal">
      <formula>"MCT"</formula>
    </cfRule>
    <cfRule type="cellIs" dxfId="16" priority="96" operator="equal">
      <formula>"MFL"</formula>
    </cfRule>
    <cfRule type="cellIs" dxfId="15" priority="97" operator="equal">
      <formula>"MOK"</formula>
    </cfRule>
  </conditionalFormatting>
  <conditionalFormatting sqref="G5:G6">
    <cfRule type="cellIs" dxfId="14" priority="88" operator="equal">
      <formula>"MNO"</formula>
    </cfRule>
  </conditionalFormatting>
  <conditionalFormatting sqref="G5:G6">
    <cfRule type="cellIs" dxfId="13" priority="86" operator="equal">
      <formula>"MNO"</formula>
    </cfRule>
  </conditionalFormatting>
  <conditionalFormatting sqref="G4">
    <cfRule type="cellIs" dxfId="12" priority="79" operator="equal">
      <formula>"MCT"</formula>
    </cfRule>
    <cfRule type="cellIs" dxfId="11" priority="80" operator="equal">
      <formula>"MFL"</formula>
    </cfRule>
    <cfRule type="cellIs" dxfId="10" priority="81" operator="equal">
      <formula>"MOK"</formula>
    </cfRule>
  </conditionalFormatting>
  <conditionalFormatting sqref="G7">
    <cfRule type="cellIs" dxfId="9" priority="53" operator="equal">
      <formula>"MCT"</formula>
    </cfRule>
    <cfRule type="cellIs" dxfId="8" priority="54" operator="equal">
      <formula>"MFL"</formula>
    </cfRule>
    <cfRule type="cellIs" dxfId="7" priority="55" operator="equal">
      <formula>"MOK"</formula>
    </cfRule>
  </conditionalFormatting>
  <conditionalFormatting sqref="G7">
    <cfRule type="cellIs" dxfId="6" priority="52" operator="equal">
      <formula>"MNO"</formula>
    </cfRule>
  </conditionalFormatting>
  <conditionalFormatting sqref="G7">
    <cfRule type="cellIs" dxfId="5" priority="51" operator="equal">
      <formula>"MNO"</formula>
    </cfRule>
  </conditionalFormatting>
  <conditionalFormatting sqref="G8">
    <cfRule type="cellIs" dxfId="4" priority="43" operator="equal">
      <formula>"MCT"</formula>
    </cfRule>
    <cfRule type="cellIs" dxfId="3" priority="44" operator="equal">
      <formula>"MFL"</formula>
    </cfRule>
    <cfRule type="cellIs" dxfId="2" priority="45" operator="equal">
      <formula>"MOK"</formula>
    </cfRule>
  </conditionalFormatting>
  <conditionalFormatting sqref="G8">
    <cfRule type="cellIs" dxfId="1" priority="42" operator="equal">
      <formula>"MNO"</formula>
    </cfRule>
  </conditionalFormatting>
  <conditionalFormatting sqref="G8">
    <cfRule type="cellIs" dxfId="0" priority="41" operator="equal">
      <formula>"MNO"</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52261-2016-4461-B53C-ED2B7BFC70A7}">
  <dimension ref="A1:H87"/>
  <sheetViews>
    <sheetView topLeftCell="A2" workbookViewId="0">
      <selection activeCell="H29" sqref="H29"/>
    </sheetView>
  </sheetViews>
  <sheetFormatPr defaultRowHeight="15" x14ac:dyDescent="0.25"/>
  <cols>
    <col min="2" max="2" width="34" customWidth="1"/>
    <col min="3" max="3" width="18.28515625" style="15" customWidth="1"/>
    <col min="4" max="4" width="18.42578125" style="15" customWidth="1"/>
    <col min="5" max="6" width="18.28515625" style="15" customWidth="1"/>
    <col min="7" max="7" width="7.5703125" customWidth="1"/>
    <col min="8" max="8" width="111.7109375" customWidth="1"/>
  </cols>
  <sheetData>
    <row r="1" spans="1:8" x14ac:dyDescent="0.25">
      <c r="B1" s="196" t="s">
        <v>103</v>
      </c>
      <c r="C1" s="197"/>
      <c r="D1" s="75"/>
    </row>
    <row r="2" spans="1:8" x14ac:dyDescent="0.25">
      <c r="C2"/>
    </row>
    <row r="4" spans="1:8" ht="27.75" customHeight="1" x14ac:dyDescent="0.25">
      <c r="A4" s="82"/>
      <c r="B4" s="83" t="s">
        <v>104</v>
      </c>
      <c r="C4" s="92" t="s">
        <v>9</v>
      </c>
      <c r="D4" s="93" t="s">
        <v>10</v>
      </c>
      <c r="E4" s="94" t="s">
        <v>11</v>
      </c>
      <c r="F4" s="95" t="s">
        <v>13</v>
      </c>
      <c r="G4" s="84"/>
      <c r="H4" s="85" t="s">
        <v>105</v>
      </c>
    </row>
    <row r="5" spans="1:8" x14ac:dyDescent="0.25">
      <c r="B5" s="34" t="s">
        <v>106</v>
      </c>
      <c r="C5" s="68">
        <v>45560</v>
      </c>
      <c r="D5" s="116">
        <v>10000</v>
      </c>
      <c r="E5" s="69">
        <v>44333</v>
      </c>
      <c r="F5" s="37">
        <f>SUM(C5:E5)</f>
        <v>99893</v>
      </c>
      <c r="H5" s="19" t="s">
        <v>107</v>
      </c>
    </row>
    <row r="6" spans="1:8" x14ac:dyDescent="0.25">
      <c r="B6" s="34" t="s">
        <v>108</v>
      </c>
      <c r="C6" s="36">
        <v>18310</v>
      </c>
      <c r="D6" s="17">
        <v>5396</v>
      </c>
      <c r="E6" s="36">
        <v>24977</v>
      </c>
      <c r="F6" s="37">
        <f>SUM(C6:E6)</f>
        <v>48683</v>
      </c>
      <c r="H6" s="19"/>
    </row>
    <row r="7" spans="1:8" x14ac:dyDescent="0.25">
      <c r="B7" s="34" t="s">
        <v>109</v>
      </c>
      <c r="C7" s="61">
        <f>C5/C6</f>
        <v>2.4882577826324415</v>
      </c>
      <c r="D7" s="62">
        <f>D5/D6</f>
        <v>1.8532246108228316</v>
      </c>
      <c r="E7" s="64">
        <f t="shared" ref="E7:F7" si="0">E5/E6</f>
        <v>1.7749529567201825</v>
      </c>
      <c r="F7" s="63">
        <f t="shared" si="0"/>
        <v>2.0519072366123696</v>
      </c>
      <c r="H7" s="19"/>
    </row>
    <row r="8" spans="1:8" x14ac:dyDescent="0.25">
      <c r="B8" s="34"/>
      <c r="C8" s="36"/>
      <c r="D8" s="17"/>
      <c r="E8" s="36"/>
      <c r="F8" s="37"/>
      <c r="H8" s="19"/>
    </row>
    <row r="9" spans="1:8" x14ac:dyDescent="0.25">
      <c r="B9" s="34" t="s">
        <v>110</v>
      </c>
      <c r="C9" s="69">
        <v>346</v>
      </c>
      <c r="D9" s="116">
        <v>750</v>
      </c>
      <c r="E9" s="69">
        <v>3882</v>
      </c>
      <c r="F9" s="37">
        <f>SUM(C9:E9)</f>
        <v>4978</v>
      </c>
      <c r="H9" s="19"/>
    </row>
    <row r="10" spans="1:8" x14ac:dyDescent="0.25">
      <c r="B10" s="34" t="s">
        <v>111</v>
      </c>
      <c r="C10" s="36">
        <v>33</v>
      </c>
      <c r="D10" s="17">
        <v>474</v>
      </c>
      <c r="E10" s="36">
        <v>3838</v>
      </c>
      <c r="F10" s="37">
        <f>SUM(C10:E10)</f>
        <v>4345</v>
      </c>
      <c r="H10" s="19"/>
    </row>
    <row r="11" spans="1:8" x14ac:dyDescent="0.25">
      <c r="B11" s="35" t="s">
        <v>109</v>
      </c>
      <c r="C11" s="61">
        <f>C9/C10</f>
        <v>10.484848484848484</v>
      </c>
      <c r="D11" s="62">
        <f>D9/D10</f>
        <v>1.5822784810126582</v>
      </c>
      <c r="E11" s="61">
        <f t="shared" ref="E11" si="1">E9/E10</f>
        <v>1.0114643043251694</v>
      </c>
      <c r="F11" s="56">
        <f t="shared" ref="F11" si="2">F9/F10</f>
        <v>1.1456846950517836</v>
      </c>
      <c r="H11" s="38"/>
    </row>
    <row r="14" spans="1:8" ht="27.75" customHeight="1" x14ac:dyDescent="0.25">
      <c r="B14" s="86" t="s">
        <v>112</v>
      </c>
      <c r="C14" s="87" t="s">
        <v>9</v>
      </c>
      <c r="D14" s="88" t="s">
        <v>10</v>
      </c>
      <c r="E14" s="87" t="s">
        <v>11</v>
      </c>
      <c r="F14" s="89" t="s">
        <v>113</v>
      </c>
      <c r="G14" s="90"/>
      <c r="H14" s="91" t="s">
        <v>105</v>
      </c>
    </row>
    <row r="15" spans="1:8" x14ac:dyDescent="0.25">
      <c r="B15" s="40" t="s">
        <v>6</v>
      </c>
      <c r="C15" s="70">
        <v>96.17</v>
      </c>
      <c r="D15" s="71">
        <v>93.83</v>
      </c>
      <c r="E15" s="70">
        <v>100</v>
      </c>
      <c r="F15" s="44">
        <f>AVERAGE(C15:E15)/100</f>
        <v>0.96666666666666667</v>
      </c>
      <c r="H15" s="19" t="s">
        <v>114</v>
      </c>
    </row>
    <row r="16" spans="1:8" x14ac:dyDescent="0.25">
      <c r="B16" s="40" t="s">
        <v>7</v>
      </c>
      <c r="C16" s="70">
        <v>98.09</v>
      </c>
      <c r="D16" s="71">
        <v>70.64</v>
      </c>
      <c r="E16" s="70">
        <v>100</v>
      </c>
      <c r="F16" s="44">
        <f>AVERAGE(C16:E16)/100</f>
        <v>0.89576666666666671</v>
      </c>
      <c r="H16" s="39" t="s">
        <v>115</v>
      </c>
    </row>
    <row r="17" spans="2:8" x14ac:dyDescent="0.25">
      <c r="B17" s="40" t="s">
        <v>8</v>
      </c>
      <c r="C17" s="70">
        <v>99.88</v>
      </c>
      <c r="D17" s="71">
        <v>100</v>
      </c>
      <c r="E17" s="70">
        <v>86.96</v>
      </c>
      <c r="F17" s="44">
        <f>AVERAGE(C17:E17)/100</f>
        <v>0.95613333333333328</v>
      </c>
      <c r="H17" s="19"/>
    </row>
    <row r="18" spans="2:8" x14ac:dyDescent="0.25">
      <c r="B18" s="41" t="s">
        <v>116</v>
      </c>
      <c r="C18" s="59">
        <f>AVERAGE(C15:C17)</f>
        <v>98.046666666666667</v>
      </c>
      <c r="D18" s="60">
        <f t="shared" ref="D18:E18" si="3">AVERAGE(D15:D17)</f>
        <v>88.15666666666668</v>
      </c>
      <c r="E18" s="59">
        <f t="shared" si="3"/>
        <v>95.653333333333322</v>
      </c>
      <c r="F18" s="57">
        <f>AVERAGE(C15:E17)/100</f>
        <v>0.93952222222222237</v>
      </c>
      <c r="H18" s="38"/>
    </row>
    <row r="20" spans="2:8" s="90" customFormat="1" ht="27.75" customHeight="1" x14ac:dyDescent="0.25">
      <c r="B20" s="86" t="s">
        <v>117</v>
      </c>
      <c r="C20" s="87" t="s">
        <v>9</v>
      </c>
      <c r="D20" s="88" t="s">
        <v>10</v>
      </c>
      <c r="E20" s="96" t="s">
        <v>11</v>
      </c>
      <c r="F20" s="87" t="s">
        <v>113</v>
      </c>
      <c r="H20" s="91" t="s">
        <v>105</v>
      </c>
    </row>
    <row r="21" spans="2:8" x14ac:dyDescent="0.25">
      <c r="B21" s="40" t="s">
        <v>6</v>
      </c>
      <c r="C21" s="70">
        <v>96.17</v>
      </c>
      <c r="D21" s="71">
        <v>93.83</v>
      </c>
      <c r="E21" s="76">
        <v>100</v>
      </c>
      <c r="F21" s="53">
        <f>AVERAGE(C21:E21)/100</f>
        <v>0.96666666666666667</v>
      </c>
      <c r="H21" s="19" t="s">
        <v>118</v>
      </c>
    </row>
    <row r="22" spans="2:8" x14ac:dyDescent="0.25">
      <c r="B22" s="40" t="s">
        <v>7</v>
      </c>
      <c r="C22" s="70">
        <v>90.09</v>
      </c>
      <c r="D22" s="71">
        <v>70.64</v>
      </c>
      <c r="E22" s="76">
        <v>100</v>
      </c>
      <c r="F22" s="53">
        <f>AVERAGE(C22:E22)/100</f>
        <v>0.86910000000000009</v>
      </c>
      <c r="H22" s="123" t="s">
        <v>115</v>
      </c>
    </row>
    <row r="23" spans="2:8" x14ac:dyDescent="0.25">
      <c r="B23" s="40" t="s">
        <v>8</v>
      </c>
      <c r="C23" s="70">
        <v>99.88</v>
      </c>
      <c r="D23" s="124">
        <v>100</v>
      </c>
      <c r="E23" s="76">
        <v>98.14</v>
      </c>
      <c r="F23" s="53">
        <f>AVERAGE(C23:E23)/100</f>
        <v>0.99339999999999984</v>
      </c>
      <c r="H23" s="19"/>
    </row>
    <row r="24" spans="2:8" x14ac:dyDescent="0.25">
      <c r="B24" s="41" t="s">
        <v>119</v>
      </c>
      <c r="C24" s="59">
        <f>AVERAGE(C21:C23)</f>
        <v>95.38</v>
      </c>
      <c r="D24" s="60">
        <f t="shared" ref="D24" si="4">AVERAGE(D21:D23)</f>
        <v>88.15666666666668</v>
      </c>
      <c r="E24" s="59">
        <f t="shared" ref="E24" si="5">AVERAGE(E21:E23)</f>
        <v>99.38</v>
      </c>
      <c r="F24" s="57">
        <f>AVERAGE(C21:E23)/100</f>
        <v>0.94305555555555554</v>
      </c>
      <c r="H24" s="38"/>
    </row>
    <row r="27" spans="2:8" s="90" customFormat="1" ht="27.75" customHeight="1" x14ac:dyDescent="0.25">
      <c r="B27" s="97" t="s">
        <v>120</v>
      </c>
      <c r="C27" s="98" t="s">
        <v>9</v>
      </c>
      <c r="D27" s="99" t="s">
        <v>10</v>
      </c>
      <c r="E27" s="100" t="s">
        <v>11</v>
      </c>
      <c r="F27" s="101" t="s">
        <v>13</v>
      </c>
      <c r="H27" s="102" t="s">
        <v>105</v>
      </c>
    </row>
    <row r="28" spans="2:8" x14ac:dyDescent="0.25">
      <c r="B28" s="47" t="s">
        <v>121</v>
      </c>
      <c r="C28" s="50">
        <v>2160</v>
      </c>
      <c r="D28" s="51">
        <v>2160</v>
      </c>
      <c r="E28" s="55">
        <v>2160</v>
      </c>
      <c r="F28" s="49" t="s">
        <v>3</v>
      </c>
      <c r="H28" s="52" t="s">
        <v>122</v>
      </c>
    </row>
    <row r="29" spans="2:8" x14ac:dyDescent="0.25">
      <c r="B29" s="47" t="s">
        <v>123</v>
      </c>
      <c r="C29" s="65">
        <f>$C$5*C28</f>
        <v>98409600</v>
      </c>
      <c r="D29" s="65">
        <f>$D$5*D28</f>
        <v>21600000</v>
      </c>
      <c r="E29" s="66">
        <f>$E$5*E28</f>
        <v>95759280</v>
      </c>
      <c r="F29" s="65">
        <f>SUM(C29:E29)</f>
        <v>215768880</v>
      </c>
      <c r="H29" s="39" t="s">
        <v>124</v>
      </c>
    </row>
    <row r="30" spans="2:8" x14ac:dyDescent="0.25">
      <c r="B30" s="47"/>
      <c r="C30" s="50"/>
      <c r="D30" s="51"/>
      <c r="E30" s="55"/>
      <c r="F30" s="50"/>
      <c r="H30" s="52" t="s">
        <v>125</v>
      </c>
    </row>
    <row r="31" spans="2:8" x14ac:dyDescent="0.25">
      <c r="B31" s="47" t="s">
        <v>6</v>
      </c>
      <c r="C31" s="72">
        <v>31849771</v>
      </c>
      <c r="D31" s="73">
        <f>8928253+21*97790</f>
        <v>10981843</v>
      </c>
      <c r="E31" s="74">
        <v>32746492</v>
      </c>
      <c r="F31" s="50">
        <f>SUM(C31:E31)</f>
        <v>75578106</v>
      </c>
      <c r="H31" s="52" t="s">
        <v>126</v>
      </c>
    </row>
    <row r="32" spans="2:8" x14ac:dyDescent="0.25">
      <c r="B32" s="47" t="s">
        <v>7</v>
      </c>
      <c r="C32" s="72">
        <v>37153313</v>
      </c>
      <c r="D32" s="73">
        <f>5505254+21*5810</f>
        <v>5627264</v>
      </c>
      <c r="E32" s="74">
        <v>31937887</v>
      </c>
      <c r="F32" s="50">
        <f>SUM(C32:E32)</f>
        <v>74718464</v>
      </c>
      <c r="H32" s="52" t="s">
        <v>127</v>
      </c>
    </row>
    <row r="33" spans="2:8" x14ac:dyDescent="0.25">
      <c r="B33" s="47" t="s">
        <v>8</v>
      </c>
      <c r="C33" s="72">
        <v>49928748</v>
      </c>
      <c r="D33" s="73">
        <v>7903646</v>
      </c>
      <c r="E33" s="74">
        <v>29392779</v>
      </c>
      <c r="F33" s="50">
        <f>SUM(C33:E33)</f>
        <v>87225173</v>
      </c>
      <c r="H33" s="52" t="s">
        <v>128</v>
      </c>
    </row>
    <row r="34" spans="2:8" x14ac:dyDescent="0.25">
      <c r="B34" s="47" t="s">
        <v>129</v>
      </c>
      <c r="C34" s="58">
        <f>SUM(C31:C33)</f>
        <v>118931832</v>
      </c>
      <c r="D34" s="58">
        <f>SUM(D31:D33)</f>
        <v>24512753</v>
      </c>
      <c r="E34" s="58">
        <f>SUM(E31:E33)</f>
        <v>94077158</v>
      </c>
      <c r="F34" s="58">
        <f>SUM(F31:F33)</f>
        <v>237521743</v>
      </c>
      <c r="H34" s="52" t="s">
        <v>130</v>
      </c>
    </row>
    <row r="35" spans="2:8" x14ac:dyDescent="0.25">
      <c r="B35" s="48" t="s">
        <v>131</v>
      </c>
      <c r="C35" s="54">
        <f>C34/C29</f>
        <v>1.2085389230318992</v>
      </c>
      <c r="D35" s="54">
        <f>D34/D29</f>
        <v>1.1348496759259259</v>
      </c>
      <c r="E35" s="54">
        <f>E34/E29</f>
        <v>0.9824338487089711</v>
      </c>
      <c r="F35" s="79">
        <f>F34/F29</f>
        <v>1.1008155717358314</v>
      </c>
      <c r="H35" s="38" t="s">
        <v>132</v>
      </c>
    </row>
    <row r="37" spans="2:8" s="90" customFormat="1" ht="27.75" customHeight="1" x14ac:dyDescent="0.25">
      <c r="B37" s="97" t="s">
        <v>133</v>
      </c>
      <c r="C37" s="98" t="s">
        <v>9</v>
      </c>
      <c r="D37" s="99" t="s">
        <v>10</v>
      </c>
      <c r="E37" s="100" t="s">
        <v>11</v>
      </c>
      <c r="F37" s="101" t="s">
        <v>13</v>
      </c>
      <c r="H37" s="102" t="s">
        <v>105</v>
      </c>
    </row>
    <row r="38" spans="2:8" x14ac:dyDescent="0.25">
      <c r="B38" s="47" t="s">
        <v>121</v>
      </c>
      <c r="C38" s="50">
        <v>2160</v>
      </c>
      <c r="D38" s="51">
        <v>2160</v>
      </c>
      <c r="E38" s="55">
        <v>2160</v>
      </c>
      <c r="F38" s="49" t="s">
        <v>3</v>
      </c>
      <c r="H38" s="52" t="s">
        <v>134</v>
      </c>
    </row>
    <row r="39" spans="2:8" x14ac:dyDescent="0.25">
      <c r="B39" s="47" t="s">
        <v>123</v>
      </c>
      <c r="C39" s="65">
        <f>$C$5*C38</f>
        <v>98409600</v>
      </c>
      <c r="D39" s="65">
        <f>$D$5*D38</f>
        <v>21600000</v>
      </c>
      <c r="E39" s="66">
        <f>$E$5*E38</f>
        <v>95759280</v>
      </c>
      <c r="F39" s="65">
        <f>SUM(C39:E39)</f>
        <v>215768880</v>
      </c>
      <c r="H39" s="39" t="s">
        <v>135</v>
      </c>
    </row>
    <row r="40" spans="2:8" x14ac:dyDescent="0.25">
      <c r="B40" s="47"/>
      <c r="C40" s="50"/>
      <c r="D40" s="51"/>
      <c r="E40" s="55"/>
      <c r="F40" s="50"/>
      <c r="H40" s="52" t="s">
        <v>125</v>
      </c>
    </row>
    <row r="41" spans="2:8" x14ac:dyDescent="0.25">
      <c r="B41" s="47" t="s">
        <v>6</v>
      </c>
      <c r="C41" s="72">
        <v>31634878</v>
      </c>
      <c r="D41" s="73">
        <f>10321108+21*97790*1.046</f>
        <v>12469163.140000001</v>
      </c>
      <c r="E41" s="74">
        <v>39077178</v>
      </c>
      <c r="F41" s="50">
        <f>SUM(C41:E41)</f>
        <v>83181219.140000001</v>
      </c>
      <c r="H41" s="52" t="s">
        <v>126</v>
      </c>
    </row>
    <row r="42" spans="2:8" x14ac:dyDescent="0.25">
      <c r="B42" s="47" t="s">
        <v>7</v>
      </c>
      <c r="C42" s="72">
        <v>36834275</v>
      </c>
      <c r="D42" s="73">
        <f>7909104+21*5810*1.046</f>
        <v>8036726.46</v>
      </c>
      <c r="E42" s="74">
        <v>35545629</v>
      </c>
      <c r="F42" s="50">
        <f>SUM(C42:E42)</f>
        <v>80416630.460000008</v>
      </c>
      <c r="H42" s="52" t="s">
        <v>127</v>
      </c>
    </row>
    <row r="43" spans="2:8" x14ac:dyDescent="0.25">
      <c r="B43" s="47" t="s">
        <v>8</v>
      </c>
      <c r="C43" s="72">
        <v>48953358</v>
      </c>
      <c r="D43" s="73">
        <v>11427270</v>
      </c>
      <c r="E43" s="74">
        <v>32410423</v>
      </c>
      <c r="F43" s="50">
        <f>SUM(C43:E43)</f>
        <v>92791051</v>
      </c>
      <c r="H43" s="52" t="s">
        <v>128</v>
      </c>
    </row>
    <row r="44" spans="2:8" x14ac:dyDescent="0.25">
      <c r="B44" s="47" t="s">
        <v>129</v>
      </c>
      <c r="C44" s="58">
        <f>SUM(C41:C43)</f>
        <v>117422511</v>
      </c>
      <c r="D44" s="58">
        <f>SUM(D41:D43)</f>
        <v>31933159.600000001</v>
      </c>
      <c r="E44" s="58">
        <f>SUM(E41:E43)</f>
        <v>107033230</v>
      </c>
      <c r="F44" s="58">
        <f>SUM(F41:F43)</f>
        <v>256388900.60000002</v>
      </c>
      <c r="H44" s="52" t="s">
        <v>130</v>
      </c>
    </row>
    <row r="45" spans="2:8" x14ac:dyDescent="0.25">
      <c r="B45" s="48" t="s">
        <v>131</v>
      </c>
      <c r="C45" s="54">
        <f>C44/C39</f>
        <v>1.1932017912886548</v>
      </c>
      <c r="D45" s="54">
        <f>D44/D39</f>
        <v>1.4783870185185186</v>
      </c>
      <c r="E45" s="54">
        <f>E44/E39</f>
        <v>1.1177321926397108</v>
      </c>
      <c r="F45" s="79">
        <f>F44/F39</f>
        <v>1.1882570860079547</v>
      </c>
      <c r="H45" s="38" t="s">
        <v>136</v>
      </c>
    </row>
    <row r="48" spans="2:8" s="90" customFormat="1" ht="27.75" customHeight="1" x14ac:dyDescent="0.25">
      <c r="B48" s="103" t="s">
        <v>137</v>
      </c>
      <c r="C48" s="104" t="s">
        <v>9</v>
      </c>
      <c r="D48" s="104" t="s">
        <v>10</v>
      </c>
      <c r="E48" s="105" t="s">
        <v>11</v>
      </c>
      <c r="F48" s="106" t="s">
        <v>13</v>
      </c>
      <c r="H48" s="107" t="s">
        <v>105</v>
      </c>
    </row>
    <row r="49" spans="2:8" x14ac:dyDescent="0.25">
      <c r="B49" s="67" t="s">
        <v>138</v>
      </c>
      <c r="C49" s="76">
        <v>265</v>
      </c>
      <c r="D49" s="76">
        <v>750</v>
      </c>
      <c r="E49" s="70">
        <v>4200</v>
      </c>
      <c r="F49" s="77">
        <f>SUM(C49:E49)</f>
        <v>5215</v>
      </c>
      <c r="H49" s="19" t="s">
        <v>139</v>
      </c>
    </row>
    <row r="50" spans="2:8" x14ac:dyDescent="0.25">
      <c r="B50" s="67" t="s">
        <v>140</v>
      </c>
      <c r="C50" s="76">
        <v>0</v>
      </c>
      <c r="D50" s="76">
        <v>0</v>
      </c>
      <c r="E50" s="70">
        <v>0</v>
      </c>
      <c r="F50" s="77">
        <f t="shared" ref="F50:F52" si="6">SUM(C50:E50)</f>
        <v>0</v>
      </c>
      <c r="H50" s="19" t="s">
        <v>141</v>
      </c>
    </row>
    <row r="51" spans="2:8" x14ac:dyDescent="0.25">
      <c r="B51" s="67" t="s">
        <v>142</v>
      </c>
      <c r="C51" s="76">
        <v>0</v>
      </c>
      <c r="D51" s="76">
        <v>0</v>
      </c>
      <c r="E51" s="70">
        <v>300</v>
      </c>
      <c r="F51" s="77">
        <f t="shared" si="6"/>
        <v>300</v>
      </c>
      <c r="H51" s="19"/>
    </row>
    <row r="52" spans="2:8" x14ac:dyDescent="0.25">
      <c r="B52" s="109" t="s">
        <v>143</v>
      </c>
      <c r="C52" s="80">
        <v>0</v>
      </c>
      <c r="D52" s="80">
        <v>0</v>
      </c>
      <c r="E52" s="81">
        <v>0</v>
      </c>
      <c r="F52" s="77">
        <f t="shared" si="6"/>
        <v>0</v>
      </c>
      <c r="H52" s="19"/>
    </row>
    <row r="53" spans="2:8" x14ac:dyDescent="0.25">
      <c r="B53" s="109" t="s">
        <v>144</v>
      </c>
      <c r="C53" s="80">
        <v>0</v>
      </c>
      <c r="D53" s="80">
        <v>0</v>
      </c>
      <c r="E53" s="81">
        <v>0</v>
      </c>
      <c r="F53" s="78">
        <f>SUM(C53:E53)</f>
        <v>0</v>
      </c>
      <c r="H53" s="38"/>
    </row>
    <row r="54" spans="2:8" x14ac:dyDescent="0.25">
      <c r="B54" s="15"/>
      <c r="C54"/>
      <c r="D54"/>
      <c r="E54"/>
      <c r="F54"/>
    </row>
    <row r="55" spans="2:8" s="90" customFormat="1" ht="27.75" customHeight="1" x14ac:dyDescent="0.25">
      <c r="B55" s="103" t="s">
        <v>145</v>
      </c>
      <c r="C55" s="104" t="s">
        <v>9</v>
      </c>
      <c r="D55" s="104" t="s">
        <v>10</v>
      </c>
      <c r="E55" s="105" t="s">
        <v>11</v>
      </c>
      <c r="F55" s="106" t="s">
        <v>13</v>
      </c>
      <c r="H55" s="107" t="s">
        <v>105</v>
      </c>
    </row>
    <row r="56" spans="2:8" x14ac:dyDescent="0.25">
      <c r="B56" s="67" t="s">
        <v>138</v>
      </c>
      <c r="C56" s="76">
        <v>235</v>
      </c>
      <c r="D56" s="76">
        <v>699.14</v>
      </c>
      <c r="E56" s="70">
        <f>1580+140+40</f>
        <v>1760</v>
      </c>
      <c r="F56" s="77">
        <f>SUM(C56:E56)</f>
        <v>2694.14</v>
      </c>
      <c r="H56" s="19" t="s">
        <v>146</v>
      </c>
    </row>
    <row r="57" spans="2:8" x14ac:dyDescent="0.25">
      <c r="B57" s="67" t="s">
        <v>140</v>
      </c>
      <c r="C57" s="76">
        <v>0</v>
      </c>
      <c r="D57" s="76">
        <v>0</v>
      </c>
      <c r="E57" s="70">
        <v>1</v>
      </c>
      <c r="F57" s="77">
        <f t="shared" ref="F57:F59" si="7">SUM(C57:E57)</f>
        <v>1</v>
      </c>
      <c r="H57" s="19" t="s">
        <v>147</v>
      </c>
    </row>
    <row r="58" spans="2:8" x14ac:dyDescent="0.25">
      <c r="B58" s="67" t="s">
        <v>142</v>
      </c>
      <c r="C58" s="76">
        <v>0</v>
      </c>
      <c r="D58" s="76">
        <v>0</v>
      </c>
      <c r="E58" s="70">
        <v>72</v>
      </c>
      <c r="F58" s="77">
        <f t="shared" si="7"/>
        <v>72</v>
      </c>
      <c r="H58" s="19"/>
    </row>
    <row r="59" spans="2:8" x14ac:dyDescent="0.25">
      <c r="B59" s="109" t="s">
        <v>143</v>
      </c>
      <c r="C59" s="80">
        <v>0</v>
      </c>
      <c r="D59" s="80">
        <v>0</v>
      </c>
      <c r="E59" s="81">
        <v>0</v>
      </c>
      <c r="F59" s="77">
        <f t="shared" si="7"/>
        <v>0</v>
      </c>
      <c r="H59" s="19"/>
    </row>
    <row r="60" spans="2:8" x14ac:dyDescent="0.25">
      <c r="B60" s="109" t="s">
        <v>144</v>
      </c>
      <c r="C60" s="80">
        <v>0</v>
      </c>
      <c r="D60" s="80">
        <v>0</v>
      </c>
      <c r="E60" s="81">
        <v>0</v>
      </c>
      <c r="F60" s="78">
        <f>SUM(C60:E60)</f>
        <v>0</v>
      </c>
      <c r="H60" s="38"/>
    </row>
    <row r="61" spans="2:8" x14ac:dyDescent="0.25">
      <c r="B61" s="15"/>
      <c r="C61"/>
      <c r="D61"/>
      <c r="E61"/>
      <c r="F61"/>
    </row>
    <row r="63" spans="2:8" s="90" customFormat="1" ht="27.75" customHeight="1" x14ac:dyDescent="0.25">
      <c r="B63" s="103" t="s">
        <v>148</v>
      </c>
      <c r="C63" s="104" t="s">
        <v>9</v>
      </c>
      <c r="D63" s="104" t="s">
        <v>10</v>
      </c>
      <c r="E63" s="104" t="s">
        <v>11</v>
      </c>
      <c r="F63" s="105" t="s">
        <v>13</v>
      </c>
      <c r="H63" s="107" t="s">
        <v>105</v>
      </c>
    </row>
    <row r="64" spans="2:8" x14ac:dyDescent="0.25">
      <c r="B64" s="16" t="s">
        <v>149</v>
      </c>
      <c r="C64" s="76">
        <v>0</v>
      </c>
      <c r="D64" s="76">
        <v>0</v>
      </c>
      <c r="E64" s="76">
        <v>0</v>
      </c>
      <c r="F64" s="42">
        <f>SUM(C64:E64)</f>
        <v>0</v>
      </c>
      <c r="H64" s="19" t="s">
        <v>150</v>
      </c>
    </row>
    <row r="65" spans="2:8" x14ac:dyDescent="0.25">
      <c r="B65" s="16" t="s">
        <v>151</v>
      </c>
      <c r="C65" s="76">
        <v>0</v>
      </c>
      <c r="D65" s="76">
        <v>0</v>
      </c>
      <c r="E65" s="76">
        <v>0</v>
      </c>
      <c r="F65" s="42">
        <f t="shared" ref="F65:F87" si="8">SUM(C65:E65)</f>
        <v>0</v>
      </c>
      <c r="H65" s="39" t="s">
        <v>152</v>
      </c>
    </row>
    <row r="66" spans="2:8" x14ac:dyDescent="0.25">
      <c r="B66" s="16" t="s">
        <v>153</v>
      </c>
      <c r="C66" s="76">
        <v>0</v>
      </c>
      <c r="D66" s="76">
        <v>0</v>
      </c>
      <c r="E66" s="76">
        <v>0</v>
      </c>
      <c r="F66" s="42">
        <f t="shared" si="8"/>
        <v>0</v>
      </c>
      <c r="H66" s="108" t="s">
        <v>154</v>
      </c>
    </row>
    <row r="67" spans="2:8" x14ac:dyDescent="0.25">
      <c r="B67" s="16" t="s">
        <v>155</v>
      </c>
      <c r="C67" s="76">
        <v>0</v>
      </c>
      <c r="D67" s="76">
        <v>0</v>
      </c>
      <c r="E67" s="76">
        <v>0</v>
      </c>
      <c r="F67" s="42">
        <f t="shared" si="8"/>
        <v>0</v>
      </c>
      <c r="H67" s="19" t="s">
        <v>156</v>
      </c>
    </row>
    <row r="68" spans="2:8" x14ac:dyDescent="0.25">
      <c r="B68" s="16" t="s">
        <v>157</v>
      </c>
      <c r="C68" s="76">
        <v>0</v>
      </c>
      <c r="D68" s="76">
        <v>0</v>
      </c>
      <c r="E68" s="76">
        <v>0</v>
      </c>
      <c r="F68" s="42">
        <f t="shared" si="8"/>
        <v>0</v>
      </c>
      <c r="H68" s="19"/>
    </row>
    <row r="69" spans="2:8" x14ac:dyDescent="0.25">
      <c r="B69" s="16" t="s">
        <v>158</v>
      </c>
      <c r="C69" s="76">
        <v>0</v>
      </c>
      <c r="D69" s="76">
        <v>1</v>
      </c>
      <c r="E69" s="76">
        <v>2</v>
      </c>
      <c r="F69" s="42">
        <f t="shared" si="8"/>
        <v>3</v>
      </c>
      <c r="H69" s="19"/>
    </row>
    <row r="70" spans="2:8" x14ac:dyDescent="0.25">
      <c r="B70" s="16" t="s">
        <v>159</v>
      </c>
      <c r="C70" s="76">
        <v>0</v>
      </c>
      <c r="D70" s="76">
        <v>0</v>
      </c>
      <c r="E70" s="76">
        <v>0</v>
      </c>
      <c r="F70" s="42">
        <f t="shared" si="8"/>
        <v>0</v>
      </c>
      <c r="H70" s="19"/>
    </row>
    <row r="71" spans="2:8" x14ac:dyDescent="0.25">
      <c r="B71" s="16" t="s">
        <v>160</v>
      </c>
      <c r="C71" s="76">
        <v>0</v>
      </c>
      <c r="D71" s="76">
        <v>0</v>
      </c>
      <c r="E71" s="76">
        <v>0</v>
      </c>
      <c r="F71" s="42">
        <f t="shared" si="8"/>
        <v>0</v>
      </c>
      <c r="H71" s="19"/>
    </row>
    <row r="72" spans="2:8" x14ac:dyDescent="0.25">
      <c r="B72" s="16" t="s">
        <v>161</v>
      </c>
      <c r="C72" s="76">
        <v>0</v>
      </c>
      <c r="D72" s="76">
        <v>0</v>
      </c>
      <c r="E72" s="76">
        <v>0</v>
      </c>
      <c r="F72" s="42">
        <f t="shared" si="8"/>
        <v>0</v>
      </c>
      <c r="H72" s="19"/>
    </row>
    <row r="73" spans="2:8" x14ac:dyDescent="0.25">
      <c r="B73" s="16" t="s">
        <v>162</v>
      </c>
      <c r="C73" s="76">
        <v>0</v>
      </c>
      <c r="D73" s="76">
        <v>0</v>
      </c>
      <c r="E73" s="76">
        <v>0</v>
      </c>
      <c r="F73" s="42">
        <f t="shared" si="8"/>
        <v>0</v>
      </c>
      <c r="H73" s="19"/>
    </row>
    <row r="74" spans="2:8" x14ac:dyDescent="0.25">
      <c r="B74" s="16" t="s">
        <v>163</v>
      </c>
      <c r="C74" s="76">
        <v>0</v>
      </c>
      <c r="D74" s="76">
        <v>0</v>
      </c>
      <c r="E74" s="76">
        <v>0</v>
      </c>
      <c r="F74" s="42">
        <f t="shared" si="8"/>
        <v>0</v>
      </c>
      <c r="H74" s="19"/>
    </row>
    <row r="75" spans="2:8" x14ac:dyDescent="0.25">
      <c r="B75" s="16" t="s">
        <v>164</v>
      </c>
      <c r="C75" s="76">
        <v>0</v>
      </c>
      <c r="D75" s="76">
        <v>0</v>
      </c>
      <c r="E75" s="76">
        <v>0</v>
      </c>
      <c r="F75" s="42">
        <f t="shared" si="8"/>
        <v>0</v>
      </c>
      <c r="H75" s="19"/>
    </row>
    <row r="76" spans="2:8" x14ac:dyDescent="0.25">
      <c r="B76" s="16" t="s">
        <v>165</v>
      </c>
      <c r="C76" s="76">
        <v>0</v>
      </c>
      <c r="D76" s="76">
        <v>0</v>
      </c>
      <c r="E76" s="76">
        <v>0</v>
      </c>
      <c r="F76" s="42">
        <f t="shared" si="8"/>
        <v>0</v>
      </c>
      <c r="H76" s="19"/>
    </row>
    <row r="77" spans="2:8" x14ac:dyDescent="0.25">
      <c r="B77" s="16" t="s">
        <v>166</v>
      </c>
      <c r="C77" s="76">
        <v>0</v>
      </c>
      <c r="D77" s="76">
        <v>0</v>
      </c>
      <c r="E77" s="76">
        <v>1.9</v>
      </c>
      <c r="F77" s="42">
        <f t="shared" si="8"/>
        <v>1.9</v>
      </c>
      <c r="H77" s="19"/>
    </row>
    <row r="78" spans="2:8" x14ac:dyDescent="0.25">
      <c r="B78" s="16" t="s">
        <v>167</v>
      </c>
      <c r="C78" s="76">
        <v>0</v>
      </c>
      <c r="D78" s="76">
        <v>0</v>
      </c>
      <c r="E78" s="76">
        <v>3.8</v>
      </c>
      <c r="F78" s="42">
        <f t="shared" si="8"/>
        <v>3.8</v>
      </c>
      <c r="H78" s="19"/>
    </row>
    <row r="79" spans="2:8" x14ac:dyDescent="0.25">
      <c r="B79" s="16" t="s">
        <v>168</v>
      </c>
      <c r="C79" s="76">
        <v>0</v>
      </c>
      <c r="D79" s="76">
        <v>0</v>
      </c>
      <c r="E79" s="76">
        <v>0</v>
      </c>
      <c r="F79" s="42">
        <f t="shared" si="8"/>
        <v>0</v>
      </c>
      <c r="H79" s="19"/>
    </row>
    <row r="80" spans="2:8" x14ac:dyDescent="0.25">
      <c r="B80" s="16" t="s">
        <v>169</v>
      </c>
      <c r="C80" s="76">
        <v>66</v>
      </c>
      <c r="D80" s="76">
        <v>0</v>
      </c>
      <c r="E80" s="76">
        <v>7.5</v>
      </c>
      <c r="F80" s="42">
        <f t="shared" si="8"/>
        <v>73.5</v>
      </c>
      <c r="H80" s="19"/>
    </row>
    <row r="81" spans="2:8" x14ac:dyDescent="0.25">
      <c r="B81" s="16" t="s">
        <v>170</v>
      </c>
      <c r="C81" s="76">
        <v>0</v>
      </c>
      <c r="D81" s="76">
        <v>0</v>
      </c>
      <c r="E81" s="76">
        <v>0</v>
      </c>
      <c r="F81" s="42">
        <f t="shared" si="8"/>
        <v>0</v>
      </c>
      <c r="H81" s="19"/>
    </row>
    <row r="82" spans="2:8" x14ac:dyDescent="0.25">
      <c r="B82" s="16" t="s">
        <v>171</v>
      </c>
      <c r="C82" s="76">
        <v>0</v>
      </c>
      <c r="D82" s="76">
        <v>0</v>
      </c>
      <c r="E82" s="76">
        <v>0</v>
      </c>
      <c r="F82" s="42">
        <f t="shared" si="8"/>
        <v>0</v>
      </c>
      <c r="H82" s="19"/>
    </row>
    <row r="83" spans="2:8" x14ac:dyDescent="0.25">
      <c r="B83" s="16" t="s">
        <v>172</v>
      </c>
      <c r="C83" s="76">
        <v>0</v>
      </c>
      <c r="D83" s="76">
        <v>0</v>
      </c>
      <c r="E83" s="76">
        <v>0</v>
      </c>
      <c r="F83" s="42">
        <f t="shared" si="8"/>
        <v>0</v>
      </c>
      <c r="H83" s="19"/>
    </row>
    <row r="84" spans="2:8" x14ac:dyDescent="0.25">
      <c r="B84" s="16" t="s">
        <v>173</v>
      </c>
      <c r="C84" s="76">
        <v>0</v>
      </c>
      <c r="D84" s="76">
        <v>0</v>
      </c>
      <c r="E84" s="76">
        <v>0</v>
      </c>
      <c r="F84" s="42">
        <f t="shared" si="8"/>
        <v>0</v>
      </c>
      <c r="H84" s="19"/>
    </row>
    <row r="85" spans="2:8" x14ac:dyDescent="0.25">
      <c r="B85" s="16" t="s">
        <v>174</v>
      </c>
      <c r="C85" s="76">
        <v>0</v>
      </c>
      <c r="D85" s="76">
        <v>0</v>
      </c>
      <c r="E85" s="76">
        <v>0</v>
      </c>
      <c r="F85" s="42">
        <f t="shared" si="8"/>
        <v>0</v>
      </c>
      <c r="H85" s="19"/>
    </row>
    <row r="86" spans="2:8" x14ac:dyDescent="0.25">
      <c r="B86" s="16" t="s">
        <v>175</v>
      </c>
      <c r="C86" s="76">
        <v>0</v>
      </c>
      <c r="D86" s="76">
        <v>0</v>
      </c>
      <c r="E86" s="76">
        <v>0</v>
      </c>
      <c r="F86" s="42">
        <f t="shared" si="8"/>
        <v>0</v>
      </c>
      <c r="H86" s="19"/>
    </row>
    <row r="87" spans="2:8" x14ac:dyDescent="0.25">
      <c r="B87" s="18" t="s">
        <v>176</v>
      </c>
      <c r="C87" s="80">
        <v>0</v>
      </c>
      <c r="D87" s="80">
        <v>0</v>
      </c>
      <c r="E87" s="80">
        <v>0</v>
      </c>
      <c r="F87" s="43">
        <f t="shared" si="8"/>
        <v>0</v>
      </c>
      <c r="H87" s="38"/>
    </row>
  </sheetData>
  <mergeCells count="1">
    <mergeCell ref="B1:C1"/>
  </mergeCells>
  <hyperlinks>
    <hyperlink ref="H16" r:id="rId1" xr:uid="{53DB5404-C520-4830-A09C-58B7736B16B8}"/>
    <hyperlink ref="H22" r:id="rId2" xr:uid="{11078D94-B450-4988-88FD-27716149553C}"/>
    <hyperlink ref="H39" r:id="rId3" xr:uid="{A7D7F6A4-7D8C-4CE1-ABFA-48E9C871F74A}"/>
    <hyperlink ref="H65" r:id="rId4" xr:uid="{8EE78CBC-C07F-4FD4-B5DE-E2AD7FAED4C2}"/>
    <hyperlink ref="H29" r:id="rId5" xr:uid="{1427C20C-05B3-4D7F-9ECA-46A819DD884C}"/>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FE308-1E3B-469A-8A6F-CC2AE1DEBAD9}">
  <dimension ref="B2:O39"/>
  <sheetViews>
    <sheetView topLeftCell="A22" workbookViewId="0">
      <selection activeCell="C8" sqref="C8:H8"/>
    </sheetView>
  </sheetViews>
  <sheetFormatPr defaultRowHeight="15" x14ac:dyDescent="0.25"/>
  <cols>
    <col min="2" max="2" width="11.42578125" customWidth="1"/>
    <col min="8" max="8" width="13.85546875" customWidth="1"/>
  </cols>
  <sheetData>
    <row r="2" spans="2:15" x14ac:dyDescent="0.25">
      <c r="B2" s="153" t="s">
        <v>177</v>
      </c>
      <c r="C2" s="154"/>
      <c r="D2" s="154"/>
      <c r="E2" s="154"/>
      <c r="F2" s="154"/>
      <c r="G2" s="154"/>
      <c r="H2" s="154"/>
      <c r="I2" s="154"/>
      <c r="J2" s="154"/>
      <c r="K2" s="154"/>
      <c r="L2" s="154"/>
      <c r="M2" s="154"/>
      <c r="N2" s="154"/>
      <c r="O2" s="155"/>
    </row>
    <row r="3" spans="2:15" x14ac:dyDescent="0.25">
      <c r="B3" s="1" t="s">
        <v>178</v>
      </c>
      <c r="C3" s="197" t="s">
        <v>179</v>
      </c>
      <c r="D3" s="197"/>
      <c r="E3" s="197"/>
      <c r="F3" s="197"/>
      <c r="G3" s="197"/>
      <c r="H3" s="197"/>
      <c r="I3" s="196" t="s">
        <v>105</v>
      </c>
      <c r="J3" s="197"/>
      <c r="K3" s="197"/>
      <c r="L3" s="197"/>
      <c r="M3" s="197"/>
      <c r="N3" s="197"/>
      <c r="O3" s="204"/>
    </row>
    <row r="4" spans="2:15" ht="45" customHeight="1" x14ac:dyDescent="0.25">
      <c r="B4" s="11"/>
      <c r="C4" s="201"/>
      <c r="D4" s="202"/>
      <c r="E4" s="202"/>
      <c r="F4" s="202"/>
      <c r="G4" s="202"/>
      <c r="H4" s="203"/>
      <c r="I4" s="201"/>
      <c r="J4" s="202"/>
      <c r="K4" s="202"/>
      <c r="L4" s="202"/>
      <c r="M4" s="202"/>
      <c r="N4" s="202"/>
      <c r="O4" s="203"/>
    </row>
    <row r="6" spans="2:15" x14ac:dyDescent="0.25">
      <c r="B6" s="21" t="s">
        <v>178</v>
      </c>
      <c r="C6" s="146" t="s">
        <v>180</v>
      </c>
      <c r="D6" s="146"/>
      <c r="E6" s="146"/>
      <c r="F6" s="146"/>
      <c r="G6" s="146"/>
      <c r="H6" s="146"/>
      <c r="I6" s="147" t="s">
        <v>105</v>
      </c>
      <c r="J6" s="146"/>
      <c r="K6" s="146"/>
      <c r="L6" s="146"/>
      <c r="M6" s="146"/>
      <c r="N6" s="146"/>
      <c r="O6" s="148"/>
    </row>
    <row r="7" spans="2:15" ht="45" customHeight="1" x14ac:dyDescent="0.25">
      <c r="B7" s="111" t="s">
        <v>40</v>
      </c>
      <c r="C7" s="201" t="s">
        <v>181</v>
      </c>
      <c r="D7" s="202"/>
      <c r="E7" s="202"/>
      <c r="F7" s="202"/>
      <c r="G7" s="202"/>
      <c r="H7" s="203"/>
      <c r="I7" s="168" t="s">
        <v>182</v>
      </c>
      <c r="J7" s="202"/>
      <c r="K7" s="202"/>
      <c r="L7" s="202"/>
      <c r="M7" s="202"/>
      <c r="N7" s="202"/>
      <c r="O7" s="203"/>
    </row>
    <row r="8" spans="2:15" ht="45" customHeight="1" x14ac:dyDescent="0.25">
      <c r="B8" s="111" t="s">
        <v>40</v>
      </c>
      <c r="C8" s="201" t="s">
        <v>183</v>
      </c>
      <c r="D8" s="202"/>
      <c r="E8" s="202"/>
      <c r="F8" s="202"/>
      <c r="G8" s="202"/>
      <c r="H8" s="203"/>
      <c r="I8" s="201" t="s">
        <v>184</v>
      </c>
      <c r="J8" s="202"/>
      <c r="K8" s="202"/>
      <c r="L8" s="202"/>
      <c r="M8" s="202"/>
      <c r="N8" s="202"/>
      <c r="O8" s="203"/>
    </row>
    <row r="9" spans="2:15" ht="45" customHeight="1" x14ac:dyDescent="0.25">
      <c r="B9" s="127" t="s">
        <v>40</v>
      </c>
      <c r="C9" s="198" t="s">
        <v>185</v>
      </c>
      <c r="D9" s="199"/>
      <c r="E9" s="199"/>
      <c r="F9" s="199"/>
      <c r="G9" s="199"/>
      <c r="H9" s="200"/>
      <c r="I9" s="198" t="s">
        <v>186</v>
      </c>
      <c r="J9" s="199"/>
      <c r="K9" s="199"/>
      <c r="L9" s="199"/>
      <c r="M9" s="199"/>
      <c r="N9" s="199"/>
      <c r="O9" s="200"/>
    </row>
    <row r="10" spans="2:15" ht="45" customHeight="1" x14ac:dyDescent="0.25">
      <c r="B10" s="130" t="s">
        <v>40</v>
      </c>
      <c r="C10" s="203" t="s">
        <v>187</v>
      </c>
      <c r="D10" s="205"/>
      <c r="E10" s="205"/>
      <c r="F10" s="205"/>
      <c r="G10" s="205"/>
      <c r="H10" s="201"/>
      <c r="I10" s="206" t="s">
        <v>188</v>
      </c>
      <c r="J10" s="206"/>
      <c r="K10" s="206"/>
      <c r="L10" s="206"/>
      <c r="M10" s="206"/>
      <c r="N10" s="206"/>
      <c r="O10" s="206"/>
    </row>
    <row r="12" spans="2:15" x14ac:dyDescent="0.25">
      <c r="B12" s="22" t="s">
        <v>178</v>
      </c>
      <c r="C12" s="140" t="s">
        <v>189</v>
      </c>
      <c r="D12" s="140"/>
      <c r="E12" s="140"/>
      <c r="F12" s="140"/>
      <c r="G12" s="140"/>
      <c r="H12" s="140"/>
      <c r="I12" s="141" t="s">
        <v>105</v>
      </c>
      <c r="J12" s="140"/>
      <c r="K12" s="140"/>
      <c r="L12" s="140"/>
      <c r="M12" s="140"/>
      <c r="N12" s="140"/>
      <c r="O12" s="142"/>
    </row>
    <row r="13" spans="2:15" ht="45" customHeight="1" x14ac:dyDescent="0.25">
      <c r="B13" s="11"/>
      <c r="C13" s="201"/>
      <c r="D13" s="202"/>
      <c r="E13" s="202"/>
      <c r="F13" s="202"/>
      <c r="G13" s="202"/>
      <c r="H13" s="203"/>
      <c r="I13" s="201"/>
      <c r="J13" s="202"/>
      <c r="K13" s="202"/>
      <c r="L13" s="202"/>
      <c r="M13" s="202"/>
      <c r="N13" s="202"/>
      <c r="O13" s="203"/>
    </row>
    <row r="15" spans="2:15" x14ac:dyDescent="0.25">
      <c r="B15" s="24" t="s">
        <v>178</v>
      </c>
      <c r="C15" s="156" t="s">
        <v>190</v>
      </c>
      <c r="D15" s="156"/>
      <c r="E15" s="156"/>
      <c r="F15" s="156"/>
      <c r="G15" s="156"/>
      <c r="H15" s="156"/>
      <c r="I15" s="157" t="s">
        <v>105</v>
      </c>
      <c r="J15" s="156"/>
      <c r="K15" s="156"/>
      <c r="L15" s="156"/>
      <c r="M15" s="156"/>
      <c r="N15" s="156"/>
      <c r="O15" s="158"/>
    </row>
    <row r="16" spans="2:15" ht="45" customHeight="1" x14ac:dyDescent="0.25">
      <c r="B16" s="11"/>
      <c r="C16" s="201"/>
      <c r="D16" s="202"/>
      <c r="E16" s="202"/>
      <c r="F16" s="202"/>
      <c r="G16" s="202"/>
      <c r="H16" s="203"/>
      <c r="I16" s="201"/>
      <c r="J16" s="202"/>
      <c r="K16" s="202"/>
      <c r="L16" s="202"/>
      <c r="M16" s="202"/>
      <c r="N16" s="202"/>
      <c r="O16" s="203"/>
    </row>
    <row r="18" spans="2:15" x14ac:dyDescent="0.25">
      <c r="B18" s="23" t="s">
        <v>178</v>
      </c>
      <c r="C18" s="178" t="s">
        <v>191</v>
      </c>
      <c r="D18" s="178"/>
      <c r="E18" s="178"/>
      <c r="F18" s="178"/>
      <c r="G18" s="178"/>
      <c r="H18" s="178"/>
      <c r="I18" s="179" t="s">
        <v>105</v>
      </c>
      <c r="J18" s="178"/>
      <c r="K18" s="178"/>
      <c r="L18" s="178"/>
      <c r="M18" s="178"/>
      <c r="N18" s="178"/>
      <c r="O18" s="180"/>
    </row>
    <row r="19" spans="2:15" ht="45" customHeight="1" x14ac:dyDescent="0.25">
      <c r="B19" s="122">
        <v>44237</v>
      </c>
      <c r="C19" s="202" t="s">
        <v>192</v>
      </c>
      <c r="D19" s="202"/>
      <c r="E19" s="202"/>
      <c r="F19" s="202"/>
      <c r="G19" s="202"/>
      <c r="H19" s="203"/>
      <c r="I19" s="168" t="s">
        <v>193</v>
      </c>
      <c r="J19" s="202"/>
      <c r="K19" s="202"/>
      <c r="L19" s="202"/>
      <c r="M19" s="202"/>
      <c r="N19" s="202"/>
      <c r="O19" s="203"/>
    </row>
    <row r="20" spans="2:15" ht="45" customHeight="1" x14ac:dyDescent="0.25">
      <c r="B20" s="121" t="s">
        <v>194</v>
      </c>
      <c r="C20" s="205" t="s">
        <v>195</v>
      </c>
      <c r="D20" s="205"/>
      <c r="E20" s="205"/>
      <c r="F20" s="205"/>
      <c r="G20" s="205"/>
      <c r="H20" s="205"/>
      <c r="I20" s="206" t="s">
        <v>196</v>
      </c>
      <c r="J20" s="205"/>
      <c r="K20" s="205"/>
      <c r="L20" s="205"/>
      <c r="M20" s="205"/>
      <c r="N20" s="205"/>
      <c r="O20" s="205"/>
    </row>
    <row r="22" spans="2:15" x14ac:dyDescent="0.25">
      <c r="B22" s="1" t="s">
        <v>178</v>
      </c>
      <c r="C22" s="197" t="s">
        <v>197</v>
      </c>
      <c r="D22" s="197"/>
      <c r="E22" s="197"/>
      <c r="F22" s="197"/>
      <c r="G22" s="197"/>
      <c r="H22" s="197"/>
      <c r="I22" s="196" t="s">
        <v>105</v>
      </c>
      <c r="J22" s="197"/>
      <c r="K22" s="197"/>
      <c r="L22" s="197"/>
      <c r="M22" s="197"/>
      <c r="N22" s="197"/>
      <c r="O22" s="204"/>
    </row>
    <row r="23" spans="2:15" ht="45" customHeight="1" x14ac:dyDescent="0.25">
      <c r="B23" s="11"/>
      <c r="C23" s="201"/>
      <c r="D23" s="202"/>
      <c r="E23" s="202"/>
      <c r="F23" s="202"/>
      <c r="G23" s="202"/>
      <c r="H23" s="203"/>
      <c r="I23" s="201"/>
      <c r="J23" s="202"/>
      <c r="K23" s="202"/>
      <c r="L23" s="202"/>
      <c r="M23" s="202"/>
      <c r="N23" s="202"/>
      <c r="O23" s="203"/>
    </row>
    <row r="25" spans="2:15" x14ac:dyDescent="0.25">
      <c r="B25" s="21" t="s">
        <v>178</v>
      </c>
      <c r="C25" s="146" t="s">
        <v>198</v>
      </c>
      <c r="D25" s="146"/>
      <c r="E25" s="146"/>
      <c r="F25" s="146"/>
      <c r="G25" s="146"/>
      <c r="H25" s="146"/>
      <c r="I25" s="147" t="s">
        <v>105</v>
      </c>
      <c r="J25" s="146"/>
      <c r="K25" s="146"/>
      <c r="L25" s="146"/>
      <c r="M25" s="146"/>
      <c r="N25" s="146"/>
      <c r="O25" s="148"/>
    </row>
    <row r="26" spans="2:15" ht="45" customHeight="1" x14ac:dyDescent="0.25">
      <c r="B26" s="11"/>
      <c r="C26" s="201"/>
      <c r="D26" s="202"/>
      <c r="E26" s="202"/>
      <c r="F26" s="202"/>
      <c r="G26" s="202"/>
      <c r="H26" s="203"/>
      <c r="I26" s="201"/>
      <c r="J26" s="202"/>
      <c r="K26" s="202"/>
      <c r="L26" s="202"/>
      <c r="M26" s="202"/>
      <c r="N26" s="202"/>
      <c r="O26" s="203"/>
    </row>
    <row r="28" spans="2:15" x14ac:dyDescent="0.25">
      <c r="B28" s="22" t="s">
        <v>178</v>
      </c>
      <c r="C28" s="140" t="s">
        <v>199</v>
      </c>
      <c r="D28" s="140"/>
      <c r="E28" s="140"/>
      <c r="F28" s="140"/>
      <c r="G28" s="140"/>
      <c r="H28" s="140"/>
      <c r="I28" s="141" t="s">
        <v>105</v>
      </c>
      <c r="J28" s="140"/>
      <c r="K28" s="140"/>
      <c r="L28" s="140"/>
      <c r="M28" s="140"/>
      <c r="N28" s="140"/>
      <c r="O28" s="142"/>
    </row>
    <row r="29" spans="2:15" ht="45" customHeight="1" x14ac:dyDescent="0.25">
      <c r="B29" s="111" t="s">
        <v>200</v>
      </c>
      <c r="C29" s="201" t="s">
        <v>201</v>
      </c>
      <c r="D29" s="202"/>
      <c r="E29" s="202"/>
      <c r="F29" s="202"/>
      <c r="G29" s="202"/>
      <c r="H29" s="203"/>
      <c r="I29" s="201" t="s">
        <v>202</v>
      </c>
      <c r="J29" s="202"/>
      <c r="K29" s="202"/>
      <c r="L29" s="202"/>
      <c r="M29" s="202"/>
      <c r="N29" s="202"/>
      <c r="O29" s="203"/>
    </row>
    <row r="30" spans="2:15" ht="45" customHeight="1" x14ac:dyDescent="0.25">
      <c r="B30" s="111" t="s">
        <v>200</v>
      </c>
      <c r="C30" s="201" t="s">
        <v>203</v>
      </c>
      <c r="D30" s="202"/>
      <c r="E30" s="202"/>
      <c r="F30" s="202"/>
      <c r="G30" s="202"/>
      <c r="H30" s="203"/>
      <c r="I30" s="201" t="s">
        <v>204</v>
      </c>
      <c r="J30" s="202"/>
      <c r="K30" s="202"/>
      <c r="L30" s="202"/>
      <c r="M30" s="202"/>
      <c r="N30" s="202"/>
      <c r="O30" s="203"/>
    </row>
    <row r="31" spans="2:15" ht="45" customHeight="1" x14ac:dyDescent="0.25">
      <c r="B31" s="111" t="s">
        <v>200</v>
      </c>
      <c r="C31" s="201" t="s">
        <v>205</v>
      </c>
      <c r="D31" s="202"/>
      <c r="E31" s="202"/>
      <c r="F31" s="202"/>
      <c r="G31" s="202"/>
      <c r="H31" s="203"/>
      <c r="I31" s="201" t="s">
        <v>12</v>
      </c>
      <c r="J31" s="202"/>
      <c r="K31" s="202"/>
      <c r="L31" s="202"/>
      <c r="M31" s="202"/>
      <c r="N31" s="202"/>
      <c r="O31" s="203"/>
    </row>
    <row r="32" spans="2:15" ht="45" customHeight="1" x14ac:dyDescent="0.25">
      <c r="B32" s="111" t="s">
        <v>200</v>
      </c>
      <c r="C32" s="201" t="s">
        <v>206</v>
      </c>
      <c r="D32" s="202"/>
      <c r="E32" s="202"/>
      <c r="F32" s="202"/>
      <c r="G32" s="202"/>
      <c r="H32" s="203"/>
      <c r="I32" s="201" t="s">
        <v>207</v>
      </c>
      <c r="J32" s="202"/>
      <c r="K32" s="202"/>
      <c r="L32" s="202"/>
      <c r="M32" s="202"/>
      <c r="N32" s="202"/>
      <c r="O32" s="203"/>
    </row>
    <row r="33" spans="2:15" ht="45" customHeight="1" x14ac:dyDescent="0.25">
      <c r="B33" s="111" t="s">
        <v>200</v>
      </c>
      <c r="C33" s="201" t="s">
        <v>208</v>
      </c>
      <c r="D33" s="202"/>
      <c r="E33" s="202"/>
      <c r="F33" s="202"/>
      <c r="G33" s="202"/>
      <c r="H33" s="203"/>
      <c r="I33" s="201" t="s">
        <v>209</v>
      </c>
      <c r="J33" s="202"/>
      <c r="K33" s="202"/>
      <c r="L33" s="202"/>
      <c r="M33" s="202"/>
      <c r="N33" s="202"/>
      <c r="O33" s="203"/>
    </row>
    <row r="34" spans="2:15" ht="45" customHeight="1" x14ac:dyDescent="0.25">
      <c r="B34" s="111" t="s">
        <v>200</v>
      </c>
      <c r="C34" s="201" t="s">
        <v>208</v>
      </c>
      <c r="D34" s="202"/>
      <c r="E34" s="202"/>
      <c r="F34" s="202"/>
      <c r="G34" s="202"/>
      <c r="H34" s="203"/>
      <c r="I34" s="201" t="s">
        <v>210</v>
      </c>
      <c r="J34" s="202"/>
      <c r="K34" s="202"/>
      <c r="L34" s="202"/>
      <c r="M34" s="202"/>
      <c r="N34" s="202"/>
      <c r="O34" s="203"/>
    </row>
    <row r="35" spans="2:15" ht="45" customHeight="1" x14ac:dyDescent="0.25">
      <c r="B35" s="127"/>
      <c r="C35" s="198"/>
      <c r="D35" s="199"/>
      <c r="E35" s="199"/>
      <c r="F35" s="199"/>
      <c r="G35" s="199"/>
      <c r="H35" s="200"/>
      <c r="I35" s="198"/>
      <c r="J35" s="199"/>
      <c r="K35" s="199"/>
      <c r="L35" s="199"/>
      <c r="M35" s="199"/>
      <c r="N35" s="199"/>
      <c r="O35" s="200"/>
    </row>
    <row r="36" spans="2:15" ht="45" customHeight="1" x14ac:dyDescent="0.25">
      <c r="B36" s="130" t="s">
        <v>200</v>
      </c>
      <c r="C36" s="205" t="s">
        <v>211</v>
      </c>
      <c r="D36" s="205"/>
      <c r="E36" s="205"/>
      <c r="F36" s="205"/>
      <c r="G36" s="205"/>
      <c r="H36" s="205"/>
      <c r="I36" s="205" t="s">
        <v>212</v>
      </c>
      <c r="J36" s="205"/>
      <c r="K36" s="205"/>
      <c r="L36" s="205"/>
      <c r="M36" s="205"/>
      <c r="N36" s="205"/>
      <c r="O36" s="205"/>
    </row>
    <row r="38" spans="2:15" x14ac:dyDescent="0.25">
      <c r="B38" s="24" t="s">
        <v>178</v>
      </c>
      <c r="C38" s="156" t="s">
        <v>213</v>
      </c>
      <c r="D38" s="156"/>
      <c r="E38" s="156"/>
      <c r="F38" s="156"/>
      <c r="G38" s="156"/>
      <c r="H38" s="156"/>
      <c r="I38" s="157" t="s">
        <v>105</v>
      </c>
      <c r="J38" s="156"/>
      <c r="K38" s="156"/>
      <c r="L38" s="156"/>
      <c r="M38" s="156"/>
      <c r="N38" s="156"/>
      <c r="O38" s="158"/>
    </row>
    <row r="39" spans="2:15" ht="45" customHeight="1" x14ac:dyDescent="0.25">
      <c r="B39" s="11"/>
      <c r="C39" s="201"/>
      <c r="D39" s="202"/>
      <c r="E39" s="202"/>
      <c r="F39" s="202"/>
      <c r="G39" s="202"/>
      <c r="H39" s="203"/>
      <c r="I39" s="201"/>
      <c r="J39" s="202"/>
      <c r="K39" s="202"/>
      <c r="L39" s="202"/>
      <c r="M39" s="202"/>
      <c r="N39" s="202"/>
      <c r="O39" s="203"/>
    </row>
  </sheetData>
  <mergeCells count="59">
    <mergeCell ref="C32:H32"/>
    <mergeCell ref="I32:O32"/>
    <mergeCell ref="C22:H22"/>
    <mergeCell ref="I22:O22"/>
    <mergeCell ref="C29:H29"/>
    <mergeCell ref="I29:O29"/>
    <mergeCell ref="C23:H23"/>
    <mergeCell ref="I23:O23"/>
    <mergeCell ref="C26:H26"/>
    <mergeCell ref="I26:O26"/>
    <mergeCell ref="C30:H30"/>
    <mergeCell ref="I30:O30"/>
    <mergeCell ref="C25:H25"/>
    <mergeCell ref="I25:O25"/>
    <mergeCell ref="C39:H39"/>
    <mergeCell ref="I39:O39"/>
    <mergeCell ref="C28:H28"/>
    <mergeCell ref="I28:O28"/>
    <mergeCell ref="C35:H35"/>
    <mergeCell ref="I35:O35"/>
    <mergeCell ref="C38:H38"/>
    <mergeCell ref="I38:O38"/>
    <mergeCell ref="C34:H34"/>
    <mergeCell ref="I34:O34"/>
    <mergeCell ref="C31:H31"/>
    <mergeCell ref="I31:O31"/>
    <mergeCell ref="C33:H33"/>
    <mergeCell ref="I33:O33"/>
    <mergeCell ref="C36:H36"/>
    <mergeCell ref="I36:O36"/>
    <mergeCell ref="C16:H16"/>
    <mergeCell ref="I16:O16"/>
    <mergeCell ref="C18:H18"/>
    <mergeCell ref="I18:O18"/>
    <mergeCell ref="C20:H20"/>
    <mergeCell ref="I20:O20"/>
    <mergeCell ref="C19:H19"/>
    <mergeCell ref="I19:O19"/>
    <mergeCell ref="C13:H13"/>
    <mergeCell ref="I13:O13"/>
    <mergeCell ref="C15:H15"/>
    <mergeCell ref="I15:O15"/>
    <mergeCell ref="C10:H10"/>
    <mergeCell ref="I10:O10"/>
    <mergeCell ref="B2:O2"/>
    <mergeCell ref="C3:H3"/>
    <mergeCell ref="I3:O3"/>
    <mergeCell ref="C4:H4"/>
    <mergeCell ref="I4:O4"/>
    <mergeCell ref="C6:H6"/>
    <mergeCell ref="I6:O6"/>
    <mergeCell ref="C9:H9"/>
    <mergeCell ref="I9:O9"/>
    <mergeCell ref="C12:H12"/>
    <mergeCell ref="I12:O12"/>
    <mergeCell ref="C8:H8"/>
    <mergeCell ref="I8:O8"/>
    <mergeCell ref="C7:H7"/>
    <mergeCell ref="I7:O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Resource &amp; Narrative</vt:lpstr>
      <vt:lpstr>Metrics &amp; Milestones</vt:lpstr>
      <vt:lpstr>Resources</vt:lpstr>
      <vt:lpstr>Outreach &amp; Knowledge Sharing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kharron</cp:lastModifiedBy>
  <cp:revision/>
  <dcterms:created xsi:type="dcterms:W3CDTF">2020-06-24T08:48:21Z</dcterms:created>
  <dcterms:modified xsi:type="dcterms:W3CDTF">2021-07-21T14:41:59Z</dcterms:modified>
  <cp:category/>
  <cp:contentStatus/>
</cp:coreProperties>
</file>