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GRIDPP REPORTS\Q121\"/>
    </mc:Choice>
  </mc:AlternateContent>
  <xr:revisionPtr revIDLastSave="0" documentId="13_ncr:1_{49685233-22FE-4C30-AB39-AE90A371ECBA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Resource &amp; Narrative" sheetId="1" r:id="rId1"/>
    <sheet name="Metrics &amp; Milestones" sheetId="2" r:id="rId2"/>
    <sheet name="Resources" sheetId="3" r:id="rId3"/>
    <sheet name="Outreach &amp; Knowledge Sharing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7" i="3" l="1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0" i="3"/>
  <c r="G59" i="3"/>
  <c r="G58" i="3"/>
  <c r="G57" i="3"/>
  <c r="G56" i="3"/>
  <c r="G53" i="3"/>
  <c r="G52" i="3"/>
  <c r="G51" i="3"/>
  <c r="G50" i="3"/>
  <c r="G49" i="3"/>
  <c r="F44" i="3"/>
  <c r="F45" i="3" s="1"/>
  <c r="E44" i="3"/>
  <c r="E45" i="3" s="1"/>
  <c r="D44" i="3"/>
  <c r="D45" i="3" s="1"/>
  <c r="C44" i="3"/>
  <c r="C45" i="3" s="1"/>
  <c r="G43" i="3"/>
  <c r="G42" i="3"/>
  <c r="G41" i="3"/>
  <c r="G44" i="3" s="1"/>
  <c r="G45" i="3" s="1"/>
  <c r="F39" i="3"/>
  <c r="E39" i="3"/>
  <c r="D39" i="3"/>
  <c r="C39" i="3"/>
  <c r="G39" i="3" s="1"/>
  <c r="C35" i="3"/>
  <c r="G34" i="3"/>
  <c r="G35" i="3" s="1"/>
  <c r="F34" i="3"/>
  <c r="F35" i="3" s="1"/>
  <c r="E34" i="3"/>
  <c r="E35" i="3" s="1"/>
  <c r="D34" i="3"/>
  <c r="D35" i="3" s="1"/>
  <c r="C34" i="3"/>
  <c r="G33" i="3"/>
  <c r="G32" i="3"/>
  <c r="G31" i="3"/>
  <c r="G29" i="3"/>
  <c r="F29" i="3"/>
  <c r="E29" i="3"/>
  <c r="D29" i="3"/>
  <c r="C29" i="3"/>
  <c r="G24" i="3"/>
  <c r="F24" i="3"/>
  <c r="E24" i="3"/>
  <c r="D24" i="3"/>
  <c r="C24" i="3"/>
  <c r="G23" i="3"/>
  <c r="G22" i="3"/>
  <c r="G21" i="3"/>
  <c r="G18" i="3"/>
  <c r="F18" i="3"/>
  <c r="E18" i="3"/>
  <c r="D18" i="3"/>
  <c r="C18" i="3"/>
  <c r="G17" i="3"/>
  <c r="G16" i="3"/>
  <c r="G15" i="3"/>
  <c r="F11" i="3"/>
  <c r="E11" i="3"/>
  <c r="D11" i="3"/>
  <c r="C11" i="3"/>
  <c r="G10" i="3"/>
  <c r="G9" i="3"/>
  <c r="G11" i="3" s="1"/>
  <c r="F7" i="3"/>
  <c r="E7" i="3"/>
  <c r="D7" i="3"/>
  <c r="C7" i="3"/>
  <c r="G6" i="3"/>
  <c r="G5" i="3"/>
  <c r="G7" i="3" s="1"/>
  <c r="G8" i="2"/>
  <c r="G7" i="2"/>
  <c r="G6" i="2"/>
  <c r="G5" i="2"/>
  <c r="G4" i="2"/>
</calcChain>
</file>

<file path=xl/sharedStrings.xml><?xml version="1.0" encoding="utf-8"?>
<sst xmlns="http://schemas.openxmlformats.org/spreadsheetml/2006/main" count="251" uniqueCount="149">
  <si>
    <t>Year</t>
  </si>
  <si>
    <t>Area</t>
  </si>
  <si>
    <t>NorthGrid</t>
  </si>
  <si>
    <t>Quarter</t>
  </si>
  <si>
    <t>Q1</t>
  </si>
  <si>
    <t>Reporter</t>
  </si>
  <si>
    <t>Month 1</t>
  </si>
  <si>
    <t>Month 2</t>
  </si>
  <si>
    <t>Month 3</t>
  </si>
  <si>
    <t>Lancaster</t>
  </si>
  <si>
    <t>Liverpool</t>
  </si>
  <si>
    <t>Sheffield</t>
  </si>
  <si>
    <t>Manchester</t>
  </si>
  <si>
    <t>Total</t>
  </si>
  <si>
    <t>Narrative</t>
  </si>
  <si>
    <t>Successes</t>
  </si>
  <si>
    <t>Problems</t>
  </si>
  <si>
    <t>Achieved funding for a major storage and hardware refresh, as well as a starting block for future resources</t>
  </si>
  <si>
    <t>A large portion of our storage has become almost unusable to due a high rate of HDD failures and lack of agility with ZFS.</t>
  </si>
  <si>
    <t xml:space="preserve">Still just Rob and John keeping things ticking over. General node and server maintenance as site visits permit.
Gradual retirement of
long-out-of-warranty storage and worker nodes when it becomes necessary.
ARC CE upgraded and accounting publishing fixed/updated on CEs and SE.
</t>
  </si>
  <si>
    <t>Still waiting on University to upgrade their hardware to support production IPv6.
Storage capacity down a bit ~150TB, we've had to retire a few old servers due to age and reliability.</t>
  </si>
  <si>
    <t>Site has kept on running.</t>
  </si>
  <si>
    <t>Some ongoing electrical work, but planned so all done within downtimes.</t>
  </si>
  <si>
    <t>Risks</t>
  </si>
  <si>
    <t>Type</t>
  </si>
  <si>
    <t>Risk</t>
  </si>
  <si>
    <t>Mitigation</t>
  </si>
  <si>
    <t>Large portion of storage “at risk”</t>
  </si>
  <si>
    <t>Temporary reduction in atlas use at the site to give space to move data, use portion of new disk to make up the short fall</t>
  </si>
  <si>
    <t>Aging Kit</t>
  </si>
  <si>
    <t>Planned retirements</t>
  </si>
  <si>
    <t>Low amount of available support effort</t>
  </si>
  <si>
    <t>Support from the community will hopefully help.</t>
  </si>
  <si>
    <t>Objectives and Deliverables Last Quarter</t>
  </si>
  <si>
    <t>Due Date</t>
  </si>
  <si>
    <t>Objective/Deliverable</t>
  </si>
  <si>
    <t>Metric/Output</t>
  </si>
  <si>
    <t>Lancs: Maintain good job throughput and reliability despite the problems with storage
Lancs: Purchase new kit using EoY funds.</t>
  </si>
  <si>
    <t>Good CPU hours
New kit to shore up losses and provide core for future storage</t>
  </si>
  <si>
    <t xml:space="preserve">
Liv: Fixed APEL problems, kept ARC updated.</t>
  </si>
  <si>
    <t xml:space="preserve">
Accurate accounting, up to date services.</t>
  </si>
  <si>
    <t>Objectives and Deliverables This Quarter</t>
  </si>
  <si>
    <t>Lancs: Put new compute and a portion of the new storage online and in production.</t>
  </si>
  <si>
    <t>Increased/restored capacity.</t>
  </si>
  <si>
    <t>Lancs: Have the base to a CEPH test instance planned out using the other disk servers obtained.</t>
  </si>
  <si>
    <t>Core to future storage, progress to be reported to storage group.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</si>
  <si>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</si>
  <si>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</si>
  <si>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</si>
  <si>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</si>
  <si>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</si>
  <si>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</si>
  <si>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</si>
  <si>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</si>
  <si>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</si>
  <si>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</si>
  <si>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</si>
  <si>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</si>
  <si>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</si>
  <si>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NorthGrid</t>
  </si>
  <si>
    <t>Metric OK</t>
  </si>
  <si>
    <t>MOK</t>
  </si>
  <si>
    <t>% of WLCG Pledged Disk Available - NorthGrid</t>
  </si>
  <si>
    <t>Metric Clost to Target</t>
  </si>
  <si>
    <t>MCT</t>
  </si>
  <si>
    <t>% CPU Utilisation (Wall Clock) - NorthGrid</t>
  </si>
  <si>
    <t>Metric not OK</t>
  </si>
  <si>
    <t>MFL</t>
  </si>
  <si>
    <t xml:space="preserve">Average Argo Availability - NorthGrid </t>
  </si>
  <si>
    <t>Metric with no Target</t>
  </si>
  <si>
    <t>MNO</t>
  </si>
  <si>
    <t xml:space="preserve">Average Argo Reliability - NorthGrid </t>
  </si>
  <si>
    <t xml:space="preserve">Please fill in all fields highlighed in </t>
  </si>
  <si>
    <t>Capacities</t>
  </si>
  <si>
    <t>Notes</t>
  </si>
  <si>
    <t>CPU Available (HS06)</t>
  </si>
  <si>
    <t>Pledge figures are given and agreed at the start of each GridPP year (April) by local PI</t>
  </si>
  <si>
    <t>CPU Pledged (HS06)</t>
  </si>
  <si>
    <t>% of Pledge</t>
  </si>
  <si>
    <t>Capacity figures are as reported by the site directly.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</si>
  <si>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</si>
  <si>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</si>
  <si>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</si>
  <si>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</si>
  <si>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</si>
  <si>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</si>
  <si>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</si>
  <si>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</si>
  <si>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</si>
  <si>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</si>
  <si>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</si>
  <si>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</si>
  <si>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</si>
  <si>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</si>
  <si>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https://accounting.egi.eu/tier2/federation/NorthGrid/normcpu/SITE/DATE/2021/1/2021/3/all/localinfrajobs/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</si>
  <si>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</si>
  <si>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</si>
  <si>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</si>
  <si>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</si>
  <si>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</si>
  <si>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</si>
  <si>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</si>
  <si>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Used: https://accounting.egi.eu/tier2/federation/NorthGrid/normcpu/DATE/SITE/2020/4/2020/6/all/localinfrajobs/</t>
  </si>
  <si>
    <t>WallClock Hours (HS06)</t>
  </si>
  <si>
    <t>WallClock time available from link below:</t>
  </si>
  <si>
    <t>https://accounting.egi.eu/tier2/federation/NorthGrid/normelap_processors/SITE/DATE/2021/1/2021/3/all/localinfrajobs/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</si>
  <si>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</si>
  <si>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</si>
  <si>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</si>
  <si>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</si>
  <si>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</si>
  <si>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</si>
  <si>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</si>
  <si>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</si>
  <si>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</si>
  <si>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</si>
  <si>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</si>
  <si>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Storage - Other : USED (TB)</t>
  </si>
  <si>
    <t>t2k.org</t>
  </si>
  <si>
    <t>Active VOs at you site can be assesed from the following link:</t>
  </si>
  <si>
    <t>snoplus.snolab.ca</t>
  </si>
  <si>
    <t>https://accounting.egi.eu/tier2/federation/NorthGrid/njobs/VO/DATE/2021/1/2021/3/all/localinfrajobs/</t>
  </si>
  <si>
    <t>na62.vo.gridpp.ac.uk</t>
  </si>
  <si>
    <t>This includes all VOs that have run at least one job at the distributed Tier-2 in the last Quarter and are deemed to be supported.</t>
  </si>
  <si>
    <t>cernatschool.org</t>
  </si>
  <si>
    <t>If you have other VOs that are supported, use storage and may not have run in the last quarter please include them also.</t>
  </si>
  <si>
    <t xml:space="preserve">dteam </t>
  </si>
  <si>
    <t>esr</t>
  </si>
  <si>
    <t>gridpp</t>
  </si>
  <si>
    <t>lsst</t>
  </si>
  <si>
    <t xml:space="preserve">dune   </t>
  </si>
  <si>
    <t>mu3e.org</t>
  </si>
  <si>
    <t>hyperk.org</t>
  </si>
  <si>
    <t>lsst (iris)</t>
  </si>
  <si>
    <t xml:space="preserve">dune (iris) </t>
  </si>
  <si>
    <t>vo.cta.in2p3.fr (iris)</t>
  </si>
  <si>
    <t>ska.telescope.eu (iris)</t>
  </si>
  <si>
    <t>Outreach &amp; Knowledge Exchange - ResearchFish Inputs</t>
  </si>
  <si>
    <t>Date</t>
  </si>
  <si>
    <t>Publications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</si>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</sst>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dd/mm/yy"/>
    <numFmt numFmtId="167" formatCode="0.0%"/>
  </numFmts>
  <fonts count="8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757171"/>
        <bgColor rgb="FF666699"/>
      </patternFill>
    </fill>
    <fill>
      <patternFill patternType="solid">
        <fgColor rgb="FF305496"/>
        <bgColor rgb="FF0563C1"/>
      </patternFill>
    </fill>
    <fill>
      <patternFill patternType="solid">
        <fgColor rgb="FFC65911"/>
        <bgColor rgb="FF993300"/>
      </patternFill>
    </fill>
    <fill>
      <patternFill patternType="solid">
        <fgColor rgb="FF548235"/>
        <bgColor rgb="FF757171"/>
      </patternFill>
    </fill>
    <fill>
      <patternFill patternType="solid">
        <fgColor rgb="FFBF8F00"/>
        <bgColor rgb="FFC65911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6" fillId="0" borderId="0" applyBorder="0" applyProtection="0"/>
  </cellStyleXfs>
  <cellXfs count="141">
    <xf numFmtId="0" fontId="0" fillId="0" borderId="0" xfId="0"/>
    <xf numFmtId="0" fontId="1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2" xfId="0" applyBorder="1"/>
    <xf numFmtId="0" fontId="1" fillId="3" borderId="1" xfId="0" applyFont="1" applyFill="1" applyBorder="1" applyAlignment="1">
      <alignment horizontal="center"/>
    </xf>
    <xf numFmtId="0" fontId="0" fillId="0" borderId="12" xfId="0" applyFont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6" fontId="0" fillId="0" borderId="1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0" fillId="0" borderId="10" xfId="1" applyFont="1" applyBorder="1" applyAlignment="1" applyProtection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9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7" borderId="1" xfId="0" applyFill="1" applyBorder="1"/>
    <xf numFmtId="0" fontId="0" fillId="0" borderId="1" xfId="0" applyFont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1" applyFont="1" applyBorder="1" applyAlignment="1" applyProtection="1">
      <alignment horizontal="center" vertical="center"/>
    </xf>
    <xf numFmtId="9" fontId="0" fillId="0" borderId="12" xfId="1" applyFont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11" borderId="8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9" xfId="0" applyFont="1" applyFill="1" applyBorder="1"/>
    <xf numFmtId="0" fontId="0" fillId="11" borderId="4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1" fillId="2" borderId="12" xfId="0" applyFont="1" applyFill="1" applyBorder="1"/>
    <xf numFmtId="10" fontId="1" fillId="2" borderId="14" xfId="0" applyNumberFormat="1" applyFont="1" applyFill="1" applyBorder="1" applyAlignment="1">
      <alignment horizontal="center"/>
    </xf>
    <xf numFmtId="0" fontId="0" fillId="0" borderId="6" xfId="0" applyBorder="1"/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9" xfId="0" applyFont="1" applyFill="1" applyBorder="1"/>
    <xf numFmtId="164" fontId="0" fillId="11" borderId="10" xfId="0" applyNumberFormat="1" applyFill="1" applyBorder="1" applyAlignment="1">
      <alignment horizontal="center"/>
    </xf>
    <xf numFmtId="164" fontId="0" fillId="11" borderId="0" xfId="0" applyNumberFormat="1" applyFill="1" applyBorder="1" applyAlignment="1">
      <alignment horizontal="center"/>
    </xf>
    <xf numFmtId="164" fontId="0" fillId="11" borderId="11" xfId="0" applyNumberFormat="1" applyFill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6" fillId="0" borderId="10" xfId="2" applyFont="1" applyBorder="1" applyAlignment="1" applyProtection="1"/>
    <xf numFmtId="0" fontId="1" fillId="3" borderId="12" xfId="0" applyFont="1" applyFill="1" applyBorder="1"/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7" fontId="1" fillId="3" borderId="14" xfId="0" applyNumberFormat="1" applyFont="1" applyFill="1" applyBorder="1" applyAlignment="1">
      <alignment horizontal="center"/>
    </xf>
    <xf numFmtId="164" fontId="0" fillId="11" borderId="9" xfId="0" applyNumberFormat="1" applyFill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1" fillId="4" borderId="9" xfId="0" applyFont="1" applyFill="1" applyBorder="1"/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10" xfId="2" applyFont="1" applyBorder="1" applyProtection="1"/>
    <xf numFmtId="164" fontId="0" fillId="11" borderId="10" xfId="0" applyNumberFormat="1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1" fillId="4" borderId="12" xfId="0" applyFont="1" applyFill="1" applyBorder="1"/>
    <xf numFmtId="10" fontId="2" fillId="0" borderId="6" xfId="0" applyNumberFormat="1" applyFont="1" applyBorder="1" applyAlignment="1">
      <alignment horizontal="center"/>
    </xf>
    <xf numFmtId="167" fontId="1" fillId="4" borderId="1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1" fillId="5" borderId="9" xfId="0" applyFont="1" applyFill="1" applyBorder="1"/>
    <xf numFmtId="164" fontId="2" fillId="0" borderId="11" xfId="0" applyNumberFormat="1" applyFont="1" applyBorder="1" applyAlignment="1">
      <alignment horizontal="center"/>
    </xf>
    <xf numFmtId="0" fontId="1" fillId="5" borderId="12" xfId="0" applyFont="1" applyFill="1" applyBorder="1"/>
    <xf numFmtId="164" fontId="0" fillId="11" borderId="12" xfId="0" applyNumberFormat="1" applyFill="1" applyBorder="1" applyAlignment="1">
      <alignment horizontal="center"/>
    </xf>
    <xf numFmtId="164" fontId="0" fillId="11" borderId="6" xfId="0" applyNumberFormat="1" applyFill="1" applyBorder="1" applyAlignment="1">
      <alignment horizontal="center"/>
    </xf>
    <xf numFmtId="164" fontId="0" fillId="11" borderId="8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70C0"/>
      <rgbColor rgb="FFC0C0C0"/>
      <rgbColor rgb="FF757171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BF8F00"/>
      <rgbColor rgb="FFC659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NorthGrid/normcpu/SITE/DATE/2021/1/2021/3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6" Type="http://schemas.openxmlformats.org/officeDocument/2006/relationships/hyperlink" Target="https://accounting.egi.eu/tier2/federation/NorthGrid/njobs/VO/DATE/2021/1/2021/3/all/localinfrajobs/" TargetMode="External"/><Relationship Id="rId5" Type="http://schemas.openxmlformats.org/officeDocument/2006/relationships/hyperlink" Target="https://accounting.egi.eu/tier2/federation/NorthGrid/normelap_processors/SITE/DATE/2021/1/2021/3/all/localinfrajobs/" TargetMode="External"/><Relationship Id="rId4" Type="http://schemas.openxmlformats.org/officeDocument/2006/relationships/hyperlink" Target="https://accounting.egi.eu/tier2/federation/NorthGrid/normcpu/DATE/SITE/2020/4/2020/6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1"/>
  <sheetViews>
    <sheetView tabSelected="1" zoomScaleNormal="100" workbookViewId="0">
      <selection activeCell="F9" sqref="F9:J9"/>
    </sheetView>
  </sheetViews>
  <sheetFormatPr defaultColWidth="8.7109375" defaultRowHeight="15" x14ac:dyDescent="0.25"/>
  <cols>
    <col min="2" max="2" width="15.42578125" customWidth="1"/>
    <col min="3" max="3" width="17.140625" customWidth="1"/>
    <col min="4" max="4" width="20.28515625" customWidth="1"/>
    <col min="5" max="5" width="9.140625" style="13" customWidth="1"/>
    <col min="6" max="6" width="9.5703125" style="13" customWidth="1"/>
    <col min="7" max="10" width="9.140625" style="13" customWidth="1"/>
  </cols>
  <sheetData>
    <row r="2" spans="2:10" x14ac:dyDescent="0.25">
      <c r="B2" s="14" t="s">
        <v>0</v>
      </c>
      <c r="C2" s="15">
        <v>2021</v>
      </c>
      <c r="D2" s="16" t="s">
        <v>1</v>
      </c>
      <c r="E2" s="12" t="s">
        <v>2</v>
      </c>
      <c r="F2" s="12"/>
    </row>
    <row r="3" spans="2:10" x14ac:dyDescent="0.25">
      <c r="B3" s="14" t="s">
        <v>3</v>
      </c>
      <c r="C3" s="15" t="s">
        <v>4</v>
      </c>
      <c r="D3" s="16" t="s">
        <v>5</v>
      </c>
      <c r="E3" s="12" t="s">
        <v>148</v>
      </c>
      <c r="F3" s="12"/>
    </row>
    <row r="4" spans="2:10" x14ac:dyDescent="0.25">
      <c r="B4" s="17"/>
      <c r="C4" s="18"/>
      <c r="D4" s="17"/>
      <c r="E4" s="18"/>
      <c r="F4" s="18"/>
    </row>
    <row r="6" spans="2:10" x14ac:dyDescent="0.25">
      <c r="B6" s="10" t="s">
        <v>14</v>
      </c>
      <c r="C6" s="10"/>
      <c r="D6" s="10"/>
      <c r="E6" s="10"/>
      <c r="F6" s="10"/>
      <c r="G6" s="10"/>
      <c r="H6" s="10"/>
      <c r="I6" s="10"/>
      <c r="J6" s="10"/>
    </row>
    <row r="7" spans="2:10" x14ac:dyDescent="0.25">
      <c r="B7" s="24" t="s">
        <v>1</v>
      </c>
      <c r="C7" s="9" t="s">
        <v>15</v>
      </c>
      <c r="D7" s="9"/>
      <c r="E7" s="9"/>
      <c r="F7" s="8" t="s">
        <v>16</v>
      </c>
      <c r="G7" s="8"/>
      <c r="H7" s="8"/>
      <c r="I7" s="8"/>
      <c r="J7" s="8"/>
    </row>
    <row r="8" spans="2:10" ht="67.900000000000006" customHeight="1" x14ac:dyDescent="0.25">
      <c r="B8" s="25" t="s">
        <v>9</v>
      </c>
      <c r="C8" s="7" t="s">
        <v>17</v>
      </c>
      <c r="D8" s="7"/>
      <c r="E8" s="7"/>
      <c r="F8" s="7" t="s">
        <v>18</v>
      </c>
      <c r="G8" s="7"/>
      <c r="H8" s="7"/>
      <c r="I8" s="7"/>
      <c r="J8" s="7"/>
    </row>
    <row r="9" spans="2:10" ht="146.25" customHeight="1" x14ac:dyDescent="0.25">
      <c r="B9" s="25" t="s">
        <v>10</v>
      </c>
      <c r="C9" s="7" t="s">
        <v>19</v>
      </c>
      <c r="D9" s="7"/>
      <c r="E9" s="7"/>
      <c r="F9" s="7" t="s">
        <v>20</v>
      </c>
      <c r="G9" s="7"/>
      <c r="H9" s="7"/>
      <c r="I9" s="7"/>
      <c r="J9" s="7"/>
    </row>
    <row r="10" spans="2:10" ht="60" customHeight="1" x14ac:dyDescent="0.25">
      <c r="B10" s="25" t="s">
        <v>12</v>
      </c>
      <c r="C10" s="7"/>
      <c r="D10" s="7"/>
      <c r="E10" s="7"/>
      <c r="F10" s="7"/>
      <c r="G10" s="7"/>
      <c r="H10" s="7"/>
      <c r="I10" s="7"/>
      <c r="J10" s="7"/>
    </row>
    <row r="11" spans="2:10" ht="60" customHeight="1" x14ac:dyDescent="0.25">
      <c r="B11" s="25" t="s">
        <v>11</v>
      </c>
      <c r="C11" s="7" t="s">
        <v>21</v>
      </c>
      <c r="D11" s="7"/>
      <c r="E11" s="7"/>
      <c r="F11" s="7" t="s">
        <v>22</v>
      </c>
      <c r="G11" s="7"/>
      <c r="H11" s="7"/>
      <c r="I11" s="7"/>
      <c r="J11" s="7"/>
    </row>
    <row r="12" spans="2:10" x14ac:dyDescent="0.25">
      <c r="C12" s="13"/>
      <c r="D12" s="13"/>
    </row>
    <row r="13" spans="2:10" x14ac:dyDescent="0.25">
      <c r="C13" s="13"/>
      <c r="D13" s="13"/>
    </row>
    <row r="14" spans="2:10" x14ac:dyDescent="0.25">
      <c r="B14" s="6" t="s">
        <v>23</v>
      </c>
      <c r="C14" s="6"/>
      <c r="D14" s="6"/>
      <c r="E14" s="6"/>
      <c r="F14" s="6"/>
      <c r="G14" s="6"/>
      <c r="H14" s="6"/>
      <c r="I14" s="6"/>
      <c r="J14" s="6"/>
    </row>
    <row r="15" spans="2:10" x14ac:dyDescent="0.25">
      <c r="B15" s="26" t="s">
        <v>24</v>
      </c>
      <c r="C15" s="5" t="s">
        <v>25</v>
      </c>
      <c r="D15" s="5"/>
      <c r="E15" s="5"/>
      <c r="F15" s="4" t="s">
        <v>26</v>
      </c>
      <c r="G15" s="4"/>
      <c r="H15" s="4"/>
      <c r="I15" s="4"/>
      <c r="J15" s="4"/>
    </row>
    <row r="16" spans="2:10" ht="60" customHeight="1" x14ac:dyDescent="0.25">
      <c r="B16" s="25" t="s">
        <v>9</v>
      </c>
      <c r="C16" s="7" t="s">
        <v>27</v>
      </c>
      <c r="D16" s="7"/>
      <c r="E16" s="7"/>
      <c r="F16" s="7" t="s">
        <v>28</v>
      </c>
      <c r="G16" s="7"/>
      <c r="H16" s="7"/>
      <c r="I16" s="7"/>
      <c r="J16" s="7"/>
    </row>
    <row r="17" spans="2:10" ht="60" customHeight="1" x14ac:dyDescent="0.25">
      <c r="B17" s="25" t="s">
        <v>10</v>
      </c>
      <c r="C17" s="7" t="s">
        <v>29</v>
      </c>
      <c r="D17" s="7"/>
      <c r="E17" s="7"/>
      <c r="F17" s="7" t="s">
        <v>30</v>
      </c>
      <c r="G17" s="7"/>
      <c r="H17" s="7"/>
      <c r="I17" s="7"/>
      <c r="J17" s="7"/>
    </row>
    <row r="18" spans="2:10" ht="60" customHeight="1" x14ac:dyDescent="0.25">
      <c r="B18" s="25" t="s">
        <v>12</v>
      </c>
      <c r="C18" s="7"/>
      <c r="D18" s="7"/>
      <c r="E18" s="7"/>
      <c r="F18" s="7"/>
      <c r="G18" s="7"/>
      <c r="H18" s="7"/>
      <c r="I18" s="7"/>
      <c r="J18" s="7"/>
    </row>
    <row r="19" spans="2:10" ht="60" customHeight="1" x14ac:dyDescent="0.25">
      <c r="B19" s="25" t="s">
        <v>11</v>
      </c>
      <c r="C19" s="7" t="s">
        <v>31</v>
      </c>
      <c r="D19" s="7"/>
      <c r="E19" s="7"/>
      <c r="F19" s="7" t="s">
        <v>32</v>
      </c>
      <c r="G19" s="7"/>
      <c r="H19" s="7"/>
      <c r="I19" s="7"/>
      <c r="J19" s="7"/>
    </row>
    <row r="22" spans="2:10" x14ac:dyDescent="0.25">
      <c r="B22" s="3" t="s">
        <v>33</v>
      </c>
      <c r="C22" s="3"/>
      <c r="D22" s="3"/>
      <c r="E22" s="3"/>
      <c r="F22" s="3"/>
      <c r="G22" s="3"/>
      <c r="H22" s="3"/>
      <c r="I22" s="3"/>
      <c r="J22" s="3"/>
    </row>
    <row r="23" spans="2:10" x14ac:dyDescent="0.25">
      <c r="B23" s="27" t="s">
        <v>34</v>
      </c>
      <c r="C23" s="2" t="s">
        <v>35</v>
      </c>
      <c r="D23" s="2"/>
      <c r="E23" s="2"/>
      <c r="F23" s="1" t="s">
        <v>36</v>
      </c>
      <c r="G23" s="1"/>
      <c r="H23" s="1"/>
      <c r="I23" s="1"/>
      <c r="J23" s="1"/>
    </row>
    <row r="24" spans="2:10" ht="60" customHeight="1" x14ac:dyDescent="0.25">
      <c r="B24" s="28">
        <v>44285</v>
      </c>
      <c r="C24" s="130" t="s">
        <v>37</v>
      </c>
      <c r="D24" s="130"/>
      <c r="E24" s="130"/>
      <c r="F24" s="130" t="s">
        <v>38</v>
      </c>
      <c r="G24" s="130"/>
      <c r="H24" s="130"/>
      <c r="I24" s="130"/>
      <c r="J24" s="130"/>
    </row>
    <row r="25" spans="2:10" ht="60" customHeight="1" x14ac:dyDescent="0.25">
      <c r="B25" s="28">
        <v>44285</v>
      </c>
      <c r="C25" s="130" t="s">
        <v>39</v>
      </c>
      <c r="D25" s="130"/>
      <c r="E25" s="130"/>
      <c r="F25" s="130" t="s">
        <v>40</v>
      </c>
      <c r="G25" s="130"/>
      <c r="H25" s="130"/>
      <c r="I25" s="130"/>
      <c r="J25" s="130"/>
    </row>
    <row r="28" spans="2:10" x14ac:dyDescent="0.25">
      <c r="B28" s="131" t="s">
        <v>41</v>
      </c>
      <c r="C28" s="131"/>
      <c r="D28" s="131"/>
      <c r="E28" s="131"/>
      <c r="F28" s="131"/>
      <c r="G28" s="131"/>
      <c r="H28" s="131"/>
      <c r="I28" s="131"/>
      <c r="J28" s="131"/>
    </row>
    <row r="29" spans="2:10" x14ac:dyDescent="0.25">
      <c r="B29" s="30" t="s">
        <v>34</v>
      </c>
      <c r="C29" s="132" t="s">
        <v>35</v>
      </c>
      <c r="D29" s="132"/>
      <c r="E29" s="132"/>
      <c r="F29" s="133" t="s">
        <v>36</v>
      </c>
      <c r="G29" s="133"/>
      <c r="H29" s="133"/>
      <c r="I29" s="133"/>
      <c r="J29" s="133"/>
    </row>
    <row r="30" spans="2:10" ht="60" customHeight="1" x14ac:dyDescent="0.25">
      <c r="B30" s="28">
        <v>44347</v>
      </c>
      <c r="C30" s="130" t="s">
        <v>42</v>
      </c>
      <c r="D30" s="130"/>
      <c r="E30" s="130"/>
      <c r="F30" s="130" t="s">
        <v>43</v>
      </c>
      <c r="G30" s="130"/>
      <c r="H30" s="130"/>
      <c r="I30" s="130"/>
      <c r="J30" s="130"/>
    </row>
    <row r="31" spans="2:10" ht="23.85" customHeight="1" x14ac:dyDescent="0.25">
      <c r="B31" s="28">
        <v>44377</v>
      </c>
      <c r="C31" s="130" t="s">
        <v>44</v>
      </c>
      <c r="D31" s="130"/>
      <c r="E31" s="130"/>
      <c r="F31" s="130" t="s">
        <v>45</v>
      </c>
      <c r="G31" s="130"/>
      <c r="H31" s="130"/>
      <c r="I31" s="130"/>
      <c r="J31" s="130"/>
    </row>
  </sheetData>
  <mergeCells count="38">
    <mergeCell ref="C30:E30"/>
    <mergeCell ref="F30:J30"/>
    <mergeCell ref="C31:E31"/>
    <mergeCell ref="F31:J31"/>
    <mergeCell ref="C25:E25"/>
    <mergeCell ref="F25:J25"/>
    <mergeCell ref="B28:J28"/>
    <mergeCell ref="C29:E29"/>
    <mergeCell ref="F29:J29"/>
    <mergeCell ref="B22:J22"/>
    <mergeCell ref="C23:E23"/>
    <mergeCell ref="F23:J23"/>
    <mergeCell ref="C24:E24"/>
    <mergeCell ref="F24:J24"/>
    <mergeCell ref="C17:E17"/>
    <mergeCell ref="F17:J17"/>
    <mergeCell ref="C18:E18"/>
    <mergeCell ref="F18:J18"/>
    <mergeCell ref="C19:E19"/>
    <mergeCell ref="F19:J19"/>
    <mergeCell ref="B14:J14"/>
    <mergeCell ref="C15:E15"/>
    <mergeCell ref="F15:J15"/>
    <mergeCell ref="C16:E16"/>
    <mergeCell ref="F16:J16"/>
    <mergeCell ref="C9:E9"/>
    <mergeCell ref="F9:J9"/>
    <mergeCell ref="C10:E10"/>
    <mergeCell ref="F10:J10"/>
    <mergeCell ref="C11:E11"/>
    <mergeCell ref="F11:J11"/>
    <mergeCell ref="B6:J6"/>
    <mergeCell ref="C7:E7"/>
    <mergeCell ref="F7:J7"/>
    <mergeCell ref="C8:E8"/>
    <mergeCell ref="F8:J8"/>
    <mergeCell ref="E2:F2"/>
    <mergeCell ref="E3:F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8"/>
  <sheetViews>
    <sheetView zoomScaleNormal="100" workbookViewId="0">
      <selection activeCell="F4" sqref="F4"/>
    </sheetView>
  </sheetViews>
  <sheetFormatPr defaultColWidth="8.7109375" defaultRowHeight="15" x14ac:dyDescent="0.25"/>
  <cols>
    <col min="1" max="1" width="4.140625" customWidth="1"/>
    <col min="3" max="3" width="10.7109375" customWidth="1"/>
    <col min="6" max="6" width="10.5703125" customWidth="1"/>
    <col min="8" max="8" width="67.140625" customWidth="1"/>
    <col min="9" max="9" width="10.140625" customWidth="1"/>
    <col min="17" max="17" width="4.85546875" customWidth="1"/>
    <col min="18" max="18" width="6.7109375" customWidth="1"/>
    <col min="19" max="19" width="11.140625" customWidth="1"/>
    <col min="20" max="20" width="7.5703125" customWidth="1"/>
  </cols>
  <sheetData>
    <row r="2" spans="2:20" x14ac:dyDescent="0.25">
      <c r="B2" s="134" t="s">
        <v>46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R2" s="135" t="s">
        <v>47</v>
      </c>
      <c r="S2" s="135"/>
      <c r="T2" s="135"/>
    </row>
    <row r="3" spans="2:20" x14ac:dyDescent="0.25">
      <c r="B3" s="31" t="s">
        <v>48</v>
      </c>
      <c r="C3" s="14" t="s">
        <v>49</v>
      </c>
      <c r="D3" s="20" t="s">
        <v>50</v>
      </c>
      <c r="E3" s="16" t="s">
        <v>51</v>
      </c>
      <c r="F3" s="16" t="s">
        <v>52</v>
      </c>
      <c r="G3" s="19" t="s">
        <v>53</v>
      </c>
      <c r="H3" s="32" t="s">
        <v>54</v>
      </c>
      <c r="I3" s="11" t="s">
        <v>55</v>
      </c>
      <c r="J3" s="11"/>
      <c r="K3" s="11"/>
      <c r="L3" s="11"/>
      <c r="M3" s="11"/>
      <c r="N3" s="11"/>
      <c r="O3" s="11"/>
      <c r="P3" s="11"/>
      <c r="R3" s="33" t="s">
        <v>56</v>
      </c>
      <c r="S3" s="33" t="s">
        <v>54</v>
      </c>
      <c r="T3" s="14" t="s">
        <v>57</v>
      </c>
    </row>
    <row r="4" spans="2:20" ht="48" customHeight="1" x14ac:dyDescent="0.25">
      <c r="B4" s="34" t="s">
        <v>58</v>
      </c>
      <c r="C4" s="35">
        <v>2</v>
      </c>
      <c r="D4" s="36">
        <v>1</v>
      </c>
      <c r="E4" s="37">
        <v>0.05</v>
      </c>
      <c r="F4" s="38"/>
      <c r="G4" s="39" t="str">
        <f>_xlfn.IFS(ISBLANK(F4), "AWI", D4&lt;=F4,"MOK",(D4-E4)&lt;=F4,"MCT",D4&gt;F4,"MFL")</f>
        <v>AWI</v>
      </c>
      <c r="H4" s="40" t="s">
        <v>59</v>
      </c>
      <c r="I4" s="136"/>
      <c r="J4" s="136"/>
      <c r="K4" s="136"/>
      <c r="L4" s="136"/>
      <c r="M4" s="136"/>
      <c r="N4" s="136"/>
      <c r="O4" s="136"/>
      <c r="P4" s="136"/>
      <c r="R4" s="41"/>
      <c r="S4" s="29" t="s">
        <v>60</v>
      </c>
      <c r="T4" s="42" t="s">
        <v>61</v>
      </c>
    </row>
    <row r="5" spans="2:20" ht="48" customHeight="1" x14ac:dyDescent="0.25">
      <c r="B5" s="34" t="s">
        <v>58</v>
      </c>
      <c r="C5" s="35">
        <v>6</v>
      </c>
      <c r="D5" s="36">
        <v>1</v>
      </c>
      <c r="E5" s="38">
        <v>0.05</v>
      </c>
      <c r="F5" s="38"/>
      <c r="G5" s="39" t="str">
        <f>_xlfn.IFS(ISBLANK(F5), "AWI", D5&lt;=F5,"MOK",(D5-E5)&lt;=F5,"MCT",D5&gt;F5,"MFL")</f>
        <v>AWI</v>
      </c>
      <c r="H5" s="40" t="s">
        <v>62</v>
      </c>
      <c r="I5" s="136"/>
      <c r="J5" s="136"/>
      <c r="K5" s="136"/>
      <c r="L5" s="136"/>
      <c r="M5" s="136"/>
      <c r="N5" s="136"/>
      <c r="O5" s="136"/>
      <c r="P5" s="136"/>
      <c r="R5" s="43"/>
      <c r="S5" s="29" t="s">
        <v>63</v>
      </c>
      <c r="T5" s="42" t="s">
        <v>64</v>
      </c>
    </row>
    <row r="6" spans="2:20" ht="48" customHeight="1" x14ac:dyDescent="0.25">
      <c r="B6" s="34" t="s">
        <v>58</v>
      </c>
      <c r="C6" s="35">
        <v>10</v>
      </c>
      <c r="D6" s="36">
        <v>0.5</v>
      </c>
      <c r="E6" s="38">
        <v>0.05</v>
      </c>
      <c r="F6" s="38"/>
      <c r="G6" s="39" t="str">
        <f>_xlfn.IFS(ISBLANK(F6), "AWI", D6&lt;=F6,"MOK",(D6-E6)&lt;=F6,"MCT",D6&gt;F6,"MFL")</f>
        <v>AWI</v>
      </c>
      <c r="H6" s="40" t="s">
        <v>65</v>
      </c>
      <c r="I6" s="136"/>
      <c r="J6" s="136"/>
      <c r="K6" s="136"/>
      <c r="L6" s="136"/>
      <c r="M6" s="136"/>
      <c r="N6" s="136"/>
      <c r="O6" s="136"/>
      <c r="P6" s="136"/>
      <c r="R6" s="44"/>
      <c r="S6" s="29" t="s">
        <v>66</v>
      </c>
      <c r="T6" s="42" t="s">
        <v>67</v>
      </c>
    </row>
    <row r="7" spans="2:20" ht="48" customHeight="1" x14ac:dyDescent="0.25">
      <c r="B7" s="34" t="s">
        <v>58</v>
      </c>
      <c r="C7" s="35">
        <v>15</v>
      </c>
      <c r="D7" s="36">
        <v>0.95</v>
      </c>
      <c r="E7" s="38">
        <v>0.05</v>
      </c>
      <c r="F7" s="38"/>
      <c r="G7" s="39" t="str">
        <f>_xlfn.IFS(ISBLANK(F7), "AWI", D7&lt;=F7,"MOK",(D7-E7)&lt;=F7,"MCT",D7&gt;F7,"MFL")</f>
        <v>AWI</v>
      </c>
      <c r="H7" s="40" t="s">
        <v>68</v>
      </c>
      <c r="I7" s="136"/>
      <c r="J7" s="136"/>
      <c r="K7" s="136"/>
      <c r="L7" s="136"/>
      <c r="M7" s="136"/>
      <c r="N7" s="136"/>
      <c r="O7" s="136"/>
      <c r="P7" s="136"/>
      <c r="R7" s="45"/>
      <c r="S7" s="29" t="s">
        <v>69</v>
      </c>
      <c r="T7" s="42" t="s">
        <v>70</v>
      </c>
    </row>
    <row r="8" spans="2:20" ht="48" customHeight="1" x14ac:dyDescent="0.25">
      <c r="B8" s="46" t="s">
        <v>58</v>
      </c>
      <c r="C8" s="47">
        <v>16</v>
      </c>
      <c r="D8" s="48">
        <v>0.95</v>
      </c>
      <c r="E8" s="49">
        <v>0.05</v>
      </c>
      <c r="F8" s="49"/>
      <c r="G8" s="39" t="str">
        <f>_xlfn.IFS(ISBLANK(F8), "AWI", D8&lt;=F8,"MOK",(D8-E8)&lt;=F8,"MCT",D8&gt;F8,"MFL")</f>
        <v>AWI</v>
      </c>
      <c r="H8" s="50" t="s">
        <v>71</v>
      </c>
      <c r="I8" s="137"/>
      <c r="J8" s="137"/>
      <c r="K8" s="137"/>
      <c r="L8" s="137"/>
      <c r="M8" s="137"/>
      <c r="N8" s="137"/>
      <c r="O8" s="137"/>
      <c r="P8" s="137"/>
    </row>
  </sheetData>
  <mergeCells count="8">
    <mergeCell ref="I6:P6"/>
    <mergeCell ref="I7:P7"/>
    <mergeCell ref="I8:P8"/>
    <mergeCell ref="B2:P2"/>
    <mergeCell ref="R2:T2"/>
    <mergeCell ref="I3:P3"/>
    <mergeCell ref="I4:P4"/>
    <mergeCell ref="I5:P5"/>
  </mergeCells>
  <conditionalFormatting sqref="G5:G6">
    <cfRule type="cellIs" dxfId="17" priority="2" operator="equal">
      <formula>"MCT"</formula>
    </cfRule>
    <cfRule type="cellIs" dxfId="16" priority="3" operator="equal">
      <formula>"MFL"</formula>
    </cfRule>
    <cfRule type="cellIs" dxfId="15" priority="4" operator="equal">
      <formula>"MOK"</formula>
    </cfRule>
  </conditionalFormatting>
  <conditionalFormatting sqref="G5:G6">
    <cfRule type="cellIs" dxfId="14" priority="5" operator="equal">
      <formula>"MNO"</formula>
    </cfRule>
  </conditionalFormatting>
  <conditionalFormatting sqref="G5:G6">
    <cfRule type="cellIs" dxfId="13" priority="6" operator="equal">
      <formula>"MNO"</formula>
    </cfRule>
  </conditionalFormatting>
  <conditionalFormatting sqref="G4">
    <cfRule type="cellIs" dxfId="12" priority="7" operator="equal">
      <formula>"MCT"</formula>
    </cfRule>
    <cfRule type="cellIs" dxfId="11" priority="8" operator="equal">
      <formula>"MFL"</formula>
    </cfRule>
    <cfRule type="cellIs" dxfId="10" priority="9" operator="equal">
      <formula>"MOK"</formula>
    </cfRule>
  </conditionalFormatting>
  <conditionalFormatting sqref="G7">
    <cfRule type="cellIs" dxfId="9" priority="10" operator="equal">
      <formula>"MCT"</formula>
    </cfRule>
    <cfRule type="cellIs" dxfId="8" priority="11" operator="equal">
      <formula>"MFL"</formula>
    </cfRule>
    <cfRule type="cellIs" dxfId="7" priority="12" operator="equal">
      <formula>"MOK"</formula>
    </cfRule>
  </conditionalFormatting>
  <conditionalFormatting sqref="G7">
    <cfRule type="cellIs" dxfId="6" priority="13" operator="equal">
      <formula>"MNO"</formula>
    </cfRule>
  </conditionalFormatting>
  <conditionalFormatting sqref="G7">
    <cfRule type="cellIs" dxfId="5" priority="14" operator="equal">
      <formula>"MNO"</formula>
    </cfRule>
  </conditionalFormatting>
  <conditionalFormatting sqref="G8">
    <cfRule type="cellIs" dxfId="4" priority="15" operator="equal">
      <formula>"MCT"</formula>
    </cfRule>
    <cfRule type="cellIs" dxfId="3" priority="16" operator="equal">
      <formula>"MFL"</formula>
    </cfRule>
    <cfRule type="cellIs" dxfId="2" priority="17" operator="equal">
      <formula>"MOK"</formula>
    </cfRule>
  </conditionalFormatting>
  <conditionalFormatting sqref="G8">
    <cfRule type="cellIs" dxfId="1" priority="18" operator="equal">
      <formula>"MNO"</formula>
    </cfRule>
  </conditionalFormatting>
  <conditionalFormatting sqref="G8">
    <cfRule type="cellIs" dxfId="0" priority="19" operator="equal">
      <formula>"MNO"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7"/>
  <sheetViews>
    <sheetView zoomScaleNormal="100" workbookViewId="0">
      <selection activeCell="D10" sqref="D10"/>
    </sheetView>
  </sheetViews>
  <sheetFormatPr defaultColWidth="8.7109375" defaultRowHeight="15" x14ac:dyDescent="0.25"/>
  <cols>
    <col min="2" max="2" width="34" customWidth="1"/>
    <col min="3" max="3" width="18.28515625" style="13" customWidth="1"/>
    <col min="4" max="4" width="18.42578125" style="13" customWidth="1"/>
    <col min="5" max="7" width="18.28515625" style="13" customWidth="1"/>
    <col min="8" max="8" width="7.5703125" customWidth="1"/>
    <col min="9" max="9" width="111.7109375" customWidth="1"/>
  </cols>
  <sheetData>
    <row r="1" spans="1:9" x14ac:dyDescent="0.25">
      <c r="B1" s="138" t="s">
        <v>72</v>
      </c>
      <c r="C1" s="138"/>
      <c r="D1" s="51"/>
    </row>
    <row r="4" spans="1:9" ht="27.75" customHeight="1" x14ac:dyDescent="0.25">
      <c r="A4" s="52"/>
      <c r="B4" s="53" t="s">
        <v>73</v>
      </c>
      <c r="C4" s="54" t="s">
        <v>9</v>
      </c>
      <c r="D4" s="55" t="s">
        <v>10</v>
      </c>
      <c r="E4" s="56" t="s">
        <v>12</v>
      </c>
      <c r="F4" s="57" t="s">
        <v>11</v>
      </c>
      <c r="G4" s="57" t="s">
        <v>13</v>
      </c>
      <c r="H4" s="58"/>
      <c r="I4" s="59" t="s">
        <v>74</v>
      </c>
    </row>
    <row r="5" spans="1:9" x14ac:dyDescent="0.25">
      <c r="B5" s="60" t="s">
        <v>75</v>
      </c>
      <c r="C5" s="61">
        <v>79845</v>
      </c>
      <c r="D5" s="62">
        <v>37645</v>
      </c>
      <c r="E5" s="63">
        <v>55829</v>
      </c>
      <c r="F5" s="64">
        <v>11918</v>
      </c>
      <c r="G5" s="65">
        <f>SUM(C5:E5)</f>
        <v>173319</v>
      </c>
      <c r="I5" s="22" t="s">
        <v>76</v>
      </c>
    </row>
    <row r="6" spans="1:9" x14ac:dyDescent="0.25">
      <c r="B6" s="60" t="s">
        <v>77</v>
      </c>
      <c r="C6" s="66">
        <v>23955</v>
      </c>
      <c r="D6" s="18">
        <v>14171</v>
      </c>
      <c r="E6" s="66">
        <v>29463</v>
      </c>
      <c r="F6" s="67">
        <v>9326</v>
      </c>
      <c r="G6" s="65">
        <f>SUM(C6:F6)</f>
        <v>76915</v>
      </c>
      <c r="I6" s="22"/>
    </row>
    <row r="7" spans="1:9" x14ac:dyDescent="0.25">
      <c r="B7" s="60" t="s">
        <v>78</v>
      </c>
      <c r="C7" s="68">
        <f>C5/C6</f>
        <v>3.3331246086412021</v>
      </c>
      <c r="D7" s="69">
        <f>D5/D6</f>
        <v>2.6564815468209724</v>
      </c>
      <c r="E7" s="70">
        <f>E5/E6</f>
        <v>1.8948851101381394</v>
      </c>
      <c r="F7" s="70">
        <f>F5/F6</f>
        <v>1.2779326613767961</v>
      </c>
      <c r="G7" s="71">
        <f>G5/G6</f>
        <v>2.2533836052785543</v>
      </c>
      <c r="I7" s="22" t="s">
        <v>79</v>
      </c>
    </row>
    <row r="8" spans="1:9" x14ac:dyDescent="0.25">
      <c r="B8" s="60"/>
      <c r="C8" s="66"/>
      <c r="D8" s="18"/>
      <c r="E8" s="66"/>
      <c r="F8" s="67"/>
      <c r="G8" s="65"/>
      <c r="I8" s="22"/>
    </row>
    <row r="9" spans="1:9" x14ac:dyDescent="0.25">
      <c r="B9" s="60" t="s">
        <v>80</v>
      </c>
      <c r="C9" s="72">
        <v>3400</v>
      </c>
      <c r="D9" s="62">
        <v>1424</v>
      </c>
      <c r="E9" s="72">
        <v>6820</v>
      </c>
      <c r="F9" s="64">
        <v>0</v>
      </c>
      <c r="G9" s="65">
        <f>SUM(C9:F9)</f>
        <v>11644</v>
      </c>
      <c r="I9" s="22"/>
    </row>
    <row r="10" spans="1:9" x14ac:dyDescent="0.25">
      <c r="B10" s="60" t="s">
        <v>81</v>
      </c>
      <c r="C10" s="66">
        <v>1645</v>
      </c>
      <c r="D10" s="18">
        <v>724</v>
      </c>
      <c r="E10" s="66">
        <v>3979</v>
      </c>
      <c r="F10" s="67">
        <v>29</v>
      </c>
      <c r="G10" s="65">
        <f>SUM(C10:E10)</f>
        <v>6348</v>
      </c>
      <c r="I10" s="22"/>
    </row>
    <row r="11" spans="1:9" x14ac:dyDescent="0.25">
      <c r="B11" s="73" t="s">
        <v>78</v>
      </c>
      <c r="C11" s="68">
        <f>C9/C10</f>
        <v>2.0668693009118542</v>
      </c>
      <c r="D11" s="69">
        <f>D9/D10</f>
        <v>1.9668508287292819</v>
      </c>
      <c r="E11" s="68">
        <f>E9/E10</f>
        <v>1.7139984920834381</v>
      </c>
      <c r="F11" s="68">
        <f>F9/F10</f>
        <v>0</v>
      </c>
      <c r="G11" s="74">
        <f>G9/G10</f>
        <v>1.8342785129174544</v>
      </c>
      <c r="I11" s="75"/>
    </row>
    <row r="14" spans="1:9" ht="27.75" customHeight="1" x14ac:dyDescent="0.25">
      <c r="B14" s="76" t="s">
        <v>82</v>
      </c>
      <c r="C14" s="77" t="s">
        <v>9</v>
      </c>
      <c r="D14" s="78" t="s">
        <v>10</v>
      </c>
      <c r="E14" s="77" t="s">
        <v>12</v>
      </c>
      <c r="F14" s="79" t="s">
        <v>11</v>
      </c>
      <c r="G14" s="79" t="s">
        <v>83</v>
      </c>
      <c r="H14" s="80"/>
      <c r="I14" s="81" t="s">
        <v>74</v>
      </c>
    </row>
    <row r="15" spans="1:9" x14ac:dyDescent="0.25">
      <c r="B15" s="82" t="s">
        <v>6</v>
      </c>
      <c r="C15" s="83">
        <v>99</v>
      </c>
      <c r="D15" s="84">
        <v>100</v>
      </c>
      <c r="E15" s="83">
        <v>96</v>
      </c>
      <c r="F15" s="85">
        <v>97</v>
      </c>
      <c r="G15" s="86">
        <f>AVERAGE(C15:F15)/100</f>
        <v>0.98</v>
      </c>
      <c r="I15" s="22" t="s">
        <v>84</v>
      </c>
    </row>
    <row r="16" spans="1:9" x14ac:dyDescent="0.25">
      <c r="B16" s="82" t="s">
        <v>7</v>
      </c>
      <c r="C16" s="83">
        <v>95</v>
      </c>
      <c r="D16" s="84">
        <v>99</v>
      </c>
      <c r="E16" s="83">
        <v>98</v>
      </c>
      <c r="F16" s="85">
        <v>87</v>
      </c>
      <c r="G16" s="86">
        <f>AVERAGE(C16:F16)/100</f>
        <v>0.94750000000000001</v>
      </c>
      <c r="I16" s="87" t="s">
        <v>85</v>
      </c>
    </row>
    <row r="17" spans="2:9" x14ac:dyDescent="0.25">
      <c r="B17" s="82" t="s">
        <v>8</v>
      </c>
      <c r="C17" s="83">
        <v>97</v>
      </c>
      <c r="D17" s="84">
        <v>99</v>
      </c>
      <c r="E17" s="83">
        <v>100</v>
      </c>
      <c r="F17" s="85">
        <v>98</v>
      </c>
      <c r="G17" s="86">
        <f>AVERAGE(C17:F17)/100</f>
        <v>0.98499999999999999</v>
      </c>
      <c r="I17" s="22"/>
    </row>
    <row r="18" spans="2:9" x14ac:dyDescent="0.25">
      <c r="B18" s="88" t="s">
        <v>86</v>
      </c>
      <c r="C18" s="89">
        <f>AVERAGE(C15:C17)</f>
        <v>97</v>
      </c>
      <c r="D18" s="90">
        <f>AVERAGE(D15:D17)</f>
        <v>99.333333333333329</v>
      </c>
      <c r="E18" s="89">
        <f>AVERAGE(E15:E17)</f>
        <v>98</v>
      </c>
      <c r="F18" s="89">
        <f>AVERAGE(F15:F17)</f>
        <v>94</v>
      </c>
      <c r="G18" s="91">
        <f>AVERAGE(C15:F17)/100</f>
        <v>0.97083333333333333</v>
      </c>
      <c r="I18" s="75"/>
    </row>
    <row r="20" spans="2:9" s="80" customFormat="1" ht="27.75" customHeight="1" x14ac:dyDescent="0.25">
      <c r="B20" s="76" t="s">
        <v>87</v>
      </c>
      <c r="C20" s="77" t="s">
        <v>9</v>
      </c>
      <c r="D20" s="78" t="s">
        <v>10</v>
      </c>
      <c r="E20" s="77" t="s">
        <v>12</v>
      </c>
      <c r="F20" s="79" t="s">
        <v>11</v>
      </c>
      <c r="G20" s="77" t="s">
        <v>83</v>
      </c>
      <c r="I20" s="81" t="s">
        <v>74</v>
      </c>
    </row>
    <row r="21" spans="2:9" x14ac:dyDescent="0.25">
      <c r="B21" s="82" t="s">
        <v>6</v>
      </c>
      <c r="C21" s="83">
        <v>99</v>
      </c>
      <c r="D21" s="84">
        <v>100</v>
      </c>
      <c r="E21" s="92">
        <v>96</v>
      </c>
      <c r="F21" s="92">
        <v>100</v>
      </c>
      <c r="G21" s="93">
        <f>AVERAGE(C21:F21)/100</f>
        <v>0.98750000000000004</v>
      </c>
      <c r="I21" s="22" t="s">
        <v>88</v>
      </c>
    </row>
    <row r="22" spans="2:9" x14ac:dyDescent="0.25">
      <c r="B22" s="82" t="s">
        <v>7</v>
      </c>
      <c r="C22" s="83">
        <v>95</v>
      </c>
      <c r="D22" s="84">
        <v>99</v>
      </c>
      <c r="E22" s="92">
        <v>98</v>
      </c>
      <c r="F22" s="92">
        <v>90</v>
      </c>
      <c r="G22" s="93">
        <f>AVERAGE(C22:F22)/100</f>
        <v>0.95499999999999996</v>
      </c>
      <c r="I22" s="87" t="s">
        <v>85</v>
      </c>
    </row>
    <row r="23" spans="2:9" x14ac:dyDescent="0.25">
      <c r="B23" s="82" t="s">
        <v>8</v>
      </c>
      <c r="C23" s="83">
        <v>97</v>
      </c>
      <c r="D23" s="84">
        <v>99</v>
      </c>
      <c r="E23" s="92">
        <v>100</v>
      </c>
      <c r="F23" s="92">
        <v>98</v>
      </c>
      <c r="G23" s="93">
        <f>AVERAGE(C23:F23)/100</f>
        <v>0.98499999999999999</v>
      </c>
      <c r="I23" s="22"/>
    </row>
    <row r="24" spans="2:9" x14ac:dyDescent="0.25">
      <c r="B24" s="88" t="s">
        <v>89</v>
      </c>
      <c r="C24" s="89">
        <f>AVERAGE(C21:C23)</f>
        <v>97</v>
      </c>
      <c r="D24" s="90">
        <f>AVERAGE(D21:D23)</f>
        <v>99.333333333333329</v>
      </c>
      <c r="E24" s="89">
        <f>AVERAGE(E21:E23)</f>
        <v>98</v>
      </c>
      <c r="F24" s="89">
        <f>AVERAGE(F21:F23)</f>
        <v>96</v>
      </c>
      <c r="G24" s="91">
        <f>AVERAGE(C21:F23)/100</f>
        <v>0.97583333333333333</v>
      </c>
      <c r="I24" s="75"/>
    </row>
    <row r="27" spans="2:9" s="80" customFormat="1" ht="27.75" customHeight="1" x14ac:dyDescent="0.25">
      <c r="B27" s="94" t="s">
        <v>90</v>
      </c>
      <c r="C27" s="95" t="s">
        <v>9</v>
      </c>
      <c r="D27" s="96" t="s">
        <v>10</v>
      </c>
      <c r="E27" s="97" t="s">
        <v>12</v>
      </c>
      <c r="F27" s="98" t="s">
        <v>11</v>
      </c>
      <c r="G27" s="99" t="s">
        <v>13</v>
      </c>
      <c r="I27" s="100" t="s">
        <v>74</v>
      </c>
    </row>
    <row r="28" spans="2:9" x14ac:dyDescent="0.25">
      <c r="B28" s="101" t="s">
        <v>91</v>
      </c>
      <c r="C28" s="102">
        <v>2160</v>
      </c>
      <c r="D28" s="103">
        <v>2160</v>
      </c>
      <c r="E28" s="104">
        <v>2160</v>
      </c>
      <c r="F28" s="104">
        <v>2160</v>
      </c>
      <c r="G28" s="105" t="s">
        <v>3</v>
      </c>
      <c r="I28" s="22" t="s">
        <v>92</v>
      </c>
    </row>
    <row r="29" spans="2:9" x14ac:dyDescent="0.25">
      <c r="B29" s="101" t="s">
        <v>93</v>
      </c>
      <c r="C29" s="106">
        <f>$C$5*C28</f>
        <v>172465200</v>
      </c>
      <c r="D29" s="106">
        <f>$D$5*D28</f>
        <v>81313200</v>
      </c>
      <c r="E29" s="107">
        <f>$E$5*E28</f>
        <v>120590640</v>
      </c>
      <c r="F29" s="107">
        <f>$F$5*F28</f>
        <v>25742880</v>
      </c>
      <c r="G29" s="106">
        <f>SUM(C29:F29)</f>
        <v>400111920</v>
      </c>
      <c r="I29" s="108" t="s">
        <v>94</v>
      </c>
    </row>
    <row r="30" spans="2:9" x14ac:dyDescent="0.25">
      <c r="B30" s="101"/>
      <c r="C30" s="102"/>
      <c r="D30" s="103"/>
      <c r="E30" s="104"/>
      <c r="F30" s="104"/>
      <c r="G30" s="102"/>
      <c r="I30" s="22" t="s">
        <v>95</v>
      </c>
    </row>
    <row r="31" spans="2:9" x14ac:dyDescent="0.25">
      <c r="B31" s="101" t="s">
        <v>6</v>
      </c>
      <c r="C31" s="109">
        <v>55500056</v>
      </c>
      <c r="D31" s="84">
        <v>18871409</v>
      </c>
      <c r="E31" s="92">
        <v>45599876</v>
      </c>
      <c r="F31" s="92">
        <v>8043965</v>
      </c>
      <c r="G31" s="110">
        <f>SUM(C31:F31)</f>
        <v>128015306</v>
      </c>
      <c r="I31" s="22" t="s">
        <v>96</v>
      </c>
    </row>
    <row r="32" spans="2:9" x14ac:dyDescent="0.25">
      <c r="B32" s="101" t="s">
        <v>7</v>
      </c>
      <c r="C32" s="83">
        <v>46313095</v>
      </c>
      <c r="D32" s="84">
        <v>20172797</v>
      </c>
      <c r="E32" s="92">
        <v>50831274</v>
      </c>
      <c r="F32" s="92">
        <v>4640123</v>
      </c>
      <c r="G32" s="110">
        <f>SUM(C32:F32)</f>
        <v>121957289</v>
      </c>
      <c r="I32" s="22" t="s">
        <v>97</v>
      </c>
    </row>
    <row r="33" spans="2:9" x14ac:dyDescent="0.25">
      <c r="B33" s="101" t="s">
        <v>8</v>
      </c>
      <c r="C33" s="83">
        <v>58079528</v>
      </c>
      <c r="D33" s="84">
        <v>20600455</v>
      </c>
      <c r="E33" s="92">
        <v>55437432</v>
      </c>
      <c r="F33" s="92">
        <v>7155211</v>
      </c>
      <c r="G33" s="110">
        <f>SUM(C33:F33)</f>
        <v>141272626</v>
      </c>
      <c r="I33" s="22" t="s">
        <v>98</v>
      </c>
    </row>
    <row r="34" spans="2:9" x14ac:dyDescent="0.25">
      <c r="B34" s="101" t="s">
        <v>99</v>
      </c>
      <c r="C34" s="111">
        <f>SUM(C31:C33)</f>
        <v>159892679</v>
      </c>
      <c r="D34" s="111">
        <f>SUM(D31:D33)</f>
        <v>59644661</v>
      </c>
      <c r="E34" s="111">
        <f>SUM(E31:E33)</f>
        <v>151868582</v>
      </c>
      <c r="F34" s="111">
        <f>SUM(F31:F33)</f>
        <v>19839299</v>
      </c>
      <c r="G34" s="111">
        <f>SUM(G31:G33)</f>
        <v>391245221</v>
      </c>
      <c r="I34" s="22" t="s">
        <v>100</v>
      </c>
    </row>
    <row r="35" spans="2:9" x14ac:dyDescent="0.25">
      <c r="B35" s="112" t="s">
        <v>101</v>
      </c>
      <c r="C35" s="113">
        <f>C34/C29</f>
        <v>0.92710111373192972</v>
      </c>
      <c r="D35" s="113">
        <f>D34/D29</f>
        <v>0.73351757156279673</v>
      </c>
      <c r="E35" s="113">
        <f>E34/E29</f>
        <v>1.2593728833348923</v>
      </c>
      <c r="F35" s="113">
        <f>F34/F29</f>
        <v>0.77067130795000405</v>
      </c>
      <c r="G35" s="114">
        <f>G34/G29</f>
        <v>0.97783945302104469</v>
      </c>
      <c r="I35" s="75" t="s">
        <v>102</v>
      </c>
    </row>
    <row r="37" spans="2:9" s="80" customFormat="1" ht="27.75" customHeight="1" x14ac:dyDescent="0.25">
      <c r="B37" s="94" t="s">
        <v>103</v>
      </c>
      <c r="C37" s="95" t="s">
        <v>9</v>
      </c>
      <c r="D37" s="96" t="s">
        <v>10</v>
      </c>
      <c r="E37" s="97" t="s">
        <v>12</v>
      </c>
      <c r="F37" s="98" t="s">
        <v>11</v>
      </c>
      <c r="G37" s="99" t="s">
        <v>13</v>
      </c>
      <c r="I37" s="100" t="s">
        <v>74</v>
      </c>
    </row>
    <row r="38" spans="2:9" x14ac:dyDescent="0.25">
      <c r="B38" s="101" t="s">
        <v>91</v>
      </c>
      <c r="C38" s="102">
        <v>2160</v>
      </c>
      <c r="D38" s="103">
        <v>2160</v>
      </c>
      <c r="E38" s="104">
        <v>2160</v>
      </c>
      <c r="F38" s="104">
        <v>2160</v>
      </c>
      <c r="G38" s="105" t="s">
        <v>3</v>
      </c>
      <c r="I38" s="22" t="s">
        <v>104</v>
      </c>
    </row>
    <row r="39" spans="2:9" x14ac:dyDescent="0.25">
      <c r="B39" s="101" t="s">
        <v>93</v>
      </c>
      <c r="C39" s="106">
        <f>$C$5*C38</f>
        <v>172465200</v>
      </c>
      <c r="D39" s="106">
        <f>$D$5*D38</f>
        <v>81313200</v>
      </c>
      <c r="E39" s="107">
        <f>$E$5*E38</f>
        <v>120590640</v>
      </c>
      <c r="F39" s="107">
        <f>$F$5*F38</f>
        <v>25742880</v>
      </c>
      <c r="G39" s="106">
        <f>SUM(C39:F39)</f>
        <v>400111920</v>
      </c>
      <c r="I39" s="108" t="s">
        <v>105</v>
      </c>
    </row>
    <row r="40" spans="2:9" x14ac:dyDescent="0.25">
      <c r="B40" s="101"/>
      <c r="C40" s="102"/>
      <c r="D40" s="103"/>
      <c r="E40" s="104"/>
      <c r="F40" s="104"/>
      <c r="G40" s="102"/>
      <c r="I40" s="22" t="s">
        <v>95</v>
      </c>
    </row>
    <row r="41" spans="2:9" x14ac:dyDescent="0.25">
      <c r="B41" s="101" t="s">
        <v>6</v>
      </c>
      <c r="C41" s="109">
        <v>65556422</v>
      </c>
      <c r="D41" s="84">
        <v>20730032</v>
      </c>
      <c r="E41" s="92">
        <v>56943686</v>
      </c>
      <c r="F41" s="92">
        <v>8492995</v>
      </c>
      <c r="G41" s="110">
        <f>SUM(C41:F41)</f>
        <v>151723135</v>
      </c>
      <c r="I41" s="22" t="s">
        <v>96</v>
      </c>
    </row>
    <row r="42" spans="2:9" x14ac:dyDescent="0.25">
      <c r="B42" s="101" t="s">
        <v>7</v>
      </c>
      <c r="C42" s="83">
        <v>55488078</v>
      </c>
      <c r="D42" s="84">
        <v>22199983</v>
      </c>
      <c r="E42" s="92">
        <v>58088369</v>
      </c>
      <c r="F42" s="92">
        <v>5541405</v>
      </c>
      <c r="G42" s="110">
        <f>SUM(C42:F42)</f>
        <v>141317835</v>
      </c>
      <c r="I42" s="22" t="s">
        <v>97</v>
      </c>
    </row>
    <row r="43" spans="2:9" x14ac:dyDescent="0.25">
      <c r="B43" s="101" t="s">
        <v>8</v>
      </c>
      <c r="C43" s="83">
        <v>70584110</v>
      </c>
      <c r="D43" s="84">
        <v>22421975</v>
      </c>
      <c r="E43" s="92">
        <v>62940938</v>
      </c>
      <c r="F43" s="92">
        <v>7261494</v>
      </c>
      <c r="G43" s="110">
        <f>SUM(C43:F43)</f>
        <v>163208517</v>
      </c>
      <c r="I43" s="22" t="s">
        <v>98</v>
      </c>
    </row>
    <row r="44" spans="2:9" x14ac:dyDescent="0.25">
      <c r="B44" s="101" t="s">
        <v>99</v>
      </c>
      <c r="C44" s="111">
        <f>SUM(C41:C43)</f>
        <v>191628610</v>
      </c>
      <c r="D44" s="111">
        <f>SUM(D41:D43)</f>
        <v>65351990</v>
      </c>
      <c r="E44" s="111">
        <f>SUM(E41:E43)</f>
        <v>177972993</v>
      </c>
      <c r="F44" s="111">
        <f>SUM(F41:F43)</f>
        <v>21295894</v>
      </c>
      <c r="G44" s="111">
        <f>SUM(G41:G43)</f>
        <v>456249487</v>
      </c>
      <c r="I44" s="22" t="s">
        <v>100</v>
      </c>
    </row>
    <row r="45" spans="2:9" x14ac:dyDescent="0.25">
      <c r="B45" s="112" t="s">
        <v>101</v>
      </c>
      <c r="C45" s="113">
        <f>C44/C39</f>
        <v>1.1111146480565355</v>
      </c>
      <c r="D45" s="113">
        <f>D44/D39</f>
        <v>0.80370702419779327</v>
      </c>
      <c r="E45" s="113">
        <f>E44/E39</f>
        <v>1.4758441699952831</v>
      </c>
      <c r="F45" s="113">
        <f>F44/F39</f>
        <v>0.82725374938623808</v>
      </c>
      <c r="G45" s="114">
        <f>G44/G39</f>
        <v>1.1403046602560603</v>
      </c>
      <c r="I45" s="75"/>
    </row>
    <row r="48" spans="2:9" s="80" customFormat="1" ht="27.75" customHeight="1" x14ac:dyDescent="0.25">
      <c r="B48" s="115" t="s">
        <v>106</v>
      </c>
      <c r="C48" s="116" t="s">
        <v>9</v>
      </c>
      <c r="D48" s="116" t="s">
        <v>10</v>
      </c>
      <c r="E48" s="117" t="s">
        <v>12</v>
      </c>
      <c r="F48" s="118" t="s">
        <v>11</v>
      </c>
      <c r="G48" s="118" t="s">
        <v>13</v>
      </c>
      <c r="I48" s="119" t="s">
        <v>74</v>
      </c>
    </row>
    <row r="49" spans="2:9" x14ac:dyDescent="0.25">
      <c r="B49" s="120" t="s">
        <v>107</v>
      </c>
      <c r="C49" s="92">
        <v>3400</v>
      </c>
      <c r="D49" s="92">
        <v>970</v>
      </c>
      <c r="E49" s="83">
        <v>0</v>
      </c>
      <c r="F49" s="85">
        <v>0</v>
      </c>
      <c r="G49" s="121">
        <f>SUM(C49:F49)</f>
        <v>4370</v>
      </c>
      <c r="I49" s="22" t="s">
        <v>108</v>
      </c>
    </row>
    <row r="50" spans="2:9" x14ac:dyDescent="0.25">
      <c r="B50" s="120" t="s">
        <v>109</v>
      </c>
      <c r="C50" s="92">
        <v>0</v>
      </c>
      <c r="D50" s="92">
        <v>0</v>
      </c>
      <c r="E50" s="83">
        <v>0</v>
      </c>
      <c r="F50" s="85">
        <v>0</v>
      </c>
      <c r="G50" s="121">
        <f>SUM(C50:F50)</f>
        <v>0</v>
      </c>
      <c r="I50" s="22" t="s">
        <v>110</v>
      </c>
    </row>
    <row r="51" spans="2:9" x14ac:dyDescent="0.25">
      <c r="B51" s="120" t="s">
        <v>111</v>
      </c>
      <c r="C51" s="92">
        <v>0</v>
      </c>
      <c r="D51" s="92">
        <v>313</v>
      </c>
      <c r="E51" s="83">
        <v>0</v>
      </c>
      <c r="F51" s="85">
        <v>0</v>
      </c>
      <c r="G51" s="121">
        <f>SUM(C51:F51)</f>
        <v>313</v>
      </c>
      <c r="I51" s="22"/>
    </row>
    <row r="52" spans="2:9" x14ac:dyDescent="0.25">
      <c r="B52" s="122" t="s">
        <v>112</v>
      </c>
      <c r="C52" s="123">
        <v>0</v>
      </c>
      <c r="D52" s="123">
        <v>0</v>
      </c>
      <c r="E52" s="124">
        <v>0</v>
      </c>
      <c r="F52" s="85">
        <v>0</v>
      </c>
      <c r="G52" s="121">
        <f>SUM(C52:F52)</f>
        <v>0</v>
      </c>
      <c r="I52" s="22"/>
    </row>
    <row r="53" spans="2:9" x14ac:dyDescent="0.25">
      <c r="B53" s="122" t="s">
        <v>113</v>
      </c>
      <c r="C53" s="123">
        <v>1060</v>
      </c>
      <c r="D53" s="123">
        <v>0</v>
      </c>
      <c r="E53" s="124">
        <v>0</v>
      </c>
      <c r="F53" s="125">
        <v>0</v>
      </c>
      <c r="G53" s="121">
        <f>SUM(C53:F53)</f>
        <v>1060</v>
      </c>
      <c r="I53" s="75"/>
    </row>
    <row r="54" spans="2:9" x14ac:dyDescent="0.25">
      <c r="B54" s="13"/>
    </row>
    <row r="55" spans="2:9" s="80" customFormat="1" ht="27.75" customHeight="1" x14ac:dyDescent="0.25">
      <c r="B55" s="115" t="s">
        <v>114</v>
      </c>
      <c r="C55" s="116" t="s">
        <v>9</v>
      </c>
      <c r="D55" s="116" t="s">
        <v>10</v>
      </c>
      <c r="E55" s="116" t="s">
        <v>12</v>
      </c>
      <c r="F55" s="117" t="s">
        <v>11</v>
      </c>
      <c r="G55" s="118" t="s">
        <v>13</v>
      </c>
      <c r="I55" s="119" t="s">
        <v>74</v>
      </c>
    </row>
    <row r="56" spans="2:9" x14ac:dyDescent="0.25">
      <c r="B56" s="120" t="s">
        <v>107</v>
      </c>
      <c r="C56" s="92">
        <v>2800</v>
      </c>
      <c r="D56" s="92">
        <v>860</v>
      </c>
      <c r="E56" s="92">
        <v>0</v>
      </c>
      <c r="F56" s="83">
        <v>0</v>
      </c>
      <c r="G56" s="121">
        <f>SUM(C56:F56)</f>
        <v>3660</v>
      </c>
      <c r="I56" s="22" t="s">
        <v>115</v>
      </c>
    </row>
    <row r="57" spans="2:9" x14ac:dyDescent="0.25">
      <c r="B57" s="120" t="s">
        <v>109</v>
      </c>
      <c r="C57" s="92">
        <v>0</v>
      </c>
      <c r="D57" s="92">
        <v>0</v>
      </c>
      <c r="E57" s="92">
        <v>0</v>
      </c>
      <c r="F57" s="83">
        <v>0</v>
      </c>
      <c r="G57" s="121">
        <f>SUM(C57:F57)</f>
        <v>0</v>
      </c>
      <c r="I57" s="22" t="s">
        <v>116</v>
      </c>
    </row>
    <row r="58" spans="2:9" x14ac:dyDescent="0.25">
      <c r="B58" s="120" t="s">
        <v>111</v>
      </c>
      <c r="C58" s="92">
        <v>0</v>
      </c>
      <c r="D58" s="92">
        <v>211</v>
      </c>
      <c r="E58" s="92">
        <v>0</v>
      </c>
      <c r="F58" s="83">
        <v>0</v>
      </c>
      <c r="G58" s="121">
        <f>SUM(C58:F58)</f>
        <v>211</v>
      </c>
      <c r="I58" s="22"/>
    </row>
    <row r="59" spans="2:9" x14ac:dyDescent="0.25">
      <c r="B59" s="122" t="s">
        <v>112</v>
      </c>
      <c r="C59" s="123">
        <v>0</v>
      </c>
      <c r="D59" s="123">
        <v>0</v>
      </c>
      <c r="E59" s="123">
        <v>0</v>
      </c>
      <c r="F59" s="83">
        <v>0</v>
      </c>
      <c r="G59" s="121">
        <f>SUM(C59:F59)</f>
        <v>0</v>
      </c>
      <c r="I59" s="22"/>
    </row>
    <row r="60" spans="2:9" x14ac:dyDescent="0.25">
      <c r="B60" s="122" t="s">
        <v>113</v>
      </c>
      <c r="C60" s="123">
        <v>313</v>
      </c>
      <c r="D60" s="123">
        <v>0</v>
      </c>
      <c r="E60" s="123">
        <v>0</v>
      </c>
      <c r="F60" s="126">
        <v>0</v>
      </c>
      <c r="G60" s="127">
        <f>SUM(C60:F60)</f>
        <v>313</v>
      </c>
      <c r="I60" s="75"/>
    </row>
    <row r="61" spans="2:9" x14ac:dyDescent="0.25">
      <c r="B61" s="13"/>
    </row>
    <row r="63" spans="2:9" s="80" customFormat="1" ht="27.75" customHeight="1" x14ac:dyDescent="0.25">
      <c r="B63" s="115" t="s">
        <v>117</v>
      </c>
      <c r="C63" s="116" t="s">
        <v>9</v>
      </c>
      <c r="D63" s="116" t="s">
        <v>10</v>
      </c>
      <c r="E63" s="116" t="s">
        <v>12</v>
      </c>
      <c r="F63" s="116" t="s">
        <v>11</v>
      </c>
      <c r="G63" s="117" t="s">
        <v>13</v>
      </c>
      <c r="I63" s="119" t="s">
        <v>74</v>
      </c>
    </row>
    <row r="64" spans="2:9" x14ac:dyDescent="0.25">
      <c r="B64" s="21" t="s">
        <v>118</v>
      </c>
      <c r="C64" s="92">
        <v>18</v>
      </c>
      <c r="D64" s="92">
        <v>23.4</v>
      </c>
      <c r="E64" s="92">
        <v>0</v>
      </c>
      <c r="F64" s="92"/>
      <c r="G64" s="128">
        <f t="shared" ref="G64:G87" si="0">SUM(C64:F64)</f>
        <v>41.4</v>
      </c>
      <c r="I64" s="22" t="s">
        <v>119</v>
      </c>
    </row>
    <row r="65" spans="2:9" x14ac:dyDescent="0.25">
      <c r="B65" s="21" t="s">
        <v>120</v>
      </c>
      <c r="C65" s="92">
        <v>0.5</v>
      </c>
      <c r="D65" s="92">
        <v>0.3</v>
      </c>
      <c r="E65" s="92">
        <v>0</v>
      </c>
      <c r="F65" s="92"/>
      <c r="G65" s="128">
        <f t="shared" si="0"/>
        <v>0.8</v>
      </c>
      <c r="I65" s="108" t="s">
        <v>121</v>
      </c>
    </row>
    <row r="66" spans="2:9" x14ac:dyDescent="0.25">
      <c r="B66" s="21" t="s">
        <v>122</v>
      </c>
      <c r="C66" s="92">
        <v>0</v>
      </c>
      <c r="D66" s="92">
        <v>2.5</v>
      </c>
      <c r="E66" s="92">
        <v>0</v>
      </c>
      <c r="F66" s="92"/>
      <c r="G66" s="128">
        <f t="shared" si="0"/>
        <v>2.5</v>
      </c>
      <c r="I66" s="129" t="s">
        <v>123</v>
      </c>
    </row>
    <row r="67" spans="2:9" x14ac:dyDescent="0.25">
      <c r="B67" s="21" t="s">
        <v>124</v>
      </c>
      <c r="C67" s="92">
        <v>0</v>
      </c>
      <c r="D67" s="92">
        <v>0.03</v>
      </c>
      <c r="E67" s="92">
        <v>0</v>
      </c>
      <c r="F67" s="92"/>
      <c r="G67" s="128">
        <f t="shared" si="0"/>
        <v>0.03</v>
      </c>
      <c r="I67" s="22" t="s">
        <v>125</v>
      </c>
    </row>
    <row r="68" spans="2:9" x14ac:dyDescent="0.25">
      <c r="B68" s="21" t="s">
        <v>126</v>
      </c>
      <c r="C68" s="92">
        <v>0.01</v>
      </c>
      <c r="D68" s="92">
        <v>0.04</v>
      </c>
      <c r="E68" s="92">
        <v>0</v>
      </c>
      <c r="F68" s="92"/>
      <c r="G68" s="128">
        <f t="shared" si="0"/>
        <v>0.05</v>
      </c>
      <c r="I68" s="22"/>
    </row>
    <row r="69" spans="2:9" x14ac:dyDescent="0.25">
      <c r="B69" s="21" t="s">
        <v>127</v>
      </c>
      <c r="C69" s="92">
        <v>0</v>
      </c>
      <c r="D69" s="92">
        <v>0.1</v>
      </c>
      <c r="E69" s="92">
        <v>0</v>
      </c>
      <c r="F69" s="92"/>
      <c r="G69" s="128">
        <f t="shared" si="0"/>
        <v>0.1</v>
      </c>
      <c r="I69" s="22"/>
    </row>
    <row r="70" spans="2:9" x14ac:dyDescent="0.25">
      <c r="B70" s="21" t="s">
        <v>128</v>
      </c>
      <c r="C70" s="92">
        <v>1E-3</v>
      </c>
      <c r="D70" s="92">
        <v>0</v>
      </c>
      <c r="E70" s="92">
        <v>0</v>
      </c>
      <c r="F70" s="92"/>
      <c r="G70" s="128">
        <f t="shared" si="0"/>
        <v>1E-3</v>
      </c>
      <c r="I70" s="22"/>
    </row>
    <row r="71" spans="2:9" x14ac:dyDescent="0.25">
      <c r="B71" s="21" t="s">
        <v>129</v>
      </c>
      <c r="C71" s="92">
        <v>0</v>
      </c>
      <c r="D71" s="92">
        <v>1</v>
      </c>
      <c r="E71" s="92">
        <v>0</v>
      </c>
      <c r="F71" s="92"/>
      <c r="G71" s="128">
        <f t="shared" si="0"/>
        <v>1</v>
      </c>
      <c r="I71" s="22"/>
    </row>
    <row r="72" spans="2:9" x14ac:dyDescent="0.25">
      <c r="B72" s="21" t="s">
        <v>130</v>
      </c>
      <c r="C72" s="92">
        <v>0</v>
      </c>
      <c r="D72" s="92">
        <v>0.6</v>
      </c>
      <c r="E72" s="92">
        <v>0</v>
      </c>
      <c r="F72" s="92"/>
      <c r="G72" s="128">
        <f t="shared" si="0"/>
        <v>0.6</v>
      </c>
      <c r="I72" s="22"/>
    </row>
    <row r="73" spans="2:9" x14ac:dyDescent="0.25">
      <c r="B73" s="21" t="s">
        <v>131</v>
      </c>
      <c r="C73" s="92">
        <v>0</v>
      </c>
      <c r="D73" s="92">
        <v>13.6</v>
      </c>
      <c r="E73" s="92">
        <v>0</v>
      </c>
      <c r="F73" s="92"/>
      <c r="G73" s="128">
        <f t="shared" si="0"/>
        <v>13.6</v>
      </c>
      <c r="I73" s="22"/>
    </row>
    <row r="74" spans="2:9" x14ac:dyDescent="0.25">
      <c r="B74" s="21" t="s">
        <v>132</v>
      </c>
      <c r="C74" s="92">
        <v>0.25</v>
      </c>
      <c r="D74" s="92">
        <v>0</v>
      </c>
      <c r="E74" s="92">
        <v>0</v>
      </c>
      <c r="F74" s="92"/>
      <c r="G74" s="128">
        <f t="shared" si="0"/>
        <v>0.25</v>
      </c>
      <c r="I74" s="22"/>
    </row>
    <row r="75" spans="2:9" x14ac:dyDescent="0.25">
      <c r="B75" s="21"/>
      <c r="C75" s="92">
        <v>0</v>
      </c>
      <c r="D75" s="92">
        <v>0</v>
      </c>
      <c r="E75" s="92">
        <v>0</v>
      </c>
      <c r="F75" s="92"/>
      <c r="G75" s="128">
        <f t="shared" si="0"/>
        <v>0</v>
      </c>
      <c r="I75" s="22"/>
    </row>
    <row r="76" spans="2:9" x14ac:dyDescent="0.25">
      <c r="B76" s="21" t="s">
        <v>133</v>
      </c>
      <c r="C76" s="92">
        <v>91</v>
      </c>
      <c r="D76" s="92">
        <v>0</v>
      </c>
      <c r="E76" s="92">
        <v>0</v>
      </c>
      <c r="F76" s="92"/>
      <c r="G76" s="128">
        <f t="shared" si="0"/>
        <v>91</v>
      </c>
      <c r="I76" s="22"/>
    </row>
    <row r="77" spans="2:9" x14ac:dyDescent="0.25">
      <c r="B77" s="21" t="s">
        <v>134</v>
      </c>
      <c r="C77" s="92">
        <v>25</v>
      </c>
      <c r="D77" s="92">
        <v>0</v>
      </c>
      <c r="E77" s="92">
        <v>0</v>
      </c>
      <c r="F77" s="92"/>
      <c r="G77" s="128">
        <f t="shared" si="0"/>
        <v>25</v>
      </c>
      <c r="I77" s="22"/>
    </row>
    <row r="78" spans="2:9" x14ac:dyDescent="0.25">
      <c r="B78" s="21" t="s">
        <v>135</v>
      </c>
      <c r="C78" s="92">
        <v>150</v>
      </c>
      <c r="D78" s="92">
        <v>0</v>
      </c>
      <c r="E78" s="92">
        <v>0</v>
      </c>
      <c r="F78" s="92"/>
      <c r="G78" s="128">
        <f t="shared" si="0"/>
        <v>150</v>
      </c>
      <c r="I78" s="22"/>
    </row>
    <row r="79" spans="2:9" x14ac:dyDescent="0.25">
      <c r="B79" s="21" t="s">
        <v>136</v>
      </c>
      <c r="C79" s="92">
        <v>0.03</v>
      </c>
      <c r="D79" s="92">
        <v>0</v>
      </c>
      <c r="E79" s="92">
        <v>0</v>
      </c>
      <c r="F79" s="92"/>
      <c r="G79" s="128">
        <f t="shared" si="0"/>
        <v>0.03</v>
      </c>
      <c r="I79" s="22"/>
    </row>
    <row r="80" spans="2:9" x14ac:dyDescent="0.25">
      <c r="B80" s="21"/>
      <c r="C80" s="92">
        <v>0</v>
      </c>
      <c r="D80" s="92">
        <v>0</v>
      </c>
      <c r="E80" s="92">
        <v>0</v>
      </c>
      <c r="F80" s="92"/>
      <c r="G80" s="128">
        <f t="shared" si="0"/>
        <v>0</v>
      </c>
      <c r="I80" s="22"/>
    </row>
    <row r="81" spans="2:9" x14ac:dyDescent="0.25">
      <c r="B81" s="21"/>
      <c r="C81" s="92">
        <v>0</v>
      </c>
      <c r="D81" s="92">
        <v>0</v>
      </c>
      <c r="E81" s="92">
        <v>0</v>
      </c>
      <c r="F81" s="92"/>
      <c r="G81" s="128">
        <f t="shared" si="0"/>
        <v>0</v>
      </c>
      <c r="I81" s="22"/>
    </row>
    <row r="82" spans="2:9" x14ac:dyDescent="0.25">
      <c r="B82" s="21"/>
      <c r="C82" s="92">
        <v>0</v>
      </c>
      <c r="D82" s="92">
        <v>0</v>
      </c>
      <c r="E82" s="92">
        <v>0</v>
      </c>
      <c r="F82" s="92"/>
      <c r="G82" s="128">
        <f t="shared" si="0"/>
        <v>0</v>
      </c>
      <c r="I82" s="22"/>
    </row>
    <row r="83" spans="2:9" x14ac:dyDescent="0.25">
      <c r="B83" s="21"/>
      <c r="C83" s="92">
        <v>0</v>
      </c>
      <c r="D83" s="92">
        <v>0</v>
      </c>
      <c r="E83" s="92">
        <v>0</v>
      </c>
      <c r="F83" s="92"/>
      <c r="G83" s="128">
        <f t="shared" si="0"/>
        <v>0</v>
      </c>
      <c r="I83" s="22"/>
    </row>
    <row r="84" spans="2:9" x14ac:dyDescent="0.25">
      <c r="B84" s="21"/>
      <c r="C84" s="92">
        <v>0</v>
      </c>
      <c r="D84" s="92">
        <v>0</v>
      </c>
      <c r="E84" s="92">
        <v>0</v>
      </c>
      <c r="F84" s="92"/>
      <c r="G84" s="128">
        <f t="shared" si="0"/>
        <v>0</v>
      </c>
      <c r="I84" s="22"/>
    </row>
    <row r="85" spans="2:9" x14ac:dyDescent="0.25">
      <c r="B85" s="21"/>
      <c r="C85" s="92">
        <v>0</v>
      </c>
      <c r="D85" s="92">
        <v>0</v>
      </c>
      <c r="E85" s="92">
        <v>0</v>
      </c>
      <c r="F85" s="92"/>
      <c r="G85" s="128">
        <f t="shared" si="0"/>
        <v>0</v>
      </c>
      <c r="I85" s="22"/>
    </row>
    <row r="86" spans="2:9" x14ac:dyDescent="0.25">
      <c r="B86" s="21"/>
      <c r="C86" s="92">
        <v>0</v>
      </c>
      <c r="D86" s="92">
        <v>0</v>
      </c>
      <c r="E86" s="92">
        <v>0</v>
      </c>
      <c r="F86" s="92"/>
      <c r="G86" s="128">
        <f t="shared" si="0"/>
        <v>0</v>
      </c>
      <c r="I86" s="22"/>
    </row>
    <row r="87" spans="2:9" x14ac:dyDescent="0.25">
      <c r="B87" s="23"/>
      <c r="C87" s="123">
        <v>0</v>
      </c>
      <c r="D87" s="123">
        <v>0</v>
      </c>
      <c r="E87" s="123">
        <v>0</v>
      </c>
      <c r="F87" s="123"/>
      <c r="G87" s="128">
        <f t="shared" si="0"/>
        <v>0</v>
      </c>
      <c r="I87" s="75"/>
    </row>
  </sheetData>
  <mergeCells count="1">
    <mergeCell ref="B1:C1"/>
  </mergeCells>
  <hyperlinks>
    <hyperlink ref="I16" r:id="rId1" xr:uid="{00000000-0004-0000-0200-000000000000}"/>
    <hyperlink ref="I22" r:id="rId2" xr:uid="{00000000-0004-0000-0200-000001000000}"/>
    <hyperlink ref="I29" r:id="rId3" xr:uid="{00000000-0004-0000-0200-000002000000}"/>
    <hyperlink ref="I35" r:id="rId4" xr:uid="{00000000-0004-0000-0200-000003000000}"/>
    <hyperlink ref="I39" r:id="rId5" xr:uid="{00000000-0004-0000-0200-000004000000}"/>
    <hyperlink ref="I65" r:id="rId6" xr:uid="{00000000-0004-0000-0200-000005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zoomScaleNormal="100" workbookViewId="0">
      <selection activeCell="A28" sqref="A28"/>
    </sheetView>
  </sheetViews>
  <sheetFormatPr defaultColWidth="8.7109375" defaultRowHeight="15" x14ac:dyDescent="0.25"/>
  <cols>
    <col min="2" max="2" width="11.42578125" customWidth="1"/>
    <col min="8" max="8" width="13.85546875" customWidth="1"/>
  </cols>
  <sheetData>
    <row r="2" spans="2:15" x14ac:dyDescent="0.25">
      <c r="B2" s="11" t="s">
        <v>137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2:15" x14ac:dyDescent="0.25">
      <c r="B3" s="14" t="s">
        <v>138</v>
      </c>
      <c r="C3" s="139" t="s">
        <v>139</v>
      </c>
      <c r="D3" s="139"/>
      <c r="E3" s="139"/>
      <c r="F3" s="139"/>
      <c r="G3" s="139"/>
      <c r="H3" s="139"/>
      <c r="I3" s="135" t="s">
        <v>74</v>
      </c>
      <c r="J3" s="135"/>
      <c r="K3" s="135"/>
      <c r="L3" s="135"/>
      <c r="M3" s="135"/>
      <c r="N3" s="135"/>
      <c r="O3" s="135"/>
    </row>
    <row r="4" spans="2:15" ht="45" customHeight="1" x14ac:dyDescent="0.25">
      <c r="B4" s="25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6" spans="2:15" x14ac:dyDescent="0.25">
      <c r="B6" s="24" t="s">
        <v>138</v>
      </c>
      <c r="C6" s="9" t="s">
        <v>140</v>
      </c>
      <c r="D6" s="9"/>
      <c r="E6" s="9"/>
      <c r="F6" s="9"/>
      <c r="G6" s="9"/>
      <c r="H6" s="9"/>
      <c r="I6" s="8" t="s">
        <v>74</v>
      </c>
      <c r="J6" s="8"/>
      <c r="K6" s="8"/>
      <c r="L6" s="8"/>
      <c r="M6" s="8"/>
      <c r="N6" s="8"/>
      <c r="O6" s="8"/>
    </row>
    <row r="7" spans="2:15" ht="45" customHeight="1" x14ac:dyDescent="0.25">
      <c r="B7" s="25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9" spans="2:15" x14ac:dyDescent="0.25">
      <c r="B9" s="26" t="s">
        <v>138</v>
      </c>
      <c r="C9" s="5" t="s">
        <v>141</v>
      </c>
      <c r="D9" s="5"/>
      <c r="E9" s="5"/>
      <c r="F9" s="5"/>
      <c r="G9" s="5"/>
      <c r="H9" s="5"/>
      <c r="I9" s="4" t="s">
        <v>74</v>
      </c>
      <c r="J9" s="4"/>
      <c r="K9" s="4"/>
      <c r="L9" s="4"/>
      <c r="M9" s="4"/>
      <c r="N9" s="4"/>
      <c r="O9" s="4"/>
    </row>
    <row r="10" spans="2:15" ht="45" customHeight="1" x14ac:dyDescent="0.25">
      <c r="B10" s="25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2" spans="2:15" x14ac:dyDescent="0.25">
      <c r="B12" s="30" t="s">
        <v>138</v>
      </c>
      <c r="C12" s="132" t="s">
        <v>142</v>
      </c>
      <c r="D12" s="132"/>
      <c r="E12" s="132"/>
      <c r="F12" s="132"/>
      <c r="G12" s="132"/>
      <c r="H12" s="132"/>
      <c r="I12" s="133" t="s">
        <v>74</v>
      </c>
      <c r="J12" s="133"/>
      <c r="K12" s="133"/>
      <c r="L12" s="133"/>
      <c r="M12" s="133"/>
      <c r="N12" s="133"/>
      <c r="O12" s="133"/>
    </row>
    <row r="13" spans="2:15" ht="45" customHeight="1" x14ac:dyDescent="0.25">
      <c r="B13" s="25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5" spans="2:15" x14ac:dyDescent="0.25">
      <c r="B15" s="27" t="s">
        <v>138</v>
      </c>
      <c r="C15" s="2" t="s">
        <v>143</v>
      </c>
      <c r="D15" s="2"/>
      <c r="E15" s="2"/>
      <c r="F15" s="2"/>
      <c r="G15" s="2"/>
      <c r="H15" s="2"/>
      <c r="I15" s="1" t="s">
        <v>74</v>
      </c>
      <c r="J15" s="1"/>
      <c r="K15" s="1"/>
      <c r="L15" s="1"/>
      <c r="M15" s="1"/>
      <c r="N15" s="1"/>
      <c r="O15" s="1"/>
    </row>
    <row r="16" spans="2:15" ht="45" customHeight="1" x14ac:dyDescent="0.25">
      <c r="B16" s="25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8" spans="2:15" x14ac:dyDescent="0.25">
      <c r="B18" s="14" t="s">
        <v>138</v>
      </c>
      <c r="C18" s="139" t="s">
        <v>144</v>
      </c>
      <c r="D18" s="139"/>
      <c r="E18" s="139"/>
      <c r="F18" s="139"/>
      <c r="G18" s="139"/>
      <c r="H18" s="139"/>
      <c r="I18" s="135" t="s">
        <v>74</v>
      </c>
      <c r="J18" s="135"/>
      <c r="K18" s="135"/>
      <c r="L18" s="135"/>
      <c r="M18" s="135"/>
      <c r="N18" s="135"/>
      <c r="O18" s="135"/>
    </row>
    <row r="19" spans="2:15" ht="45" customHeight="1" x14ac:dyDescent="0.25">
      <c r="B19" s="25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1" spans="2:15" x14ac:dyDescent="0.25">
      <c r="B21" s="24" t="s">
        <v>138</v>
      </c>
      <c r="C21" s="9" t="s">
        <v>145</v>
      </c>
      <c r="D21" s="9"/>
      <c r="E21" s="9"/>
      <c r="F21" s="9"/>
      <c r="G21" s="9"/>
      <c r="H21" s="9"/>
      <c r="I21" s="8" t="s">
        <v>74</v>
      </c>
      <c r="J21" s="8"/>
      <c r="K21" s="8"/>
      <c r="L21" s="8"/>
      <c r="M21" s="8"/>
      <c r="N21" s="8"/>
      <c r="O21" s="8"/>
    </row>
    <row r="22" spans="2:15" ht="45" customHeight="1" x14ac:dyDescent="0.25">
      <c r="B22" s="25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4" spans="2:15" x14ac:dyDescent="0.25">
      <c r="B24" s="26" t="s">
        <v>138</v>
      </c>
      <c r="C24" s="5" t="s">
        <v>146</v>
      </c>
      <c r="D24" s="5"/>
      <c r="E24" s="5"/>
      <c r="F24" s="5"/>
      <c r="G24" s="5"/>
      <c r="H24" s="5"/>
      <c r="I24" s="4" t="s">
        <v>74</v>
      </c>
      <c r="J24" s="4"/>
      <c r="K24" s="4"/>
      <c r="L24" s="4"/>
      <c r="M24" s="4"/>
      <c r="N24" s="4"/>
      <c r="O24" s="4"/>
    </row>
    <row r="25" spans="2:15" ht="45" customHeight="1" x14ac:dyDescent="0.25">
      <c r="B25" s="25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7" spans="2:15" x14ac:dyDescent="0.25">
      <c r="B27" s="30" t="s">
        <v>138</v>
      </c>
      <c r="C27" s="132" t="s">
        <v>147</v>
      </c>
      <c r="D27" s="132"/>
      <c r="E27" s="132"/>
      <c r="F27" s="132"/>
      <c r="G27" s="132"/>
      <c r="H27" s="132"/>
      <c r="I27" s="133" t="s">
        <v>74</v>
      </c>
      <c r="J27" s="133"/>
      <c r="K27" s="133"/>
      <c r="L27" s="133"/>
      <c r="M27" s="133"/>
      <c r="N27" s="133"/>
      <c r="O27" s="133"/>
    </row>
    <row r="28" spans="2:15" ht="45" customHeight="1" x14ac:dyDescent="0.25">
      <c r="B28" s="25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1:H21"/>
    <mergeCell ref="I21:O21"/>
    <mergeCell ref="C22:H22"/>
    <mergeCell ref="I22:O22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kharron</cp:lastModifiedBy>
  <cp:revision>19</cp:revision>
  <dcterms:created xsi:type="dcterms:W3CDTF">2020-06-24T08:48:21Z</dcterms:created>
  <dcterms:modified xsi:type="dcterms:W3CDTF">2021-07-21T14:40:39Z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