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A14001D1-8BF1-44D3-8327-D99904B868C2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Sheet1" sheetId="4" r:id="rId3"/>
    <sheet name="Outreach &amp; Knowledge Sharing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4" l="1"/>
  <c r="J30" i="4"/>
  <c r="J31" i="4"/>
  <c r="F17" i="1"/>
  <c r="K25" i="4"/>
  <c r="L25" i="4" s="1"/>
  <c r="F10" i="1"/>
  <c r="F7" i="1"/>
  <c r="G7" i="1" s="1"/>
  <c r="G8" i="1"/>
  <c r="F6" i="1"/>
  <c r="F14" i="1"/>
  <c r="G16" i="1" l="1"/>
  <c r="G15" i="1"/>
  <c r="G17" i="1"/>
  <c r="G14" i="1"/>
  <c r="G21" i="1"/>
  <c r="G22" i="1"/>
  <c r="G13" i="1" l="1"/>
  <c r="G12" i="1"/>
  <c r="G4" i="1" l="1"/>
  <c r="G6" i="1"/>
  <c r="G5" i="1"/>
</calcChain>
</file>

<file path=xl/sharedStrings.xml><?xml version="1.0" encoding="utf-8"?>
<sst xmlns="http://schemas.openxmlformats.org/spreadsheetml/2006/main" count="211" uniqueCount="128">
  <si>
    <t>Year</t>
  </si>
  <si>
    <t>Area</t>
  </si>
  <si>
    <t>Other VOs</t>
  </si>
  <si>
    <t>Quarter</t>
  </si>
  <si>
    <t>Q2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</si>
  <si>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</si>
  <si>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</si>
  <si>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</si>
  <si>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</si>
  <si>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</si>
  <si>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</si>
  <si>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</si>
  <si>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</si>
  <si>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</si>
  <si>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</si>
  <si>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</si>
  <si>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</si>
  <si>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</si>
  <si>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</si>
  <si>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</si>
  <si>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</si>
  <si>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</si>
  <si>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</si>
  <si>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</si>
  <si>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</si>
  <si>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</si>
  <si>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</si>
  <si>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</si>
  <si>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</si>
  <si>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</si>
  <si>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</si>
  <si>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</si>
  <si>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Metric OK</t>
  </si>
  <si>
    <t>MOK</t>
  </si>
  <si>
    <t>Metric Clost to Target</t>
  </si>
  <si>
    <t>MCT</t>
  </si>
  <si>
    <t>Metric not OK</t>
  </si>
  <si>
    <t>MFL</t>
  </si>
  <si>
    <t>Metric with no Target</t>
  </si>
  <si>
    <t>MNO</t>
  </si>
  <si>
    <t>Milestones</t>
  </si>
  <si>
    <t>Key - Milestones</t>
  </si>
  <si>
    <t>Started</t>
  </si>
  <si>
    <t>Completed</t>
  </si>
  <si>
    <t>N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</si>
  <si>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</si>
  <si>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</si>
  <si>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</si>
  <si>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</si>
  <si>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</si>
  <si>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</si>
  <si>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</si>
  <si>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</si>
  <si>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</si>
  <si>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</si>
  <si>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</si>
  <si>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</si>
  <si>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</si>
  <si>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</si>
  <si>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</si>
  <si>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</si>
  <si>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</si>
  <si>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</si>
  <si>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</si>
  <si>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</si>
  <si>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Onboarding new VOs</t>
  </si>
  <si>
    <t>Supporting existing VOs through major campaigns</t>
  </si>
  <si>
    <t>Service improvements</t>
  </si>
  <si>
    <t>Migrate users of Tier 1 'myproxy' off the service</t>
  </si>
  <si>
    <t>Pheno is successfully using CERN myproxy or GridPP DIRAC</t>
  </si>
  <si>
    <t>Migrate users away from the LFC</t>
  </si>
  <si>
    <t>SNO+ using DIRAC File Catalogue</t>
  </si>
  <si>
    <t>Test multi-VO Rucio instance</t>
  </si>
  <si>
    <t>Dteam VO created and multiple people in GridPP able to use it</t>
  </si>
  <si>
    <t>Establish a plan for VO support</t>
  </si>
  <si>
    <t>Quarterly report created and completed, established links with VO contacts, write objectives, identify documentation</t>
  </si>
  <si>
    <t>Loss of critical expertise</t>
  </si>
  <si>
    <t>Tier 1 liaisons are startin to support other VOs to spread the knowledge</t>
  </si>
  <si>
    <t>Service evolution moving faster than small VOs can cope with</t>
  </si>
  <si>
    <t>Proactive communication from service owners to strongly encourage users to take up officially supported solutions (e.g. Rucio, DIRAC)</t>
  </si>
  <si>
    <t>Insufficient or inappropriate hardware resources to support other VOs</t>
  </si>
  <si>
    <t>Careful monitoring of usage and support of some VOs through IRIS</t>
  </si>
  <si>
    <t>UK T2 CPU efficiency for Alice.</t>
  </si>
  <si>
    <t>T1 CPU Efficiency for DUNE</t>
  </si>
  <si>
    <t>T2 CPU Efficiency for DUNE</t>
  </si>
  <si>
    <t>T1 CPU Efficiency for Other (non-DUNE, non-LHC)</t>
  </si>
  <si>
    <t>T2 CPU Efficiency for Other (non-DUNE, non-LHC)</t>
  </si>
  <si>
    <t>As a fraction of global T2 work for ALICE, 1,208,272 out of 45,166,889 = 2.68%.  https://accounting.egi.eu/tier2/elap_processors/COUNTRY/VO/2020/4/2020/6/all/onlyinfrajobs/</t>
  </si>
  <si>
    <t>53% from EGI website</t>
  </si>
  <si>
    <t>44% from EGI website</t>
  </si>
  <si>
    <t>164,729 hours out of 303,887 hours at T1s, accorind to EGI which is incomplete. From DUNE: Proportion of total CPU hours run in the UK = 7.75%. This is dominated by User analysis at FNAL. As a proportion of Production jobs, UK runs 25% of total (38% if NERSC excluded)</t>
  </si>
  <si>
    <t>ALICE</t>
  </si>
  <si>
    <t>None</t>
  </si>
  <si>
    <t xml:space="preserve">There were no major campaigns this quarter.  Dune were the largest non-LHC User averaging 994 core continuously across GridPP.  </t>
  </si>
  <si>
    <t>ALICE still have problems overwriting files in Echo with XRootD, so they can't effectively use all the available capacity.</t>
  </si>
  <si>
    <t>Development of Multi-VO Rucio was completed.</t>
  </si>
  <si>
    <t xml:space="preserve">UK Tier-1 work fraction for ALICE as a proportion of all Tier-1s (not CERN).  Normalised to 3% for GridPP6 </t>
  </si>
  <si>
    <t xml:space="preserve">  https://accounting.egi.eu/tier1/elap_processors/TIER1/VO/2020/4/2020/6/all/onlyinfrajobs/ ALICE jobs are accessing data off site more than normal while Echo issues are resolved.</t>
  </si>
  <si>
    <t>https://accounting.egi.eu/tier1/normelap_processors-quarter/TIER1/VO/2020/4/2020/6/all/onlyinfrajobs/</t>
  </si>
  <si>
    <t xml:space="preserve"> https://accounting.egi.eu/tier1/elap_processors/TIER1/VO/2020/4/2020/6/all/onlyinfrajobs/ </t>
  </si>
  <si>
    <t>UK Tier-2 work fraction for ALICE as a proportion of all Tier-2s.  Normalised to 2.1% for GridPP6.</t>
  </si>
  <si>
    <t>UK T1 CPU efficiency by ALICE.</t>
  </si>
  <si>
    <t>UK T1 CPU usage by ALICE. Normalised against pledged HS06.</t>
  </si>
  <si>
    <t>CPU usage by DUNE in the UK relative to pledge of 2000 cores</t>
  </si>
  <si>
    <t>ALICE disk usage at T2 (on last day of the quarter?)</t>
  </si>
  <si>
    <t>http://www-public.gridpp.rl.ac.uk/tape_accounting/tape_accounting.                       886824847278080</t>
  </si>
  <si>
    <t>ALICE tape usage at T1 (on last day of the quarter?) - 'occupied size'. Pledge=1.131PB</t>
  </si>
  <si>
    <t>ALICE disk usage at T1 (on last day of the quarter?) Pledge=1.32PB</t>
  </si>
  <si>
    <t>In RAL monitoring this value is only available for the last 7 days</t>
  </si>
  <si>
    <t>Not sure how to access this (except by contacting each site)</t>
  </si>
  <si>
    <t>Katy added these fields for storage - are they required?</t>
  </si>
  <si>
    <t xml:space="preserve">https://accounting.egi.eu/egi/ngi/NGI_UK/elap_processors-quarter/SITE/3M/2020/4/2020/6/custom-[object%20Object],bes,biomed,calice,cepc,cernatschool.org,clas12,comet.j-parc.jp,dteam,enmr.eu,fermilab,Gluex,gridpp,hyperk.org,icecube,ilc,iris.ac.uk,lsst,lz,magrid,mice,mu3e.org,na62.vo.gridpp.ac.uk,None,ops,pheno,skatelescope.eu,snoplus.snolab.ca,solidexperiment.org,t2k.org,virgo,vo.complex-systems.eu,vo.cta.in2p3.fr,vo.moedal.org,vo.northgrid.ac.uk,vo.scotgrid.ac.uk,vo.southgrid.ac.uk,zeus/onlyinfrajobs/ </t>
  </si>
  <si>
    <t>https://accounting.egi.eu/egi/ngi/NGI_UK/cpueff/SITE/3M/2020/4/2020/6/custom-[object%20Object],bes,biomed,calice,cepc,cernatschool.org,clas12,comet.j-parc.jp,dteam,enmr.eu,fermilab,Gluex,gridpp,hyperk.org,icecube,ilc,iris.ac.uk,lsst,lz,magrid,mice,mu3e.org,na62.vo.gridpp.ac.uk,None,ops,pheno,skatelescope.eu,snoplus.snolab.ca,solidexperiment.org,t2k.org,virgo,vo.complex-systems.eu,vo.cta.in2p3.fr,vo.moedal.org,vo.northgrid.ac.uk,vo.scotgrid.ac.uk,vo.southgrid.ac.uk,zeus/onlyinfrajobs/</t>
  </si>
  <si>
    <t>On average over the quarter DUNE used 1685 cores in the UK</t>
  </si>
  <si>
    <t>Total average usage is 5003 cores</t>
  </si>
  <si>
    <t>UK-T1-RAL</t>
  </si>
  <si>
    <t>United Kingdom</t>
  </si>
  <si>
    <t>CPU</t>
  </si>
  <si>
    <t>UK-SouthGrid</t>
  </si>
  <si>
    <t>ATLAS</t>
  </si>
  <si>
    <t>UK-London-Tier2</t>
  </si>
  <si>
    <t>UK-NorthGrid</t>
  </si>
  <si>
    <t>UK-ScotGrid</t>
  </si>
  <si>
    <t>CMS</t>
  </si>
  <si>
    <t>LHCb</t>
  </si>
  <si>
    <t>T1/T2 % pledged CPU used by Other VOs (pledge is 13% of CPU used by combined LHC exps pledge in UK, which is 533922 HS06 ~ )</t>
  </si>
  <si>
    <t>I am not sure how to remove T1 from this number on the accounting page. I could calculated based on T1 accounting for ~10% of total CPU hours in the UK, this would be 80%</t>
  </si>
  <si>
    <t>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</si>
</sst>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1D1C1D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0" borderId="1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" fontId="3" fillId="0" borderId="12" xfId="0" applyNumberFormat="1" applyFont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6" fillId="0" borderId="0" xfId="0" applyFont="1"/>
    <xf numFmtId="0" fontId="5" fillId="0" borderId="0" xfId="2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12" borderId="1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0" fillId="13" borderId="9" xfId="0" applyNumberFormat="1" applyFont="1" applyFill="1" applyBorder="1" applyAlignment="1">
      <alignment horizontal="center" vertical="center"/>
    </xf>
    <xf numFmtId="0" fontId="0" fillId="13" borderId="17" xfId="0" applyFont="1" applyFill="1" applyBorder="1" applyAlignment="1">
      <alignment horizontal="center" vertical="center"/>
    </xf>
    <xf numFmtId="0" fontId="0" fillId="13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9" fontId="0" fillId="13" borderId="17" xfId="0" applyNumberFormat="1" applyFont="1" applyFill="1" applyBorder="1" applyAlignment="1">
      <alignment horizontal="center" vertical="center"/>
    </xf>
    <xf numFmtId="9" fontId="0" fillId="13" borderId="16" xfId="0" applyNumberFormat="1" applyFont="1" applyFill="1" applyBorder="1" applyAlignment="1">
      <alignment horizontal="center" vertical="center"/>
    </xf>
    <xf numFmtId="9" fontId="5" fillId="13" borderId="9" xfId="2" applyNumberFormat="1" applyFill="1" applyBorder="1" applyAlignment="1">
      <alignment horizontal="center" vertical="center" wrapText="1"/>
    </xf>
    <xf numFmtId="9" fontId="0" fillId="13" borderId="17" xfId="0" applyNumberFormat="1" applyFont="1" applyFill="1" applyBorder="1" applyAlignment="1">
      <alignment horizontal="center" vertical="center" wrapText="1"/>
    </xf>
    <xf numFmtId="9" fontId="0" fillId="13" borderId="16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44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-public.gridpp.rl.ac.uk/tape_accounting/tape_accounting.%20%20%20%20%20%20%20%20%20%20%20%20%20%20%20%20%20%20%20%20%20%20%20886824847278080" TargetMode="External"/><Relationship Id="rId1" Type="http://schemas.openxmlformats.org/officeDocument/2006/relationships/hyperlink" Target="https://accounting.egi.eu/tier1/normelap_processors-quarter/TIER1/VO/2020/4/2020/6/all/only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0"/>
  <sheetViews>
    <sheetView tabSelected="1" zoomScale="130" zoomScaleNormal="130" workbookViewId="0">
      <selection activeCell="A5" sqref="A5"/>
    </sheetView>
  </sheetViews>
  <sheetFormatPr defaultColWidth="8.77734375"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3"/>
    <col min="6" max="6" width="9.44140625" style="3" customWidth="1"/>
    <col min="7" max="10" width="9.109375" style="3"/>
  </cols>
  <sheetData>
    <row r="2" spans="2:10" x14ac:dyDescent="0.3">
      <c r="B2" s="6" t="s">
        <v>0</v>
      </c>
      <c r="C2" s="28">
        <v>2020</v>
      </c>
      <c r="D2" s="43" t="s">
        <v>1</v>
      </c>
      <c r="E2" s="91" t="s">
        <v>2</v>
      </c>
      <c r="F2" s="91"/>
      <c r="G2" s="29"/>
      <c r="H2" s="29"/>
      <c r="I2" s="29"/>
      <c r="J2" s="29"/>
    </row>
    <row r="3" spans="2:10" x14ac:dyDescent="0.3">
      <c r="B3" s="6" t="s">
        <v>3</v>
      </c>
      <c r="C3" s="28" t="s">
        <v>4</v>
      </c>
      <c r="D3" s="43" t="s">
        <v>5</v>
      </c>
      <c r="E3" s="91" t="s">
        <v>127</v>
      </c>
      <c r="F3" s="91"/>
      <c r="G3" s="29"/>
      <c r="H3"/>
      <c r="I3"/>
      <c r="J3"/>
    </row>
    <row r="4" spans="2:10" x14ac:dyDescent="0.3">
      <c r="B4" s="31"/>
      <c r="C4" s="30"/>
      <c r="D4" s="31"/>
      <c r="E4" s="30"/>
      <c r="F4" s="30"/>
      <c r="G4" s="29"/>
      <c r="H4" s="29"/>
      <c r="I4" s="29"/>
      <c r="J4" s="29"/>
    </row>
    <row r="5" spans="2:10" x14ac:dyDescent="0.3">
      <c r="E5" s="29"/>
      <c r="F5" s="29"/>
      <c r="G5" s="29"/>
      <c r="H5" s="29"/>
      <c r="I5" s="29"/>
      <c r="J5" s="29"/>
    </row>
    <row r="6" spans="2:10" x14ac:dyDescent="0.3">
      <c r="B6" s="88" t="s">
        <v>6</v>
      </c>
      <c r="C6" s="89"/>
      <c r="D6" s="89"/>
      <c r="E6" s="89"/>
      <c r="F6" s="89"/>
      <c r="G6" s="89"/>
      <c r="H6" s="89"/>
      <c r="I6" s="89"/>
      <c r="J6" s="90"/>
    </row>
    <row r="7" spans="2:10" x14ac:dyDescent="0.3">
      <c r="B7" s="32" t="s">
        <v>1</v>
      </c>
      <c r="C7" s="85" t="s">
        <v>7</v>
      </c>
      <c r="D7" s="85"/>
      <c r="E7" s="85"/>
      <c r="F7" s="86" t="s">
        <v>8</v>
      </c>
      <c r="G7" s="85"/>
      <c r="H7" s="85"/>
      <c r="I7" s="85"/>
      <c r="J7" s="87"/>
    </row>
    <row r="8" spans="2:10" ht="60" customHeight="1" x14ac:dyDescent="0.3">
      <c r="B8" s="57" t="s">
        <v>65</v>
      </c>
      <c r="C8" s="82" t="s">
        <v>92</v>
      </c>
      <c r="D8" s="83"/>
      <c r="E8" s="84"/>
      <c r="F8" s="82" t="s">
        <v>94</v>
      </c>
      <c r="G8" s="83"/>
      <c r="H8" s="83"/>
      <c r="I8" s="83"/>
      <c r="J8" s="84"/>
    </row>
    <row r="9" spans="2:10" ht="60" customHeight="1" x14ac:dyDescent="0.3">
      <c r="B9" s="58" t="s">
        <v>66</v>
      </c>
      <c r="C9" s="82" t="s">
        <v>93</v>
      </c>
      <c r="D9" s="83"/>
      <c r="E9" s="84"/>
      <c r="F9" s="82" t="s">
        <v>92</v>
      </c>
      <c r="G9" s="83"/>
      <c r="H9" s="83"/>
      <c r="I9" s="83"/>
      <c r="J9" s="84"/>
    </row>
    <row r="10" spans="2:10" ht="60" customHeight="1" x14ac:dyDescent="0.3">
      <c r="B10" s="27" t="s">
        <v>67</v>
      </c>
      <c r="C10" s="98" t="s">
        <v>95</v>
      </c>
      <c r="D10" s="83"/>
      <c r="E10" s="84"/>
      <c r="F10" s="82" t="s">
        <v>92</v>
      </c>
      <c r="G10" s="83"/>
      <c r="H10" s="83"/>
      <c r="I10" s="83"/>
      <c r="J10" s="84"/>
    </row>
    <row r="11" spans="2:10" x14ac:dyDescent="0.3">
      <c r="C11" s="29"/>
      <c r="D11" s="29"/>
      <c r="E11" s="29"/>
      <c r="F11" s="29"/>
      <c r="G11" s="29"/>
      <c r="H11" s="29"/>
      <c r="I11" s="29"/>
      <c r="J11" s="29"/>
    </row>
    <row r="12" spans="2:10" x14ac:dyDescent="0.3">
      <c r="C12" s="29"/>
      <c r="D12" s="29"/>
      <c r="E12" s="29"/>
      <c r="F12" s="29"/>
      <c r="G12" s="29"/>
      <c r="H12" s="29"/>
      <c r="I12" s="29"/>
      <c r="J12" s="29"/>
    </row>
    <row r="13" spans="2:10" x14ac:dyDescent="0.3">
      <c r="B13" s="99" t="s">
        <v>9</v>
      </c>
      <c r="C13" s="100"/>
      <c r="D13" s="100"/>
      <c r="E13" s="100"/>
      <c r="F13" s="100"/>
      <c r="G13" s="100"/>
      <c r="H13" s="100"/>
      <c r="I13" s="100"/>
      <c r="J13" s="101"/>
    </row>
    <row r="14" spans="2:10" x14ac:dyDescent="0.3">
      <c r="B14" s="33" t="s">
        <v>10</v>
      </c>
      <c r="C14" s="102" t="s">
        <v>11</v>
      </c>
      <c r="D14" s="102"/>
      <c r="E14" s="102"/>
      <c r="F14" s="103" t="s">
        <v>12</v>
      </c>
      <c r="G14" s="102"/>
      <c r="H14" s="102"/>
      <c r="I14" s="102"/>
      <c r="J14" s="104"/>
    </row>
    <row r="15" spans="2:10" ht="60" customHeight="1" x14ac:dyDescent="0.3">
      <c r="B15" s="24" t="s">
        <v>13</v>
      </c>
      <c r="C15" s="70" t="s">
        <v>76</v>
      </c>
      <c r="D15" s="71"/>
      <c r="E15" s="72"/>
      <c r="F15" s="82" t="s">
        <v>77</v>
      </c>
      <c r="G15" s="83"/>
      <c r="H15" s="83"/>
      <c r="I15" s="83"/>
      <c r="J15" s="84"/>
    </row>
    <row r="16" spans="2:10" ht="60" customHeight="1" x14ac:dyDescent="0.3">
      <c r="B16" s="60" t="s">
        <v>14</v>
      </c>
      <c r="C16" s="105" t="s">
        <v>78</v>
      </c>
      <c r="D16" s="106"/>
      <c r="E16" s="107"/>
      <c r="F16" s="105" t="s">
        <v>79</v>
      </c>
      <c r="G16" s="106"/>
      <c r="H16" s="106"/>
      <c r="I16" s="106"/>
      <c r="J16" s="107"/>
    </row>
    <row r="17" spans="2:10" ht="60" customHeight="1" x14ac:dyDescent="0.3">
      <c r="B17" s="61" t="s">
        <v>14</v>
      </c>
      <c r="C17" s="95" t="s">
        <v>80</v>
      </c>
      <c r="D17" s="96"/>
      <c r="E17" s="97"/>
      <c r="F17" s="95" t="s">
        <v>81</v>
      </c>
      <c r="G17" s="96"/>
      <c r="H17" s="96"/>
      <c r="I17" s="96"/>
      <c r="J17" s="97"/>
    </row>
    <row r="18" spans="2:10" x14ac:dyDescent="0.3">
      <c r="E18" s="29"/>
      <c r="F18" s="29"/>
      <c r="G18" s="29"/>
      <c r="H18" s="29"/>
      <c r="I18" s="29"/>
      <c r="J18" s="29"/>
    </row>
    <row r="20" spans="2:10" x14ac:dyDescent="0.3">
      <c r="B20" s="108" t="s">
        <v>15</v>
      </c>
      <c r="C20" s="109"/>
      <c r="D20" s="109"/>
      <c r="E20" s="109"/>
      <c r="F20" s="109"/>
      <c r="G20" s="109"/>
      <c r="H20" s="109"/>
      <c r="I20" s="109"/>
      <c r="J20" s="110"/>
    </row>
    <row r="21" spans="2:10" x14ac:dyDescent="0.3">
      <c r="B21" s="34" t="s">
        <v>16</v>
      </c>
      <c r="C21" s="79" t="s">
        <v>17</v>
      </c>
      <c r="D21" s="79"/>
      <c r="E21" s="79"/>
      <c r="F21" s="80" t="s">
        <v>18</v>
      </c>
      <c r="G21" s="79"/>
      <c r="H21" s="79"/>
      <c r="I21" s="79"/>
      <c r="J21" s="81"/>
    </row>
    <row r="22" spans="2:10" ht="60" customHeight="1" x14ac:dyDescent="0.3">
      <c r="B22" s="59">
        <v>44012</v>
      </c>
      <c r="C22" s="70" t="s">
        <v>74</v>
      </c>
      <c r="D22" s="71"/>
      <c r="E22" s="72"/>
      <c r="F22" s="82" t="s">
        <v>75</v>
      </c>
      <c r="G22" s="83"/>
      <c r="H22" s="83"/>
      <c r="I22" s="83"/>
      <c r="J22" s="84"/>
    </row>
    <row r="23" spans="2:10" ht="60" customHeight="1" x14ac:dyDescent="0.3">
      <c r="B23" s="24"/>
      <c r="C23" s="70"/>
      <c r="D23" s="71"/>
      <c r="E23" s="72"/>
      <c r="F23" s="70"/>
      <c r="G23" s="71"/>
      <c r="H23" s="71"/>
      <c r="I23" s="71"/>
      <c r="J23" s="72"/>
    </row>
    <row r="26" spans="2:10" x14ac:dyDescent="0.3">
      <c r="B26" s="73" t="s">
        <v>19</v>
      </c>
      <c r="C26" s="74"/>
      <c r="D26" s="74"/>
      <c r="E26" s="74"/>
      <c r="F26" s="74"/>
      <c r="G26" s="74"/>
      <c r="H26" s="74"/>
      <c r="I26" s="74"/>
      <c r="J26" s="75"/>
    </row>
    <row r="27" spans="2:10" x14ac:dyDescent="0.3">
      <c r="B27" s="35" t="s">
        <v>16</v>
      </c>
      <c r="C27" s="76" t="s">
        <v>17</v>
      </c>
      <c r="D27" s="76"/>
      <c r="E27" s="76"/>
      <c r="F27" s="77" t="s">
        <v>18</v>
      </c>
      <c r="G27" s="76"/>
      <c r="H27" s="76"/>
      <c r="I27" s="76"/>
      <c r="J27" s="78"/>
    </row>
    <row r="28" spans="2:10" ht="60" customHeight="1" x14ac:dyDescent="0.3">
      <c r="B28" s="59">
        <v>44135</v>
      </c>
      <c r="C28" s="70" t="s">
        <v>68</v>
      </c>
      <c r="D28" s="71"/>
      <c r="E28" s="72"/>
      <c r="F28" s="70" t="s">
        <v>69</v>
      </c>
      <c r="G28" s="71"/>
      <c r="H28" s="71"/>
      <c r="I28" s="71"/>
      <c r="J28" s="72"/>
    </row>
    <row r="29" spans="2:10" ht="60" customHeight="1" x14ac:dyDescent="0.3">
      <c r="B29" s="59">
        <v>44104</v>
      </c>
      <c r="C29" s="70" t="s">
        <v>72</v>
      </c>
      <c r="D29" s="71"/>
      <c r="E29" s="72"/>
      <c r="F29" s="82" t="s">
        <v>73</v>
      </c>
      <c r="G29" s="83"/>
      <c r="H29" s="83"/>
      <c r="I29" s="83"/>
      <c r="J29" s="84"/>
    </row>
    <row r="30" spans="2:10" ht="60" customHeight="1" x14ac:dyDescent="0.3">
      <c r="B30" s="59">
        <v>44165</v>
      </c>
      <c r="C30" s="70" t="s">
        <v>70</v>
      </c>
      <c r="D30" s="71"/>
      <c r="E30" s="72"/>
      <c r="F30" s="70" t="s">
        <v>71</v>
      </c>
      <c r="G30" s="71"/>
      <c r="H30" s="71"/>
      <c r="I30" s="71"/>
      <c r="J30" s="72"/>
    </row>
  </sheetData>
  <mergeCells count="36">
    <mergeCell ref="C9:E9"/>
    <mergeCell ref="F9:J9"/>
    <mergeCell ref="C29:E29"/>
    <mergeCell ref="F29:J29"/>
    <mergeCell ref="C17:E17"/>
    <mergeCell ref="F17:J17"/>
    <mergeCell ref="C10:E10"/>
    <mergeCell ref="F10:J10"/>
    <mergeCell ref="B13:J13"/>
    <mergeCell ref="C14:E14"/>
    <mergeCell ref="F14:J14"/>
    <mergeCell ref="C15:E15"/>
    <mergeCell ref="F15:J15"/>
    <mergeCell ref="C16:E16"/>
    <mergeCell ref="F16:J16"/>
    <mergeCell ref="B20:J20"/>
    <mergeCell ref="E2:F2"/>
    <mergeCell ref="E3:F3"/>
    <mergeCell ref="C7:E7"/>
    <mergeCell ref="F7:J7"/>
    <mergeCell ref="B6:J6"/>
    <mergeCell ref="C8:E8"/>
    <mergeCell ref="F8:J8"/>
    <mergeCell ref="C21:E21"/>
    <mergeCell ref="F21:J21"/>
    <mergeCell ref="C22:E22"/>
    <mergeCell ref="F22:J22"/>
    <mergeCell ref="C23:E23"/>
    <mergeCell ref="F23:J23"/>
    <mergeCell ref="C30:E30"/>
    <mergeCell ref="F30:J30"/>
    <mergeCell ref="B26:J26"/>
    <mergeCell ref="C27:E27"/>
    <mergeCell ref="F27:J27"/>
    <mergeCell ref="C28:E28"/>
    <mergeCell ref="F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6"/>
  <sheetViews>
    <sheetView topLeftCell="C1" zoomScale="140" zoomScaleNormal="140" workbookViewId="0">
      <selection activeCell="F17" sqref="F17"/>
    </sheetView>
  </sheetViews>
  <sheetFormatPr defaultColWidth="8.77734375" defaultRowHeight="14.4" x14ac:dyDescent="0.3"/>
  <cols>
    <col min="1" max="1" width="4.109375" customWidth="1"/>
    <col min="3" max="3" width="10.6640625" customWidth="1"/>
    <col min="6" max="6" width="10.44140625" customWidth="1"/>
    <col min="8" max="8" width="67.109375" customWidth="1"/>
    <col min="9" max="9" width="10.109375" customWidth="1"/>
    <col min="17" max="17" width="4.77734375" customWidth="1"/>
    <col min="18" max="18" width="6.6640625" customWidth="1"/>
    <col min="19" max="19" width="11.109375" customWidth="1"/>
    <col min="20" max="20" width="7.44140625" customWidth="1"/>
  </cols>
  <sheetData>
    <row r="2" spans="2:25" x14ac:dyDescent="0.3">
      <c r="B2" s="123" t="s">
        <v>20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R2" s="120" t="s">
        <v>21</v>
      </c>
      <c r="S2" s="121"/>
      <c r="T2" s="122"/>
    </row>
    <row r="3" spans="2:25" x14ac:dyDescent="0.3">
      <c r="B3" s="39" t="s">
        <v>22</v>
      </c>
      <c r="C3" s="2" t="s">
        <v>23</v>
      </c>
      <c r="D3" s="40" t="s">
        <v>24</v>
      </c>
      <c r="E3" s="45" t="s">
        <v>25</v>
      </c>
      <c r="F3" s="45" t="s">
        <v>26</v>
      </c>
      <c r="G3" s="37" t="s">
        <v>27</v>
      </c>
      <c r="H3" s="38" t="s">
        <v>28</v>
      </c>
      <c r="I3" s="92" t="s">
        <v>29</v>
      </c>
      <c r="J3" s="93"/>
      <c r="K3" s="93"/>
      <c r="L3" s="93"/>
      <c r="M3" s="93"/>
      <c r="N3" s="93"/>
      <c r="O3" s="93"/>
      <c r="P3" s="94"/>
      <c r="R3" s="5" t="s">
        <v>30</v>
      </c>
      <c r="S3" s="5" t="s">
        <v>28</v>
      </c>
      <c r="T3" s="6" t="s">
        <v>31</v>
      </c>
    </row>
    <row r="4" spans="2:25" ht="48" customHeight="1" x14ac:dyDescent="0.3">
      <c r="B4" s="41">
        <v>2</v>
      </c>
      <c r="C4" s="53">
        <v>33</v>
      </c>
      <c r="D4" s="55">
        <v>0.95</v>
      </c>
      <c r="E4" s="52">
        <v>0.05</v>
      </c>
      <c r="F4" s="13">
        <v>1.05</v>
      </c>
      <c r="G4" s="14" t="str">
        <f>_xlfn.IFS(ISBLANK(F4), "AWI", D4&lt;=F4,"MOK",(D4-E4)&lt;=F4,"MCT",D4&gt;F4,"MFL")</f>
        <v>MOK</v>
      </c>
      <c r="H4" s="66" t="s">
        <v>96</v>
      </c>
      <c r="I4" s="125" t="s">
        <v>99</v>
      </c>
      <c r="J4" s="125"/>
      <c r="K4" s="125"/>
      <c r="L4" s="125"/>
      <c r="M4" s="125"/>
      <c r="N4" s="125"/>
      <c r="O4" s="125"/>
      <c r="P4" s="125"/>
      <c r="R4" s="7"/>
      <c r="S4" s="25" t="s">
        <v>32</v>
      </c>
      <c r="T4" s="26" t="s">
        <v>33</v>
      </c>
    </row>
    <row r="5" spans="2:25" ht="48" customHeight="1" x14ac:dyDescent="0.3">
      <c r="B5" s="41">
        <v>2</v>
      </c>
      <c r="C5" s="53">
        <v>34</v>
      </c>
      <c r="D5" s="56">
        <v>0.7</v>
      </c>
      <c r="E5" s="54">
        <v>0.1</v>
      </c>
      <c r="F5" s="13">
        <v>0.63</v>
      </c>
      <c r="G5" s="14" t="str">
        <f>_xlfn.IFS(ISBLANK(F5), "AWI", D5&lt;=F5,"MOK",(D5-E5)&lt;=F5,"MCT",D5&gt;F5,"MFL")</f>
        <v>MCT</v>
      </c>
      <c r="H5" s="48" t="s">
        <v>101</v>
      </c>
      <c r="I5" s="125" t="s">
        <v>97</v>
      </c>
      <c r="J5" s="125"/>
      <c r="K5" s="125"/>
      <c r="L5" s="125"/>
      <c r="M5" s="125"/>
      <c r="N5" s="125"/>
      <c r="O5" s="125"/>
      <c r="P5" s="125"/>
      <c r="R5" s="11"/>
      <c r="S5" s="25" t="s">
        <v>34</v>
      </c>
      <c r="T5" s="26" t="s">
        <v>35</v>
      </c>
    </row>
    <row r="6" spans="2:25" ht="48" customHeight="1" x14ac:dyDescent="0.3">
      <c r="B6" s="41">
        <v>2</v>
      </c>
      <c r="C6" s="53">
        <v>35</v>
      </c>
      <c r="D6" s="56">
        <v>0.95</v>
      </c>
      <c r="E6" s="54">
        <v>0.05</v>
      </c>
      <c r="F6" s="13">
        <f>11177/10950</f>
        <v>1.0207305936073059</v>
      </c>
      <c r="G6" s="41" t="str">
        <f>_xlfn.IFS(ISBLANK(F6), "AWI", D6&lt;=F6,"MOK",(D6-E6)&lt;=F6,"MCT",D6&gt;F6,"MFL")</f>
        <v>MOK</v>
      </c>
      <c r="H6" s="51" t="s">
        <v>102</v>
      </c>
      <c r="I6" s="126" t="s">
        <v>98</v>
      </c>
      <c r="J6" s="118"/>
      <c r="K6" s="118"/>
      <c r="L6" s="118"/>
      <c r="M6" s="118"/>
      <c r="N6" s="118"/>
      <c r="O6" s="118"/>
      <c r="P6" s="119"/>
      <c r="R6" s="8"/>
      <c r="S6" s="25" t="s">
        <v>36</v>
      </c>
      <c r="T6" s="26" t="s">
        <v>37</v>
      </c>
    </row>
    <row r="7" spans="2:25" ht="48" customHeight="1" x14ac:dyDescent="0.3">
      <c r="B7" s="47">
        <v>2</v>
      </c>
      <c r="C7" s="53"/>
      <c r="D7" s="56">
        <v>0.95</v>
      </c>
      <c r="E7" s="54">
        <v>0.05</v>
      </c>
      <c r="F7" s="13">
        <f>2.68/2.1</f>
        <v>1.2761904761904763</v>
      </c>
      <c r="G7" s="14" t="str">
        <f>_xlfn.IFS(ISBLANK(F7), "AWI", D7&lt;=F7,"MOK",(D7-E7)&lt;=F7,"MCT",D7&gt;F7,"MFL")</f>
        <v>MOK</v>
      </c>
      <c r="H7" s="67" t="s">
        <v>100</v>
      </c>
      <c r="I7" s="118" t="s">
        <v>87</v>
      </c>
      <c r="J7" s="118"/>
      <c r="K7" s="118"/>
      <c r="L7" s="118"/>
      <c r="M7" s="118"/>
      <c r="N7" s="118"/>
      <c r="O7" s="118"/>
      <c r="P7" s="135"/>
      <c r="R7" s="9"/>
      <c r="S7" s="25" t="s">
        <v>38</v>
      </c>
      <c r="T7" s="26" t="s">
        <v>39</v>
      </c>
    </row>
    <row r="8" spans="2:25" ht="48" customHeight="1" x14ac:dyDescent="0.3">
      <c r="B8" s="47">
        <v>2</v>
      </c>
      <c r="C8" s="53"/>
      <c r="D8" s="56">
        <v>0.7</v>
      </c>
      <c r="E8" s="54">
        <v>0.1</v>
      </c>
      <c r="F8" s="13">
        <v>0.94</v>
      </c>
      <c r="G8" s="14" t="str">
        <f>_xlfn.IFS(ISBLANK(F8), "AWI", D8&lt;=F8,"MOK",(D8-E8)&lt;=F8,"MCT",D8&gt;F8,"MFL")</f>
        <v>MOK</v>
      </c>
      <c r="H8" s="62" t="s">
        <v>82</v>
      </c>
      <c r="I8" s="129">
        <v>0.94</v>
      </c>
      <c r="J8" s="130"/>
      <c r="K8" s="130"/>
      <c r="L8" s="130"/>
      <c r="M8" s="130"/>
      <c r="N8" s="130"/>
      <c r="O8" s="130"/>
      <c r="P8" s="131"/>
    </row>
    <row r="9" spans="2:25" ht="48" customHeight="1" x14ac:dyDescent="0.3">
      <c r="B9" s="65"/>
      <c r="C9" s="53"/>
      <c r="D9" s="56"/>
      <c r="E9" s="54"/>
      <c r="F9" s="13"/>
      <c r="G9" s="14"/>
      <c r="H9" s="68" t="s">
        <v>107</v>
      </c>
      <c r="I9" s="129" t="s">
        <v>108</v>
      </c>
      <c r="J9" s="136"/>
      <c r="K9" s="136"/>
      <c r="L9" s="136"/>
      <c r="M9" s="136"/>
      <c r="N9" s="136"/>
      <c r="O9" s="136"/>
      <c r="P9" s="137"/>
      <c r="R9" t="s">
        <v>110</v>
      </c>
    </row>
    <row r="10" spans="2:25" ht="48" customHeight="1" x14ac:dyDescent="0.3">
      <c r="B10" s="65"/>
      <c r="C10" s="53"/>
      <c r="D10" s="56"/>
      <c r="E10" s="54"/>
      <c r="F10" s="13">
        <f>0.887/1.131</f>
        <v>0.78426171529619804</v>
      </c>
      <c r="G10" s="14"/>
      <c r="H10" s="68" t="s">
        <v>106</v>
      </c>
      <c r="I10" s="138" t="s">
        <v>105</v>
      </c>
      <c r="J10" s="139"/>
      <c r="K10" s="139"/>
      <c r="L10" s="139"/>
      <c r="M10" s="139"/>
      <c r="N10" s="139"/>
      <c r="O10" s="139"/>
      <c r="P10" s="140"/>
    </row>
    <row r="11" spans="2:25" ht="48" customHeight="1" x14ac:dyDescent="0.3">
      <c r="B11" s="65"/>
      <c r="C11" s="53"/>
      <c r="D11" s="56"/>
      <c r="E11" s="54"/>
      <c r="F11" s="13"/>
      <c r="G11" s="14"/>
      <c r="H11" s="68" t="s">
        <v>104</v>
      </c>
      <c r="I11" s="129" t="s">
        <v>109</v>
      </c>
      <c r="J11" s="136"/>
      <c r="K11" s="136"/>
      <c r="L11" s="136"/>
      <c r="M11" s="136"/>
      <c r="N11" s="136"/>
      <c r="O11" s="136"/>
      <c r="P11" s="137"/>
    </row>
    <row r="12" spans="2:25" ht="48" customHeight="1" x14ac:dyDescent="0.3">
      <c r="B12" s="41">
        <v>2</v>
      </c>
      <c r="C12" s="53">
        <v>36</v>
      </c>
      <c r="D12" s="56">
        <v>0.7</v>
      </c>
      <c r="E12" s="54">
        <v>0.05</v>
      </c>
      <c r="F12" s="13">
        <v>0.53</v>
      </c>
      <c r="G12" s="14" t="str">
        <f t="shared" ref="G12:G17" si="0">_xlfn.IFS(ISBLANK(F12), "AWI", D12&lt;=F12,"MOK",(D12-E12)&lt;=F12,"MCT",D12&gt;F12,"MFL")</f>
        <v>MFL</v>
      </c>
      <c r="H12" s="49" t="s">
        <v>83</v>
      </c>
      <c r="I12" s="129" t="s">
        <v>88</v>
      </c>
      <c r="J12" s="130"/>
      <c r="K12" s="130"/>
      <c r="L12" s="130"/>
      <c r="M12" s="130"/>
      <c r="N12" s="130"/>
      <c r="O12" s="130"/>
      <c r="P12" s="131"/>
    </row>
    <row r="13" spans="2:25" ht="48" customHeight="1" x14ac:dyDescent="0.3">
      <c r="B13" s="41">
        <v>2</v>
      </c>
      <c r="C13" s="53">
        <v>37</v>
      </c>
      <c r="D13" s="56">
        <v>0.7</v>
      </c>
      <c r="E13" s="54">
        <v>0.05</v>
      </c>
      <c r="F13" s="13">
        <v>0.44</v>
      </c>
      <c r="G13" s="14" t="str">
        <f t="shared" si="0"/>
        <v>MFL</v>
      </c>
      <c r="H13" s="50" t="s">
        <v>84</v>
      </c>
      <c r="I13" s="129" t="s">
        <v>89</v>
      </c>
      <c r="J13" s="130"/>
      <c r="K13" s="130"/>
      <c r="L13" s="130"/>
      <c r="M13" s="130"/>
      <c r="N13" s="130"/>
      <c r="O13" s="130"/>
      <c r="P13" s="131"/>
    </row>
    <row r="14" spans="2:25" ht="48" customHeight="1" x14ac:dyDescent="0.3">
      <c r="B14" s="41">
        <v>2</v>
      </c>
      <c r="C14" s="53">
        <v>39</v>
      </c>
      <c r="D14" s="56">
        <v>0.75</v>
      </c>
      <c r="E14" s="54">
        <v>0.25</v>
      </c>
      <c r="F14" s="13">
        <f>1685/2000</f>
        <v>0.84250000000000003</v>
      </c>
      <c r="G14" s="14" t="str">
        <f t="shared" si="0"/>
        <v>MOK</v>
      </c>
      <c r="H14" s="50" t="s">
        <v>103</v>
      </c>
      <c r="I14" s="117" t="s">
        <v>113</v>
      </c>
      <c r="J14" s="118"/>
      <c r="K14" s="118"/>
      <c r="L14" s="118"/>
      <c r="M14" s="118"/>
      <c r="N14" s="118"/>
      <c r="O14" s="118"/>
      <c r="P14" s="119"/>
      <c r="R14" s="117" t="s">
        <v>90</v>
      </c>
      <c r="S14" s="118"/>
      <c r="T14" s="118"/>
      <c r="U14" s="118"/>
      <c r="V14" s="118"/>
      <c r="W14" s="118"/>
      <c r="X14" s="118"/>
      <c r="Y14" s="119"/>
    </row>
    <row r="15" spans="2:25" ht="48" customHeight="1" x14ac:dyDescent="0.3">
      <c r="B15" s="41">
        <v>2</v>
      </c>
      <c r="C15" s="53">
        <v>40</v>
      </c>
      <c r="D15" s="56">
        <v>0.7</v>
      </c>
      <c r="E15" s="54">
        <v>0.05</v>
      </c>
      <c r="F15" s="13">
        <v>0.72</v>
      </c>
      <c r="G15" s="14" t="str">
        <f t="shared" si="0"/>
        <v>MOK</v>
      </c>
      <c r="H15" s="49" t="s">
        <v>85</v>
      </c>
      <c r="I15" s="114"/>
      <c r="J15" s="115"/>
      <c r="K15" s="115"/>
      <c r="L15" s="115"/>
      <c r="M15" s="115"/>
      <c r="N15" s="115"/>
      <c r="O15" s="115"/>
      <c r="P15" s="116"/>
      <c r="R15" t="s">
        <v>112</v>
      </c>
    </row>
    <row r="16" spans="2:25" ht="48" customHeight="1" x14ac:dyDescent="0.3">
      <c r="B16" s="41">
        <v>2</v>
      </c>
      <c r="C16" s="53">
        <v>41</v>
      </c>
      <c r="D16" s="56">
        <v>0.7</v>
      </c>
      <c r="E16" s="54">
        <v>0.05</v>
      </c>
      <c r="F16" s="13">
        <v>0.8</v>
      </c>
      <c r="G16" s="14" t="str">
        <f t="shared" si="0"/>
        <v>MOK</v>
      </c>
      <c r="H16" s="50" t="s">
        <v>86</v>
      </c>
      <c r="I16" s="117" t="s">
        <v>126</v>
      </c>
      <c r="J16" s="118"/>
      <c r="K16" s="118"/>
      <c r="L16" s="118"/>
      <c r="M16" s="118"/>
      <c r="N16" s="118"/>
      <c r="O16" s="118"/>
      <c r="P16" s="119"/>
    </row>
    <row r="17" spans="2:20" ht="48" customHeight="1" x14ac:dyDescent="0.3">
      <c r="B17" s="41">
        <v>2</v>
      </c>
      <c r="C17" s="53">
        <v>42</v>
      </c>
      <c r="D17" s="56">
        <v>0.75</v>
      </c>
      <c r="E17" s="54">
        <v>0.25</v>
      </c>
      <c r="F17" s="13">
        <f>10/13</f>
        <v>0.76923076923076927</v>
      </c>
      <c r="G17" s="14" t="str">
        <f t="shared" si="0"/>
        <v>MOK</v>
      </c>
      <c r="H17" s="69" t="s">
        <v>125</v>
      </c>
      <c r="I17" s="132" t="s">
        <v>114</v>
      </c>
      <c r="J17" s="133"/>
      <c r="K17" s="133"/>
      <c r="L17" s="133"/>
      <c r="M17" s="133"/>
      <c r="N17" s="133"/>
      <c r="O17" s="133"/>
      <c r="P17" s="134"/>
      <c r="R17" t="s">
        <v>111</v>
      </c>
    </row>
    <row r="18" spans="2:20" ht="48" customHeight="1" x14ac:dyDescent="0.3">
      <c r="C18" s="29"/>
      <c r="D18" s="29"/>
      <c r="E18" s="29"/>
      <c r="F18" s="29"/>
      <c r="G18" s="29"/>
      <c r="H18" s="4"/>
      <c r="I18" s="4"/>
      <c r="J18" s="29"/>
      <c r="K18" s="29"/>
      <c r="L18" s="29"/>
      <c r="M18" s="29"/>
      <c r="N18" s="29"/>
    </row>
    <row r="19" spans="2:20" ht="15" customHeight="1" x14ac:dyDescent="0.3">
      <c r="B19" s="127" t="s">
        <v>40</v>
      </c>
      <c r="C19" s="128"/>
      <c r="D19" s="128"/>
      <c r="E19" s="128"/>
      <c r="F19" s="128"/>
      <c r="G19" s="128"/>
      <c r="H19" s="128"/>
      <c r="I19" s="93"/>
      <c r="J19" s="93"/>
      <c r="K19" s="93"/>
      <c r="L19" s="93"/>
      <c r="M19" s="93"/>
      <c r="N19" s="93"/>
      <c r="O19" s="93"/>
      <c r="P19" s="94"/>
    </row>
    <row r="20" spans="2:20" ht="15" customHeight="1" x14ac:dyDescent="0.3">
      <c r="B20" s="44" t="s">
        <v>22</v>
      </c>
      <c r="C20" s="21" t="s">
        <v>23</v>
      </c>
      <c r="D20" s="21" t="s">
        <v>24</v>
      </c>
      <c r="E20" s="21" t="s">
        <v>42</v>
      </c>
      <c r="F20" s="22" t="s">
        <v>43</v>
      </c>
      <c r="G20" s="1" t="s">
        <v>27</v>
      </c>
      <c r="H20" s="23" t="s">
        <v>28</v>
      </c>
      <c r="I20" s="92" t="s">
        <v>29</v>
      </c>
      <c r="J20" s="93"/>
      <c r="K20" s="93"/>
      <c r="L20" s="93"/>
      <c r="M20" s="93"/>
      <c r="N20" s="93"/>
      <c r="O20" s="93"/>
      <c r="P20" s="94"/>
    </row>
    <row r="21" spans="2:20" ht="48" customHeight="1" x14ac:dyDescent="0.3">
      <c r="B21" s="41"/>
      <c r="C21" s="41"/>
      <c r="D21" s="17">
        <v>43922</v>
      </c>
      <c r="E21" s="17" t="s">
        <v>44</v>
      </c>
      <c r="F21" s="18"/>
      <c r="G21" s="19" t="str">
        <f>_xlfn.IFS(ISBLANK(F21), "MSU", D21&gt;=F21,"MSA",D21&lt;F21,"MOD")</f>
        <v>MSU</v>
      </c>
      <c r="H21" s="16"/>
      <c r="I21" s="114"/>
      <c r="J21" s="115"/>
      <c r="K21" s="115"/>
      <c r="L21" s="115"/>
      <c r="M21" s="115"/>
      <c r="N21" s="115"/>
      <c r="O21" s="115"/>
      <c r="P21" s="116"/>
      <c r="R21" s="120" t="s">
        <v>41</v>
      </c>
      <c r="S21" s="121"/>
      <c r="T21" s="122"/>
    </row>
    <row r="22" spans="2:20" ht="48" customHeight="1" x14ac:dyDescent="0.3">
      <c r="B22" s="42"/>
      <c r="C22" s="42"/>
      <c r="D22" s="20">
        <v>43922</v>
      </c>
      <c r="E22" s="20" t="s">
        <v>44</v>
      </c>
      <c r="F22" s="15"/>
      <c r="G22" s="36" t="str">
        <f>_xlfn.IFS(ISBLANK(F22), "MSU", D22&gt;=F22,"MSA",D22&lt;F22,"MOD")</f>
        <v>MSU</v>
      </c>
      <c r="H22" s="46"/>
      <c r="I22" s="111"/>
      <c r="J22" s="112"/>
      <c r="K22" s="112"/>
      <c r="L22" s="112"/>
      <c r="M22" s="112"/>
      <c r="N22" s="112"/>
      <c r="O22" s="112"/>
      <c r="P22" s="113"/>
      <c r="R22" s="5" t="s">
        <v>30</v>
      </c>
      <c r="S22" s="5" t="s">
        <v>28</v>
      </c>
      <c r="T22" s="6" t="s">
        <v>31</v>
      </c>
    </row>
    <row r="23" spans="2:20" ht="48" customHeight="1" x14ac:dyDescent="0.3">
      <c r="R23" s="10"/>
      <c r="S23" s="27" t="s">
        <v>45</v>
      </c>
      <c r="T23" s="26" t="s">
        <v>46</v>
      </c>
    </row>
    <row r="24" spans="2:20" ht="48" customHeight="1" x14ac:dyDescent="0.3">
      <c r="R24" s="11"/>
      <c r="S24" s="27" t="s">
        <v>47</v>
      </c>
      <c r="T24" s="26" t="s">
        <v>48</v>
      </c>
    </row>
    <row r="25" spans="2:20" ht="28.8" x14ac:dyDescent="0.3">
      <c r="R25" s="8"/>
      <c r="S25" s="27" t="s">
        <v>49</v>
      </c>
      <c r="T25" s="26" t="s">
        <v>50</v>
      </c>
    </row>
    <row r="26" spans="2:20" ht="28.8" x14ac:dyDescent="0.3">
      <c r="R26" s="12"/>
      <c r="S26" s="27" t="s">
        <v>51</v>
      </c>
      <c r="T26" s="26" t="s">
        <v>52</v>
      </c>
    </row>
  </sheetData>
  <mergeCells count="23">
    <mergeCell ref="I17:P17"/>
    <mergeCell ref="I13:P13"/>
    <mergeCell ref="I7:P7"/>
    <mergeCell ref="I8:P8"/>
    <mergeCell ref="I9:P9"/>
    <mergeCell ref="I10:P10"/>
    <mergeCell ref="I11:P11"/>
    <mergeCell ref="I22:P22"/>
    <mergeCell ref="I20:P20"/>
    <mergeCell ref="I15:P15"/>
    <mergeCell ref="I16:P16"/>
    <mergeCell ref="R2:T2"/>
    <mergeCell ref="R21:T21"/>
    <mergeCell ref="I21:P21"/>
    <mergeCell ref="I3:P3"/>
    <mergeCell ref="B2:P2"/>
    <mergeCell ref="I5:P5"/>
    <mergeCell ref="I6:P6"/>
    <mergeCell ref="B19:P19"/>
    <mergeCell ref="I4:P4"/>
    <mergeCell ref="I12:P12"/>
    <mergeCell ref="R14:Y14"/>
    <mergeCell ref="I14:P14"/>
  </mergeCells>
  <conditionalFormatting sqref="G5:G6 G8:G11">
    <cfRule type="cellIs" dxfId="43" priority="95" operator="equal">
      <formula>"MCT"</formula>
    </cfRule>
    <cfRule type="cellIs" dxfId="42" priority="96" operator="equal">
      <formula>"MFL"</formula>
    </cfRule>
    <cfRule type="cellIs" dxfId="41" priority="97" operator="equal">
      <formula>"MOK"</formula>
    </cfRule>
  </conditionalFormatting>
  <conditionalFormatting sqref="G5:G6 G8:G11">
    <cfRule type="cellIs" dxfId="40" priority="88" operator="equal">
      <formula>"MNO"</formula>
    </cfRule>
  </conditionalFormatting>
  <conditionalFormatting sqref="G5:G6 G8:G11">
    <cfRule type="cellIs" dxfId="39" priority="86" operator="equal">
      <formula>"MNO"</formula>
    </cfRule>
  </conditionalFormatting>
  <conditionalFormatting sqref="G22">
    <cfRule type="cellIs" dxfId="38" priority="67" operator="equal">
      <formula>"MSU"</formula>
    </cfRule>
    <cfRule type="cellIs" dxfId="37" priority="68" operator="equal">
      <formula>"MOD"</formula>
    </cfRule>
    <cfRule type="cellIs" dxfId="36" priority="69" operator="equal">
      <formula>"MSA"</formula>
    </cfRule>
  </conditionalFormatting>
  <conditionalFormatting sqref="G4 G7">
    <cfRule type="cellIs" dxfId="35" priority="79" operator="equal">
      <formula>"MCT"</formula>
    </cfRule>
    <cfRule type="cellIs" dxfId="34" priority="80" operator="equal">
      <formula>"MFL"</formula>
    </cfRule>
    <cfRule type="cellIs" dxfId="33" priority="81" operator="equal">
      <formula>"MOK"</formula>
    </cfRule>
  </conditionalFormatting>
  <conditionalFormatting sqref="G21">
    <cfRule type="cellIs" dxfId="32" priority="61" operator="equal">
      <formula>"MSU"</formula>
    </cfRule>
    <cfRule type="cellIs" dxfId="31" priority="62" operator="equal">
      <formula>"MOD"</formula>
    </cfRule>
    <cfRule type="cellIs" dxfId="30" priority="63" operator="equal">
      <formula>"MSA"</formula>
    </cfRule>
  </conditionalFormatting>
  <conditionalFormatting sqref="G12">
    <cfRule type="cellIs" dxfId="29" priority="53" operator="equal">
      <formula>"MCT"</formula>
    </cfRule>
    <cfRule type="cellIs" dxfId="28" priority="54" operator="equal">
      <formula>"MFL"</formula>
    </cfRule>
    <cfRule type="cellIs" dxfId="27" priority="55" operator="equal">
      <formula>"MOK"</formula>
    </cfRule>
  </conditionalFormatting>
  <conditionalFormatting sqref="G12">
    <cfRule type="cellIs" dxfId="26" priority="52" operator="equal">
      <formula>"MNO"</formula>
    </cfRule>
  </conditionalFormatting>
  <conditionalFormatting sqref="G12">
    <cfRule type="cellIs" dxfId="25" priority="51" operator="equal">
      <formula>"MNO"</formula>
    </cfRule>
  </conditionalFormatting>
  <conditionalFormatting sqref="G13">
    <cfRule type="cellIs" dxfId="24" priority="43" operator="equal">
      <formula>"MCT"</formula>
    </cfRule>
    <cfRule type="cellIs" dxfId="23" priority="44" operator="equal">
      <formula>"MFL"</formula>
    </cfRule>
    <cfRule type="cellIs" dxfId="22" priority="45" operator="equal">
      <formula>"MOK"</formula>
    </cfRule>
  </conditionalFormatting>
  <conditionalFormatting sqref="G13">
    <cfRule type="cellIs" dxfId="21" priority="42" operator="equal">
      <formula>"MNO"</formula>
    </cfRule>
  </conditionalFormatting>
  <conditionalFormatting sqref="G13">
    <cfRule type="cellIs" dxfId="20" priority="41" operator="equal">
      <formula>"MNO"</formula>
    </cfRule>
  </conditionalFormatting>
  <conditionalFormatting sqref="G14">
    <cfRule type="cellIs" dxfId="19" priority="23" operator="equal">
      <formula>"MCT"</formula>
    </cfRule>
    <cfRule type="cellIs" dxfId="18" priority="24" operator="equal">
      <formula>"MFL"</formula>
    </cfRule>
    <cfRule type="cellIs" dxfId="17" priority="25" operator="equal">
      <formula>"MOK"</formula>
    </cfRule>
  </conditionalFormatting>
  <conditionalFormatting sqref="G14">
    <cfRule type="cellIs" dxfId="16" priority="22" operator="equal">
      <formula>"MNO"</formula>
    </cfRule>
  </conditionalFormatting>
  <conditionalFormatting sqref="G14">
    <cfRule type="cellIs" dxfId="15" priority="21" operator="equal">
      <formula>"MNO"</formula>
    </cfRule>
  </conditionalFormatting>
  <conditionalFormatting sqref="G17">
    <cfRule type="cellIs" dxfId="14" priority="18" operator="equal">
      <formula>"MCT"</formula>
    </cfRule>
    <cfRule type="cellIs" dxfId="13" priority="19" operator="equal">
      <formula>"MFL"</formula>
    </cfRule>
    <cfRule type="cellIs" dxfId="12" priority="20" operator="equal">
      <formula>"MOK"</formula>
    </cfRule>
  </conditionalFormatting>
  <conditionalFormatting sqref="G17">
    <cfRule type="cellIs" dxfId="11" priority="17" operator="equal">
      <formula>"MNO"</formula>
    </cfRule>
  </conditionalFormatting>
  <conditionalFormatting sqref="G17">
    <cfRule type="cellIs" dxfId="10" priority="16" operator="equal">
      <formula>"MNO"</formula>
    </cfRule>
  </conditionalFormatting>
  <conditionalFormatting sqref="G15">
    <cfRule type="cellIs" dxfId="9" priority="8" operator="equal">
      <formula>"MCT"</formula>
    </cfRule>
    <cfRule type="cellIs" dxfId="8" priority="9" operator="equal">
      <formula>"MFL"</formula>
    </cfRule>
    <cfRule type="cellIs" dxfId="7" priority="10" operator="equal">
      <formula>"MOK"</formula>
    </cfRule>
  </conditionalFormatting>
  <conditionalFormatting sqref="G15">
    <cfRule type="cellIs" dxfId="6" priority="7" operator="equal">
      <formula>"MNO"</formula>
    </cfRule>
  </conditionalFormatting>
  <conditionalFormatting sqref="G15">
    <cfRule type="cellIs" dxfId="5" priority="6" operator="equal">
      <formula>"MNO"</formula>
    </cfRule>
  </conditionalFormatting>
  <conditionalFormatting sqref="G16">
    <cfRule type="cellIs" dxfId="4" priority="3" operator="equal">
      <formula>"MCT"</formula>
    </cfRule>
    <cfRule type="cellIs" dxfId="3" priority="4" operator="equal">
      <formula>"MFL"</formula>
    </cfRule>
    <cfRule type="cellIs" dxfId="2" priority="5" operator="equal">
      <formula>"MOK"</formula>
    </cfRule>
  </conditionalFormatting>
  <conditionalFormatting sqref="G16">
    <cfRule type="cellIs" dxfId="1" priority="2" operator="equal">
      <formula>"MNO"</formula>
    </cfRule>
  </conditionalFormatting>
  <conditionalFormatting sqref="G16">
    <cfRule type="cellIs" dxfId="0" priority="1" operator="equal">
      <formula>"MNO"</formula>
    </cfRule>
  </conditionalFormatting>
  <hyperlinks>
    <hyperlink ref="I6" r:id="rId1" xr:uid="{2C3411CF-FB93-9B41-AA82-1B49FA9B226E}"/>
    <hyperlink ref="I10" r:id="rId2" xr:uid="{B8D5B0C4-BA08-7143-AC1B-2EDB48814A0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0668-53EC-834E-B0FC-20E31D26F7AB}">
  <dimension ref="E10:L33"/>
  <sheetViews>
    <sheetView workbookViewId="0">
      <selection activeCell="G40" sqref="G40"/>
    </sheetView>
  </sheetViews>
  <sheetFormatPr defaultColWidth="11.5546875" defaultRowHeight="14.4" x14ac:dyDescent="0.3"/>
  <sheetData>
    <row r="10" spans="5:11" x14ac:dyDescent="0.3">
      <c r="E10" t="s">
        <v>115</v>
      </c>
      <c r="F10">
        <v>1</v>
      </c>
      <c r="G10" t="s">
        <v>91</v>
      </c>
      <c r="H10" t="s">
        <v>116</v>
      </c>
      <c r="I10">
        <v>2020</v>
      </c>
      <c r="J10" t="s">
        <v>117</v>
      </c>
      <c r="K10">
        <v>10950</v>
      </c>
    </row>
    <row r="11" spans="5:11" x14ac:dyDescent="0.3">
      <c r="E11" t="s">
        <v>118</v>
      </c>
      <c r="F11">
        <v>2</v>
      </c>
      <c r="G11" t="s">
        <v>91</v>
      </c>
      <c r="H11" t="s">
        <v>116</v>
      </c>
      <c r="I11">
        <v>2020</v>
      </c>
      <c r="J11" t="s">
        <v>117</v>
      </c>
      <c r="K11">
        <v>7896</v>
      </c>
    </row>
    <row r="12" spans="5:11" x14ac:dyDescent="0.3">
      <c r="E12" t="s">
        <v>115</v>
      </c>
      <c r="F12">
        <v>1</v>
      </c>
      <c r="G12" t="s">
        <v>119</v>
      </c>
      <c r="H12" t="s">
        <v>116</v>
      </c>
      <c r="I12">
        <v>2020</v>
      </c>
      <c r="J12" t="s">
        <v>117</v>
      </c>
      <c r="K12">
        <v>156436</v>
      </c>
    </row>
    <row r="13" spans="5:11" x14ac:dyDescent="0.3">
      <c r="E13" t="s">
        <v>120</v>
      </c>
      <c r="F13">
        <v>2</v>
      </c>
      <c r="G13" t="s">
        <v>119</v>
      </c>
      <c r="H13" t="s">
        <v>116</v>
      </c>
      <c r="I13">
        <v>2020</v>
      </c>
      <c r="J13" t="s">
        <v>117</v>
      </c>
      <c r="K13">
        <v>39871</v>
      </c>
    </row>
    <row r="14" spans="5:11" x14ac:dyDescent="0.3">
      <c r="E14" t="s">
        <v>121</v>
      </c>
      <c r="F14">
        <v>2</v>
      </c>
      <c r="G14" t="s">
        <v>119</v>
      </c>
      <c r="H14" t="s">
        <v>116</v>
      </c>
      <c r="I14">
        <v>2020</v>
      </c>
      <c r="J14" t="s">
        <v>117</v>
      </c>
      <c r="K14">
        <v>51037</v>
      </c>
    </row>
    <row r="15" spans="5:11" x14ac:dyDescent="0.3">
      <c r="E15" t="s">
        <v>122</v>
      </c>
      <c r="F15">
        <v>2</v>
      </c>
      <c r="G15" t="s">
        <v>119</v>
      </c>
      <c r="H15" t="s">
        <v>116</v>
      </c>
      <c r="I15">
        <v>2020</v>
      </c>
      <c r="J15" t="s">
        <v>117</v>
      </c>
      <c r="K15">
        <v>33292</v>
      </c>
    </row>
    <row r="16" spans="5:11" x14ac:dyDescent="0.3">
      <c r="E16" t="s">
        <v>118</v>
      </c>
      <c r="F16">
        <v>2</v>
      </c>
      <c r="G16" t="s">
        <v>119</v>
      </c>
      <c r="H16" t="s">
        <v>116</v>
      </c>
      <c r="I16">
        <v>2020</v>
      </c>
      <c r="J16" t="s">
        <v>117</v>
      </c>
      <c r="K16">
        <v>20504</v>
      </c>
    </row>
    <row r="17" spans="5:12" x14ac:dyDescent="0.3">
      <c r="E17" t="s">
        <v>115</v>
      </c>
      <c r="F17">
        <v>1</v>
      </c>
      <c r="G17" t="s">
        <v>123</v>
      </c>
      <c r="H17" t="s">
        <v>116</v>
      </c>
      <c r="I17">
        <v>2020</v>
      </c>
      <c r="J17" t="s">
        <v>117</v>
      </c>
      <c r="K17">
        <v>52000</v>
      </c>
    </row>
    <row r="18" spans="5:12" x14ac:dyDescent="0.3">
      <c r="E18" t="s">
        <v>120</v>
      </c>
      <c r="F18">
        <v>2</v>
      </c>
      <c r="G18" t="s">
        <v>123</v>
      </c>
      <c r="H18" t="s">
        <v>116</v>
      </c>
      <c r="I18">
        <v>2020</v>
      </c>
      <c r="J18" t="s">
        <v>117</v>
      </c>
      <c r="K18">
        <v>31993</v>
      </c>
    </row>
    <row r="19" spans="5:12" x14ac:dyDescent="0.3">
      <c r="E19" t="s">
        <v>118</v>
      </c>
      <c r="F19">
        <v>2</v>
      </c>
      <c r="G19" t="s">
        <v>123</v>
      </c>
      <c r="H19" t="s">
        <v>116</v>
      </c>
      <c r="I19">
        <v>2020</v>
      </c>
      <c r="J19" t="s">
        <v>117</v>
      </c>
      <c r="K19">
        <v>17007</v>
      </c>
    </row>
    <row r="20" spans="5:12" x14ac:dyDescent="0.3">
      <c r="E20" t="s">
        <v>115</v>
      </c>
      <c r="F20">
        <v>1</v>
      </c>
      <c r="G20" t="s">
        <v>124</v>
      </c>
      <c r="H20" t="s">
        <v>116</v>
      </c>
      <c r="I20">
        <v>2020</v>
      </c>
      <c r="J20" t="s">
        <v>117</v>
      </c>
      <c r="K20">
        <v>81300</v>
      </c>
    </row>
    <row r="21" spans="5:12" x14ac:dyDescent="0.3">
      <c r="E21" t="s">
        <v>120</v>
      </c>
      <c r="F21">
        <v>2</v>
      </c>
      <c r="G21" t="s">
        <v>124</v>
      </c>
      <c r="H21" t="s">
        <v>116</v>
      </c>
      <c r="I21">
        <v>2020</v>
      </c>
      <c r="J21" t="s">
        <v>117</v>
      </c>
      <c r="K21">
        <v>6567</v>
      </c>
    </row>
    <row r="22" spans="5:12" x14ac:dyDescent="0.3">
      <c r="E22" t="s">
        <v>121</v>
      </c>
      <c r="F22">
        <v>2</v>
      </c>
      <c r="G22" t="s">
        <v>124</v>
      </c>
      <c r="H22" t="s">
        <v>116</v>
      </c>
      <c r="I22">
        <v>2020</v>
      </c>
      <c r="J22" t="s">
        <v>117</v>
      </c>
      <c r="K22">
        <v>12529</v>
      </c>
    </row>
    <row r="23" spans="5:12" x14ac:dyDescent="0.3">
      <c r="E23" t="s">
        <v>122</v>
      </c>
      <c r="F23">
        <v>2</v>
      </c>
      <c r="G23" t="s">
        <v>124</v>
      </c>
      <c r="H23" t="s">
        <v>116</v>
      </c>
      <c r="I23">
        <v>2020</v>
      </c>
      <c r="J23" t="s">
        <v>117</v>
      </c>
      <c r="K23">
        <v>6943</v>
      </c>
    </row>
    <row r="24" spans="5:12" x14ac:dyDescent="0.3">
      <c r="E24" t="s">
        <v>118</v>
      </c>
      <c r="F24">
        <v>2</v>
      </c>
      <c r="G24" t="s">
        <v>124</v>
      </c>
      <c r="H24" t="s">
        <v>116</v>
      </c>
      <c r="I24">
        <v>2020</v>
      </c>
      <c r="J24" t="s">
        <v>117</v>
      </c>
      <c r="K24">
        <v>5597</v>
      </c>
    </row>
    <row r="25" spans="5:12" x14ac:dyDescent="0.3">
      <c r="K25">
        <f>SUM(K10:K24)</f>
        <v>533922</v>
      </c>
      <c r="L25">
        <f>K25*0.13</f>
        <v>69409.86</v>
      </c>
    </row>
    <row r="30" spans="5:12" x14ac:dyDescent="0.3">
      <c r="H30">
        <v>0.72</v>
      </c>
      <c r="I30">
        <v>0.1</v>
      </c>
      <c r="J30">
        <f>H30*I30</f>
        <v>7.1999999999999995E-2</v>
      </c>
    </row>
    <row r="31" spans="5:12" x14ac:dyDescent="0.3">
      <c r="H31">
        <v>0.79</v>
      </c>
      <c r="I31">
        <v>0.9</v>
      </c>
      <c r="J31">
        <f>H31*I31</f>
        <v>0.71100000000000008</v>
      </c>
    </row>
    <row r="33" spans="10:10" x14ac:dyDescent="0.3">
      <c r="J33">
        <f>(H31-(J30))/I31</f>
        <v>0.79777777777777781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P28"/>
  <sheetViews>
    <sheetView zoomScale="120" zoomScaleNormal="120" workbookViewId="0">
      <selection activeCell="S12" sqref="S12"/>
    </sheetView>
  </sheetViews>
  <sheetFormatPr defaultColWidth="8.77734375" defaultRowHeight="14.4" x14ac:dyDescent="0.3"/>
  <cols>
    <col min="2" max="2" width="11.44140625" customWidth="1"/>
    <col min="8" max="8" width="13.77734375" customWidth="1"/>
  </cols>
  <sheetData>
    <row r="2" spans="2:16" x14ac:dyDescent="0.3">
      <c r="B2" s="92" t="s">
        <v>53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2:16" x14ac:dyDescent="0.3">
      <c r="B3" s="2" t="s">
        <v>54</v>
      </c>
      <c r="C3" s="128" t="s">
        <v>55</v>
      </c>
      <c r="D3" s="128"/>
      <c r="E3" s="128"/>
      <c r="F3" s="128"/>
      <c r="G3" s="128"/>
      <c r="H3" s="128"/>
      <c r="I3" s="127" t="s">
        <v>56</v>
      </c>
      <c r="J3" s="128"/>
      <c r="K3" s="128"/>
      <c r="L3" s="128"/>
      <c r="M3" s="128"/>
      <c r="N3" s="128"/>
      <c r="O3" s="141"/>
    </row>
    <row r="4" spans="2:16" ht="45" customHeight="1" x14ac:dyDescent="0.3">
      <c r="B4" s="24"/>
      <c r="C4" s="70"/>
      <c r="D4" s="71"/>
      <c r="E4" s="71"/>
      <c r="F4" s="71"/>
      <c r="G4" s="71"/>
      <c r="H4" s="72"/>
      <c r="I4" s="70"/>
      <c r="J4" s="71"/>
      <c r="K4" s="71"/>
      <c r="L4" s="71"/>
      <c r="M4" s="71"/>
      <c r="N4" s="71"/>
      <c r="O4" s="72"/>
      <c r="P4" s="63"/>
    </row>
    <row r="6" spans="2:16" x14ac:dyDescent="0.3">
      <c r="B6" s="32" t="s">
        <v>54</v>
      </c>
      <c r="C6" s="85" t="s">
        <v>57</v>
      </c>
      <c r="D6" s="85"/>
      <c r="E6" s="85"/>
      <c r="F6" s="85"/>
      <c r="G6" s="85"/>
      <c r="H6" s="85"/>
      <c r="I6" s="86" t="s">
        <v>56</v>
      </c>
      <c r="J6" s="85"/>
      <c r="K6" s="85"/>
      <c r="L6" s="85"/>
      <c r="M6" s="85"/>
      <c r="N6" s="85"/>
      <c r="O6" s="87"/>
    </row>
    <row r="7" spans="2:16" ht="45" customHeight="1" x14ac:dyDescent="0.3">
      <c r="B7" s="24"/>
      <c r="C7" s="70"/>
      <c r="D7" s="71"/>
      <c r="E7" s="71"/>
      <c r="F7" s="71"/>
      <c r="G7" s="71"/>
      <c r="H7" s="72"/>
      <c r="I7" s="70"/>
      <c r="J7" s="71"/>
      <c r="K7" s="71"/>
      <c r="L7" s="71"/>
      <c r="M7" s="71"/>
      <c r="N7" s="71"/>
      <c r="O7" s="72"/>
    </row>
    <row r="8" spans="2:16" x14ac:dyDescent="0.3">
      <c r="P8" s="64"/>
    </row>
    <row r="9" spans="2:16" x14ac:dyDescent="0.3">
      <c r="B9" s="33" t="s">
        <v>54</v>
      </c>
      <c r="C9" s="102" t="s">
        <v>58</v>
      </c>
      <c r="D9" s="102"/>
      <c r="E9" s="102"/>
      <c r="F9" s="102"/>
      <c r="G9" s="102"/>
      <c r="H9" s="102"/>
      <c r="I9" s="103" t="s">
        <v>56</v>
      </c>
      <c r="J9" s="102"/>
      <c r="K9" s="102"/>
      <c r="L9" s="102"/>
      <c r="M9" s="102"/>
      <c r="N9" s="102"/>
      <c r="O9" s="104"/>
      <c r="P9" s="64"/>
    </row>
    <row r="10" spans="2:16" ht="45" customHeight="1" x14ac:dyDescent="0.3">
      <c r="B10" s="24"/>
      <c r="C10" s="70"/>
      <c r="D10" s="71"/>
      <c r="E10" s="71"/>
      <c r="F10" s="71"/>
      <c r="G10" s="71"/>
      <c r="H10" s="72"/>
      <c r="I10" s="70"/>
      <c r="J10" s="71"/>
      <c r="K10" s="71"/>
      <c r="L10" s="71"/>
      <c r="M10" s="71"/>
      <c r="N10" s="71"/>
      <c r="O10" s="72"/>
    </row>
    <row r="12" spans="2:16" x14ac:dyDescent="0.3">
      <c r="B12" s="35" t="s">
        <v>54</v>
      </c>
      <c r="C12" s="76" t="s">
        <v>59</v>
      </c>
      <c r="D12" s="76"/>
      <c r="E12" s="76"/>
      <c r="F12" s="76"/>
      <c r="G12" s="76"/>
      <c r="H12" s="76"/>
      <c r="I12" s="77" t="s">
        <v>56</v>
      </c>
      <c r="J12" s="76"/>
      <c r="K12" s="76"/>
      <c r="L12" s="76"/>
      <c r="M12" s="76"/>
      <c r="N12" s="76"/>
      <c r="O12" s="78"/>
    </row>
    <row r="13" spans="2:16" ht="45" customHeight="1" x14ac:dyDescent="0.3">
      <c r="B13" s="24"/>
      <c r="C13" s="70"/>
      <c r="D13" s="71"/>
      <c r="E13" s="71"/>
      <c r="F13" s="71"/>
      <c r="G13" s="71"/>
      <c r="H13" s="72"/>
      <c r="I13" s="70"/>
      <c r="J13" s="71"/>
      <c r="K13" s="71"/>
      <c r="L13" s="71"/>
      <c r="M13" s="71"/>
      <c r="N13" s="71"/>
      <c r="O13" s="72"/>
    </row>
    <row r="15" spans="2:16" x14ac:dyDescent="0.3">
      <c r="B15" s="34" t="s">
        <v>54</v>
      </c>
      <c r="C15" s="79" t="s">
        <v>60</v>
      </c>
      <c r="D15" s="79"/>
      <c r="E15" s="79"/>
      <c r="F15" s="79"/>
      <c r="G15" s="79"/>
      <c r="H15" s="79"/>
      <c r="I15" s="80" t="s">
        <v>56</v>
      </c>
      <c r="J15" s="79"/>
      <c r="K15" s="79"/>
      <c r="L15" s="79"/>
      <c r="M15" s="79"/>
      <c r="N15" s="79"/>
      <c r="O15" s="81"/>
    </row>
    <row r="16" spans="2:16" ht="45" customHeight="1" x14ac:dyDescent="0.3">
      <c r="B16" s="24"/>
      <c r="C16" s="70"/>
      <c r="D16" s="71"/>
      <c r="E16" s="71"/>
      <c r="F16" s="71"/>
      <c r="G16" s="71"/>
      <c r="H16" s="72"/>
      <c r="I16" s="70"/>
      <c r="J16" s="71"/>
      <c r="K16" s="71"/>
      <c r="L16" s="71"/>
      <c r="M16" s="71"/>
      <c r="N16" s="71"/>
      <c r="O16" s="72"/>
    </row>
    <row r="18" spans="2:15" x14ac:dyDescent="0.3">
      <c r="B18" s="2" t="s">
        <v>54</v>
      </c>
      <c r="C18" s="128" t="s">
        <v>61</v>
      </c>
      <c r="D18" s="128"/>
      <c r="E18" s="128"/>
      <c r="F18" s="128"/>
      <c r="G18" s="128"/>
      <c r="H18" s="128"/>
      <c r="I18" s="127" t="s">
        <v>56</v>
      </c>
      <c r="J18" s="128"/>
      <c r="K18" s="128"/>
      <c r="L18" s="128"/>
      <c r="M18" s="128"/>
      <c r="N18" s="128"/>
      <c r="O18" s="141"/>
    </row>
    <row r="19" spans="2:15" ht="45" customHeight="1" x14ac:dyDescent="0.3">
      <c r="B19" s="24"/>
      <c r="C19" s="70"/>
      <c r="D19" s="71"/>
      <c r="E19" s="71"/>
      <c r="F19" s="71"/>
      <c r="G19" s="71"/>
      <c r="H19" s="72"/>
      <c r="I19" s="70"/>
      <c r="J19" s="71"/>
      <c r="K19" s="71"/>
      <c r="L19" s="71"/>
      <c r="M19" s="71"/>
      <c r="N19" s="71"/>
      <c r="O19" s="72"/>
    </row>
    <row r="21" spans="2:15" x14ac:dyDescent="0.3">
      <c r="B21" s="32" t="s">
        <v>54</v>
      </c>
      <c r="C21" s="85" t="s">
        <v>62</v>
      </c>
      <c r="D21" s="85"/>
      <c r="E21" s="85"/>
      <c r="F21" s="85"/>
      <c r="G21" s="85"/>
      <c r="H21" s="85"/>
      <c r="I21" s="86" t="s">
        <v>56</v>
      </c>
      <c r="J21" s="85"/>
      <c r="K21" s="85"/>
      <c r="L21" s="85"/>
      <c r="M21" s="85"/>
      <c r="N21" s="85"/>
      <c r="O21" s="87"/>
    </row>
    <row r="22" spans="2:15" ht="45" customHeight="1" x14ac:dyDescent="0.3">
      <c r="B22" s="24"/>
      <c r="C22" s="70"/>
      <c r="D22" s="71"/>
      <c r="E22" s="71"/>
      <c r="F22" s="71"/>
      <c r="G22" s="71"/>
      <c r="H22" s="72"/>
      <c r="I22" s="70"/>
      <c r="J22" s="71"/>
      <c r="K22" s="71"/>
      <c r="L22" s="71"/>
      <c r="M22" s="71"/>
      <c r="N22" s="71"/>
      <c r="O22" s="72"/>
    </row>
    <row r="24" spans="2:15" x14ac:dyDescent="0.3">
      <c r="B24" s="33" t="s">
        <v>54</v>
      </c>
      <c r="C24" s="102" t="s">
        <v>63</v>
      </c>
      <c r="D24" s="102"/>
      <c r="E24" s="102"/>
      <c r="F24" s="102"/>
      <c r="G24" s="102"/>
      <c r="H24" s="102"/>
      <c r="I24" s="103" t="s">
        <v>56</v>
      </c>
      <c r="J24" s="102"/>
      <c r="K24" s="102"/>
      <c r="L24" s="102"/>
      <c r="M24" s="102"/>
      <c r="N24" s="102"/>
      <c r="O24" s="104"/>
    </row>
    <row r="25" spans="2:15" ht="45" customHeight="1" x14ac:dyDescent="0.3">
      <c r="B25" s="24"/>
      <c r="C25" s="70"/>
      <c r="D25" s="71"/>
      <c r="E25" s="71"/>
      <c r="F25" s="71"/>
      <c r="G25" s="71"/>
      <c r="H25" s="72"/>
      <c r="I25" s="70"/>
      <c r="J25" s="71"/>
      <c r="K25" s="71"/>
      <c r="L25" s="71"/>
      <c r="M25" s="71"/>
      <c r="N25" s="71"/>
      <c r="O25" s="72"/>
    </row>
    <row r="27" spans="2:15" x14ac:dyDescent="0.3">
      <c r="B27" s="35" t="s">
        <v>54</v>
      </c>
      <c r="C27" s="76" t="s">
        <v>64</v>
      </c>
      <c r="D27" s="76"/>
      <c r="E27" s="76"/>
      <c r="F27" s="76"/>
      <c r="G27" s="76"/>
      <c r="H27" s="76"/>
      <c r="I27" s="77" t="s">
        <v>56</v>
      </c>
      <c r="J27" s="76"/>
      <c r="K27" s="76"/>
      <c r="L27" s="76"/>
      <c r="M27" s="76"/>
      <c r="N27" s="76"/>
      <c r="O27" s="78"/>
    </row>
    <row r="28" spans="2:15" ht="45" customHeight="1" x14ac:dyDescent="0.3">
      <c r="B28" s="24"/>
      <c r="C28" s="70"/>
      <c r="D28" s="71"/>
      <c r="E28" s="71"/>
      <c r="F28" s="71"/>
      <c r="G28" s="71"/>
      <c r="H28" s="72"/>
      <c r="I28" s="70"/>
      <c r="J28" s="71"/>
      <c r="K28" s="71"/>
      <c r="L28" s="71"/>
      <c r="M28" s="71"/>
      <c r="N28" s="71"/>
      <c r="O28" s="72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Sheet1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2021-03-04T12:54:55Z</dcterms:modified>
  <cp:category/>
  <cp:contentStatus/>
</cp:coreProperties>
</file>