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sc365-my.sharepoint.com/personal/duncan_rand_jisc_ac_uk/Documents/Imperial HEP stuff/Quartertly reports/"/>
    </mc:Choice>
  </mc:AlternateContent>
  <xr:revisionPtr revIDLastSave="22" documentId="11_511966026483CBC1FADE7D6CB5DA8A3180EA9439" xr6:coauthVersionLast="45" xr6:coauthVersionMax="45" xr10:uidLastSave="{C994173C-CABA-EC45-89E3-6504DB73F86B}"/>
  <bookViews>
    <workbookView xWindow="0" yWindow="460" windowWidth="25600" windowHeight="15540" tabRatio="500" activeTab="1" xr2:uid="{00000000-000D-0000-FFFF-FFFF00000000}"/>
  </bookViews>
  <sheets>
    <sheet name="Data" sheetId="1" r:id="rId1"/>
    <sheet name="Metrics" sheetId="2" r:id="rId2"/>
    <sheet name="Milestones" sheetId="3" r:id="rId3"/>
    <sheet name="Narrative Q117" sheetId="4" r:id="rId4"/>
    <sheet name="Narrative Q217" sheetId="5" r:id="rId5"/>
    <sheet name="Narrative Q317" sheetId="6" r:id="rId6"/>
    <sheet name="Narrative Q417" sheetId="7" r:id="rId7"/>
    <sheet name="Narrative Q118" sheetId="8" r:id="rId8"/>
    <sheet name="Narrative Q218" sheetId="9" r:id="rId9"/>
    <sheet name="Narrative Q318" sheetId="10" r:id="rId10"/>
    <sheet name="Narrative Q418" sheetId="11" r:id="rId11"/>
    <sheet name="Narrative Q219" sheetId="12" r:id="rId12"/>
    <sheet name="Narrative Q419" sheetId="13" r:id="rId13"/>
    <sheet name="Narrative Q120" sheetId="14" r:id="rId14"/>
    <sheet name="EVAL" sheetId="15" r:id="rId1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917" i="1" l="1"/>
  <c r="I917" i="1"/>
  <c r="C917" i="1"/>
  <c r="AM906" i="1"/>
  <c r="AL906" i="1"/>
  <c r="AK906" i="1"/>
  <c r="AJ906" i="1"/>
  <c r="AI906" i="1"/>
  <c r="AH906" i="1"/>
  <c r="AG906" i="1"/>
  <c r="AF906" i="1"/>
  <c r="AE906" i="1"/>
  <c r="AD906" i="1"/>
  <c r="AC906" i="1"/>
  <c r="AB906" i="1"/>
  <c r="AA906" i="1"/>
  <c r="Z906" i="1"/>
  <c r="Y906" i="1"/>
  <c r="X906" i="1"/>
  <c r="W906" i="1"/>
  <c r="V906" i="1"/>
  <c r="U906" i="1"/>
  <c r="T906" i="1"/>
  <c r="S906" i="1"/>
  <c r="R906" i="1"/>
  <c r="Q906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C906" i="1"/>
  <c r="B906" i="1"/>
  <c r="AM905" i="1"/>
  <c r="AL905" i="1"/>
  <c r="AK905" i="1"/>
  <c r="AJ905" i="1"/>
  <c r="AI905" i="1"/>
  <c r="AH905" i="1"/>
  <c r="AG905" i="1"/>
  <c r="AF905" i="1"/>
  <c r="AE905" i="1"/>
  <c r="AD905" i="1"/>
  <c r="AC905" i="1"/>
  <c r="AB905" i="1"/>
  <c r="AA905" i="1"/>
  <c r="Z905" i="1"/>
  <c r="Y905" i="1"/>
  <c r="X905" i="1"/>
  <c r="W905" i="1"/>
  <c r="V905" i="1"/>
  <c r="U905" i="1"/>
  <c r="T905" i="1"/>
  <c r="S905" i="1"/>
  <c r="R905" i="1"/>
  <c r="Q905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C905" i="1"/>
  <c r="B905" i="1"/>
  <c r="AM904" i="1"/>
  <c r="AL904" i="1"/>
  <c r="AK904" i="1"/>
  <c r="AJ904" i="1"/>
  <c r="AI904" i="1"/>
  <c r="AH904" i="1"/>
  <c r="AG904" i="1"/>
  <c r="AF904" i="1"/>
  <c r="AE904" i="1"/>
  <c r="AD904" i="1"/>
  <c r="AC904" i="1"/>
  <c r="AB904" i="1"/>
  <c r="AA904" i="1"/>
  <c r="Z904" i="1"/>
  <c r="Y904" i="1"/>
  <c r="X904" i="1"/>
  <c r="W904" i="1"/>
  <c r="V904" i="1"/>
  <c r="U904" i="1"/>
  <c r="T904" i="1"/>
  <c r="S904" i="1"/>
  <c r="R904" i="1"/>
  <c r="Q904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C904" i="1"/>
  <c r="B904" i="1"/>
  <c r="AM903" i="1"/>
  <c r="AL903" i="1"/>
  <c r="AL907" i="1" s="1"/>
  <c r="AK903" i="1"/>
  <c r="AJ903" i="1"/>
  <c r="AI903" i="1"/>
  <c r="AH903" i="1"/>
  <c r="AH907" i="1" s="1"/>
  <c r="AG903" i="1"/>
  <c r="AF903" i="1"/>
  <c r="AE903" i="1"/>
  <c r="AD903" i="1"/>
  <c r="AD907" i="1" s="1"/>
  <c r="AC903" i="1"/>
  <c r="AB903" i="1"/>
  <c r="AA903" i="1"/>
  <c r="Z903" i="1"/>
  <c r="Z907" i="1" s="1"/>
  <c r="Y903" i="1"/>
  <c r="X903" i="1"/>
  <c r="W903" i="1"/>
  <c r="V903" i="1"/>
  <c r="V907" i="1" s="1"/>
  <c r="U903" i="1"/>
  <c r="T903" i="1"/>
  <c r="S903" i="1"/>
  <c r="R903" i="1"/>
  <c r="R907" i="1" s="1"/>
  <c r="Q903" i="1"/>
  <c r="P903" i="1"/>
  <c r="O903" i="1"/>
  <c r="N903" i="1"/>
  <c r="N907" i="1" s="1"/>
  <c r="M903" i="1"/>
  <c r="L903" i="1"/>
  <c r="K903" i="1"/>
  <c r="J903" i="1"/>
  <c r="J907" i="1" s="1"/>
  <c r="I903" i="1"/>
  <c r="H903" i="1"/>
  <c r="G903" i="1"/>
  <c r="F903" i="1"/>
  <c r="F907" i="1" s="1"/>
  <c r="E903" i="1"/>
  <c r="D903" i="1"/>
  <c r="C903" i="1"/>
  <c r="B903" i="1"/>
  <c r="B907" i="1" s="1"/>
  <c r="AM902" i="1"/>
  <c r="AM909" i="1" s="1"/>
  <c r="AN909" i="1" s="1"/>
  <c r="AL902" i="1"/>
  <c r="AK902" i="1"/>
  <c r="AJ902" i="1"/>
  <c r="AJ907" i="1" s="1"/>
  <c r="AI902" i="1"/>
  <c r="AI909" i="1" s="1"/>
  <c r="AH902" i="1"/>
  <c r="AG902" i="1"/>
  <c r="AF902" i="1"/>
  <c r="AF907" i="1" s="1"/>
  <c r="AE902" i="1"/>
  <c r="AE909" i="1" s="1"/>
  <c r="AD902" i="1"/>
  <c r="AC902" i="1"/>
  <c r="AB902" i="1"/>
  <c r="AB909" i="1" s="1"/>
  <c r="AA902" i="1"/>
  <c r="AA909" i="1" s="1"/>
  <c r="Z902" i="1"/>
  <c r="Y902" i="1"/>
  <c r="X902" i="1"/>
  <c r="X907" i="1" s="1"/>
  <c r="W902" i="1"/>
  <c r="W909" i="1" s="1"/>
  <c r="V902" i="1"/>
  <c r="U902" i="1"/>
  <c r="T902" i="1"/>
  <c r="T909" i="1" s="1"/>
  <c r="S902" i="1"/>
  <c r="S909" i="1" s="1"/>
  <c r="R902" i="1"/>
  <c r="Q902" i="1"/>
  <c r="P902" i="1"/>
  <c r="P907" i="1" s="1"/>
  <c r="O902" i="1"/>
  <c r="O909" i="1" s="1"/>
  <c r="N902" i="1"/>
  <c r="M902" i="1"/>
  <c r="L902" i="1"/>
  <c r="L907" i="1" s="1"/>
  <c r="K902" i="1"/>
  <c r="K909" i="1" s="1"/>
  <c r="J902" i="1"/>
  <c r="I902" i="1"/>
  <c r="H902" i="1"/>
  <c r="H909" i="1" s="1"/>
  <c r="G902" i="1"/>
  <c r="G909" i="1" s="1"/>
  <c r="F902" i="1"/>
  <c r="E902" i="1"/>
  <c r="D902" i="1"/>
  <c r="D907" i="1" s="1"/>
  <c r="C902" i="1"/>
  <c r="C909" i="1" s="1"/>
  <c r="B902" i="1"/>
  <c r="B3" i="14"/>
  <c r="B3" i="13"/>
  <c r="B3" i="12"/>
  <c r="B3" i="11"/>
  <c r="B3" i="10"/>
  <c r="B3" i="9"/>
  <c r="B3" i="8"/>
  <c r="B3" i="7"/>
  <c r="B3" i="6"/>
  <c r="B3" i="5"/>
  <c r="B3" i="4"/>
  <c r="B5" i="3"/>
  <c r="B4" i="3"/>
  <c r="B3" i="3"/>
  <c r="T873" i="1"/>
  <c r="I873" i="1"/>
  <c r="C873" i="1"/>
  <c r="AL865" i="1"/>
  <c r="AF865" i="1"/>
  <c r="Z865" i="1"/>
  <c r="X865" i="1"/>
  <c r="X870" i="1" s="1"/>
  <c r="V865" i="1"/>
  <c r="R865" i="1"/>
  <c r="R870" i="1" s="1"/>
  <c r="Q865" i="1"/>
  <c r="P865" i="1"/>
  <c r="L865" i="1"/>
  <c r="L870" i="1" s="1"/>
  <c r="J865" i="1"/>
  <c r="H865" i="1"/>
  <c r="B865" i="1"/>
  <c r="AH863" i="1"/>
  <c r="AF863" i="1"/>
  <c r="AB863" i="1"/>
  <c r="X863" i="1"/>
  <c r="V863" i="1"/>
  <c r="R863" i="1"/>
  <c r="N863" i="1"/>
  <c r="L863" i="1"/>
  <c r="F863" i="1"/>
  <c r="AM862" i="1"/>
  <c r="AL862" i="1"/>
  <c r="AK862" i="1"/>
  <c r="AJ862" i="1"/>
  <c r="AI862" i="1"/>
  <c r="AH862" i="1"/>
  <c r="AG862" i="1"/>
  <c r="AF862" i="1"/>
  <c r="AE862" i="1"/>
  <c r="AD862" i="1"/>
  <c r="AC862" i="1"/>
  <c r="AB862" i="1"/>
  <c r="AA862" i="1"/>
  <c r="Z862" i="1"/>
  <c r="Y862" i="1"/>
  <c r="X862" i="1"/>
  <c r="W862" i="1"/>
  <c r="V862" i="1"/>
  <c r="U862" i="1"/>
  <c r="T862" i="1"/>
  <c r="S862" i="1"/>
  <c r="R862" i="1"/>
  <c r="Q862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C862" i="1"/>
  <c r="B862" i="1"/>
  <c r="AM861" i="1"/>
  <c r="AL861" i="1"/>
  <c r="AK861" i="1"/>
  <c r="AJ861" i="1"/>
  <c r="AI861" i="1"/>
  <c r="AH861" i="1"/>
  <c r="AG861" i="1"/>
  <c r="AF861" i="1"/>
  <c r="AE861" i="1"/>
  <c r="AD861" i="1"/>
  <c r="AC861" i="1"/>
  <c r="AB861" i="1"/>
  <c r="AA861" i="1"/>
  <c r="Z861" i="1"/>
  <c r="Y861" i="1"/>
  <c r="X861" i="1"/>
  <c r="W861" i="1"/>
  <c r="V861" i="1"/>
  <c r="U861" i="1"/>
  <c r="T861" i="1"/>
  <c r="S861" i="1"/>
  <c r="R861" i="1"/>
  <c r="Q861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C861" i="1"/>
  <c r="B861" i="1"/>
  <c r="AM860" i="1"/>
  <c r="AL860" i="1"/>
  <c r="AK860" i="1"/>
  <c r="AJ860" i="1"/>
  <c r="AI860" i="1"/>
  <c r="AH860" i="1"/>
  <c r="AG860" i="1"/>
  <c r="AF860" i="1"/>
  <c r="AE860" i="1"/>
  <c r="AD860" i="1"/>
  <c r="AC860" i="1"/>
  <c r="AB860" i="1"/>
  <c r="AA860" i="1"/>
  <c r="Z860" i="1"/>
  <c r="Y860" i="1"/>
  <c r="X860" i="1"/>
  <c r="W860" i="1"/>
  <c r="V860" i="1"/>
  <c r="U860" i="1"/>
  <c r="T860" i="1"/>
  <c r="S860" i="1"/>
  <c r="R860" i="1"/>
  <c r="Q860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C860" i="1"/>
  <c r="B860" i="1"/>
  <c r="AM859" i="1"/>
  <c r="AM863" i="1" s="1"/>
  <c r="AL859" i="1"/>
  <c r="AL863" i="1" s="1"/>
  <c r="AK859" i="1"/>
  <c r="AJ859" i="1"/>
  <c r="AI859" i="1"/>
  <c r="AI863" i="1" s="1"/>
  <c r="AH859" i="1"/>
  <c r="AH865" i="1" s="1"/>
  <c r="AG859" i="1"/>
  <c r="AF859" i="1"/>
  <c r="AE859" i="1"/>
  <c r="AE863" i="1" s="1"/>
  <c r="AD859" i="1"/>
  <c r="AD863" i="1" s="1"/>
  <c r="AC859" i="1"/>
  <c r="AB859" i="1"/>
  <c r="AA859" i="1"/>
  <c r="AA863" i="1" s="1"/>
  <c r="Z859" i="1"/>
  <c r="Y859" i="1"/>
  <c r="X859" i="1"/>
  <c r="W859" i="1"/>
  <c r="W863" i="1" s="1"/>
  <c r="V859" i="1"/>
  <c r="U859" i="1"/>
  <c r="T859" i="1"/>
  <c r="S859" i="1"/>
  <c r="S863" i="1" s="1"/>
  <c r="R859" i="1"/>
  <c r="Q859" i="1"/>
  <c r="P859" i="1"/>
  <c r="O859" i="1"/>
  <c r="O863" i="1" s="1"/>
  <c r="N859" i="1"/>
  <c r="M859" i="1"/>
  <c r="L859" i="1"/>
  <c r="K859" i="1"/>
  <c r="K863" i="1" s="1"/>
  <c r="J859" i="1"/>
  <c r="I859" i="1"/>
  <c r="H859" i="1"/>
  <c r="G859" i="1"/>
  <c r="G863" i="1" s="1"/>
  <c r="F859" i="1"/>
  <c r="F865" i="1" s="1"/>
  <c r="E859" i="1"/>
  <c r="D859" i="1"/>
  <c r="C859" i="1"/>
  <c r="C863" i="1" s="1"/>
  <c r="B859" i="1"/>
  <c r="B863" i="1" s="1"/>
  <c r="AM858" i="1"/>
  <c r="AL858" i="1"/>
  <c r="AK858" i="1"/>
  <c r="AJ858" i="1"/>
  <c r="AI858" i="1"/>
  <c r="AH858" i="1"/>
  <c r="AG858" i="1"/>
  <c r="AF858" i="1"/>
  <c r="AE858" i="1"/>
  <c r="AD858" i="1"/>
  <c r="AD865" i="1" s="1"/>
  <c r="AC858" i="1"/>
  <c r="AC863" i="1" s="1"/>
  <c r="AB858" i="1"/>
  <c r="AB865" i="1" s="1"/>
  <c r="AA858" i="1"/>
  <c r="Z858" i="1"/>
  <c r="Z863" i="1" s="1"/>
  <c r="Y858" i="1"/>
  <c r="X858" i="1"/>
  <c r="W858" i="1"/>
  <c r="V858" i="1"/>
  <c r="U858" i="1"/>
  <c r="T858" i="1"/>
  <c r="S858" i="1"/>
  <c r="R858" i="1"/>
  <c r="Q858" i="1"/>
  <c r="Q863" i="1" s="1"/>
  <c r="P858" i="1"/>
  <c r="P863" i="1" s="1"/>
  <c r="O858" i="1"/>
  <c r="N858" i="1"/>
  <c r="N865" i="1" s="1"/>
  <c r="M858" i="1"/>
  <c r="L858" i="1"/>
  <c r="K858" i="1"/>
  <c r="J858" i="1"/>
  <c r="J863" i="1" s="1"/>
  <c r="I858" i="1"/>
  <c r="H858" i="1"/>
  <c r="H863" i="1" s="1"/>
  <c r="G858" i="1"/>
  <c r="F858" i="1"/>
  <c r="E858" i="1"/>
  <c r="D858" i="1"/>
  <c r="C858" i="1"/>
  <c r="B858" i="1"/>
  <c r="W830" i="1"/>
  <c r="K830" i="1"/>
  <c r="E830" i="1"/>
  <c r="AJ827" i="1"/>
  <c r="AH827" i="1"/>
  <c r="Q827" i="1"/>
  <c r="N827" i="1"/>
  <c r="F827" i="1"/>
  <c r="AJ824" i="1"/>
  <c r="U824" i="1"/>
  <c r="AL822" i="1"/>
  <c r="AK822" i="1"/>
  <c r="AD822" i="1"/>
  <c r="Z822" i="1"/>
  <c r="Z827" i="1" s="1"/>
  <c r="Y822" i="1"/>
  <c r="V822" i="1"/>
  <c r="Q822" i="1"/>
  <c r="P822" i="1"/>
  <c r="P827" i="1" s="1"/>
  <c r="N822" i="1"/>
  <c r="J822" i="1"/>
  <c r="I822" i="1"/>
  <c r="F822" i="1"/>
  <c r="D822" i="1"/>
  <c r="AO820" i="1"/>
  <c r="AK820" i="1"/>
  <c r="AJ820" i="1"/>
  <c r="AF820" i="1"/>
  <c r="Y820" i="1"/>
  <c r="U820" i="1"/>
  <c r="O820" i="1"/>
  <c r="K820" i="1"/>
  <c r="I820" i="1"/>
  <c r="E820" i="1"/>
  <c r="D820" i="1"/>
  <c r="AO819" i="1"/>
  <c r="AN819" i="1"/>
  <c r="AM819" i="1"/>
  <c r="AL819" i="1"/>
  <c r="AK819" i="1"/>
  <c r="AJ819" i="1"/>
  <c r="AI819" i="1"/>
  <c r="AH819" i="1"/>
  <c r="AG819" i="1"/>
  <c r="AF819" i="1"/>
  <c r="AE819" i="1"/>
  <c r="AD819" i="1"/>
  <c r="AC819" i="1"/>
  <c r="AB819" i="1"/>
  <c r="AA819" i="1"/>
  <c r="Z819" i="1"/>
  <c r="Y819" i="1"/>
  <c r="X819" i="1"/>
  <c r="W819" i="1"/>
  <c r="V819" i="1"/>
  <c r="U819" i="1"/>
  <c r="T819" i="1"/>
  <c r="S819" i="1"/>
  <c r="R819" i="1"/>
  <c r="Q819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C819" i="1"/>
  <c r="B819" i="1"/>
  <c r="AO818" i="1"/>
  <c r="AN818" i="1"/>
  <c r="AM818" i="1"/>
  <c r="AL818" i="1"/>
  <c r="AK818" i="1"/>
  <c r="AJ818" i="1"/>
  <c r="AI818" i="1"/>
  <c r="AH818" i="1"/>
  <c r="AG818" i="1"/>
  <c r="AF818" i="1"/>
  <c r="AE818" i="1"/>
  <c r="AD818" i="1"/>
  <c r="AC818" i="1"/>
  <c r="AB818" i="1"/>
  <c r="AA818" i="1"/>
  <c r="Z818" i="1"/>
  <c r="Y818" i="1"/>
  <c r="X818" i="1"/>
  <c r="W818" i="1"/>
  <c r="V818" i="1"/>
  <c r="U818" i="1"/>
  <c r="T818" i="1"/>
  <c r="S818" i="1"/>
  <c r="R818" i="1"/>
  <c r="Q818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C818" i="1"/>
  <c r="B818" i="1"/>
  <c r="AO817" i="1"/>
  <c r="AN817" i="1"/>
  <c r="AM817" i="1"/>
  <c r="AL817" i="1"/>
  <c r="AK817" i="1"/>
  <c r="AJ817" i="1"/>
  <c r="AI817" i="1"/>
  <c r="AH817" i="1"/>
  <c r="AG817" i="1"/>
  <c r="AF817" i="1"/>
  <c r="AE817" i="1"/>
  <c r="AD817" i="1"/>
  <c r="AC817" i="1"/>
  <c r="AB817" i="1"/>
  <c r="AA817" i="1"/>
  <c r="Z817" i="1"/>
  <c r="Y817" i="1"/>
  <c r="X817" i="1"/>
  <c r="W817" i="1"/>
  <c r="V817" i="1"/>
  <c r="U817" i="1"/>
  <c r="T817" i="1"/>
  <c r="S817" i="1"/>
  <c r="R817" i="1"/>
  <c r="Q817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C817" i="1"/>
  <c r="B817" i="1"/>
  <c r="AO816" i="1"/>
  <c r="AN816" i="1"/>
  <c r="AM816" i="1"/>
  <c r="AL816" i="1"/>
  <c r="AK816" i="1"/>
  <c r="AJ816" i="1"/>
  <c r="AI816" i="1"/>
  <c r="AH816" i="1"/>
  <c r="AG816" i="1"/>
  <c r="AF816" i="1"/>
  <c r="AE816" i="1"/>
  <c r="AD816" i="1"/>
  <c r="AC816" i="1"/>
  <c r="AB816" i="1"/>
  <c r="AA816" i="1"/>
  <c r="Z816" i="1"/>
  <c r="Y816" i="1"/>
  <c r="X816" i="1"/>
  <c r="W816" i="1"/>
  <c r="V816" i="1"/>
  <c r="U816" i="1"/>
  <c r="T816" i="1"/>
  <c r="S816" i="1"/>
  <c r="R816" i="1"/>
  <c r="Q816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C816" i="1"/>
  <c r="B816" i="1"/>
  <c r="AO815" i="1"/>
  <c r="AO822" i="1" s="1"/>
  <c r="AN815" i="1"/>
  <c r="AM815" i="1"/>
  <c r="AL815" i="1"/>
  <c r="AL820" i="1" s="1"/>
  <c r="AK815" i="1"/>
  <c r="AJ815" i="1"/>
  <c r="AJ822" i="1" s="1"/>
  <c r="AI815" i="1"/>
  <c r="AH815" i="1"/>
  <c r="AH822" i="1" s="1"/>
  <c r="AG815" i="1"/>
  <c r="AG822" i="1" s="1"/>
  <c r="AF815" i="1"/>
  <c r="AF822" i="1" s="1"/>
  <c r="AE815" i="1"/>
  <c r="AE822" i="1" s="1"/>
  <c r="AD815" i="1"/>
  <c r="AD820" i="1" s="1"/>
  <c r="AC815" i="1"/>
  <c r="AC822" i="1" s="1"/>
  <c r="AB815" i="1"/>
  <c r="AA815" i="1"/>
  <c r="AA822" i="1" s="1"/>
  <c r="Z815" i="1"/>
  <c r="Z820" i="1" s="1"/>
  <c r="Y815" i="1"/>
  <c r="X815" i="1"/>
  <c r="W815" i="1"/>
  <c r="V815" i="1"/>
  <c r="V820" i="1" s="1"/>
  <c r="U815" i="1"/>
  <c r="U822" i="1" s="1"/>
  <c r="T815" i="1"/>
  <c r="T822" i="1" s="1"/>
  <c r="S815" i="1"/>
  <c r="R815" i="1"/>
  <c r="R822" i="1" s="1"/>
  <c r="Q815" i="1"/>
  <c r="Q820" i="1" s="1"/>
  <c r="P815" i="1"/>
  <c r="P820" i="1" s="1"/>
  <c r="O815" i="1"/>
  <c r="O822" i="1" s="1"/>
  <c r="N815" i="1"/>
  <c r="N820" i="1" s="1"/>
  <c r="M815" i="1"/>
  <c r="M822" i="1" s="1"/>
  <c r="M827" i="1" s="1"/>
  <c r="L815" i="1"/>
  <c r="K815" i="1"/>
  <c r="K822" i="1" s="1"/>
  <c r="J815" i="1"/>
  <c r="J820" i="1" s="1"/>
  <c r="I815" i="1"/>
  <c r="H815" i="1"/>
  <c r="G815" i="1"/>
  <c r="F815" i="1"/>
  <c r="F820" i="1" s="1"/>
  <c r="E815" i="1"/>
  <c r="E822" i="1" s="1"/>
  <c r="D815" i="1"/>
  <c r="C815" i="1"/>
  <c r="B815" i="1"/>
  <c r="B822" i="1" s="1"/>
  <c r="B827" i="1" s="1"/>
  <c r="T787" i="1"/>
  <c r="I787" i="1"/>
  <c r="D787" i="1"/>
  <c r="J784" i="1"/>
  <c r="AK779" i="1"/>
  <c r="AD779" i="1"/>
  <c r="Z779" i="1"/>
  <c r="S779" i="1"/>
  <c r="O779" i="1"/>
  <c r="I779" i="1"/>
  <c r="E779" i="1"/>
  <c r="AI777" i="1"/>
  <c r="AE777" i="1"/>
  <c r="X777" i="1"/>
  <c r="T777" i="1"/>
  <c r="N777" i="1"/>
  <c r="J777" i="1"/>
  <c r="C777" i="1"/>
  <c r="AL776" i="1"/>
  <c r="AK776" i="1"/>
  <c r="AJ776" i="1"/>
  <c r="AI776" i="1"/>
  <c r="AH776" i="1"/>
  <c r="AG776" i="1"/>
  <c r="AF776" i="1"/>
  <c r="AE776" i="1"/>
  <c r="AD776" i="1"/>
  <c r="AC776" i="1"/>
  <c r="AB776" i="1"/>
  <c r="AA776" i="1"/>
  <c r="Z776" i="1"/>
  <c r="Y776" i="1"/>
  <c r="X776" i="1"/>
  <c r="W776" i="1"/>
  <c r="V776" i="1"/>
  <c r="U776" i="1"/>
  <c r="T776" i="1"/>
  <c r="S776" i="1"/>
  <c r="R776" i="1"/>
  <c r="Q776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C776" i="1"/>
  <c r="B776" i="1"/>
  <c r="AL775" i="1"/>
  <c r="AK775" i="1"/>
  <c r="AJ775" i="1"/>
  <c r="AI775" i="1"/>
  <c r="AH775" i="1"/>
  <c r="AG775" i="1"/>
  <c r="AF775" i="1"/>
  <c r="AE775" i="1"/>
  <c r="AD775" i="1"/>
  <c r="AD777" i="1" s="1"/>
  <c r="AC775" i="1"/>
  <c r="AB775" i="1"/>
  <c r="AA775" i="1"/>
  <c r="Z775" i="1"/>
  <c r="Y775" i="1"/>
  <c r="X775" i="1"/>
  <c r="W775" i="1"/>
  <c r="V775" i="1"/>
  <c r="U775" i="1"/>
  <c r="T775" i="1"/>
  <c r="S775" i="1"/>
  <c r="R775" i="1"/>
  <c r="Q775" i="1"/>
  <c r="P775" i="1"/>
  <c r="O775" i="1"/>
  <c r="N775" i="1"/>
  <c r="N779" i="1" s="1"/>
  <c r="M775" i="1"/>
  <c r="L775" i="1"/>
  <c r="K775" i="1"/>
  <c r="J775" i="1"/>
  <c r="I775" i="1"/>
  <c r="H775" i="1"/>
  <c r="G775" i="1"/>
  <c r="F775" i="1"/>
  <c r="E775" i="1"/>
  <c r="D775" i="1"/>
  <c r="C775" i="1"/>
  <c r="B775" i="1"/>
  <c r="AL774" i="1"/>
  <c r="AK774" i="1"/>
  <c r="AJ774" i="1"/>
  <c r="AI774" i="1"/>
  <c r="AI779" i="1" s="1"/>
  <c r="AH774" i="1"/>
  <c r="AG774" i="1"/>
  <c r="AF774" i="1"/>
  <c r="AE774" i="1"/>
  <c r="AD774" i="1"/>
  <c r="AC774" i="1"/>
  <c r="AB774" i="1"/>
  <c r="AA774" i="1"/>
  <c r="Z774" i="1"/>
  <c r="Z777" i="1" s="1"/>
  <c r="Y774" i="1"/>
  <c r="X774" i="1"/>
  <c r="W774" i="1"/>
  <c r="V774" i="1"/>
  <c r="U774" i="1"/>
  <c r="T774" i="1"/>
  <c r="S774" i="1"/>
  <c r="S777" i="1" s="1"/>
  <c r="R774" i="1"/>
  <c r="Q774" i="1"/>
  <c r="P774" i="1"/>
  <c r="O774" i="1"/>
  <c r="N774" i="1"/>
  <c r="M774" i="1"/>
  <c r="L774" i="1"/>
  <c r="K774" i="1"/>
  <c r="J774" i="1"/>
  <c r="J779" i="1" s="1"/>
  <c r="I774" i="1"/>
  <c r="H774" i="1"/>
  <c r="G774" i="1"/>
  <c r="F774" i="1"/>
  <c r="E774" i="1"/>
  <c r="D774" i="1"/>
  <c r="C774" i="1"/>
  <c r="C779" i="1" s="1"/>
  <c r="B774" i="1"/>
  <c r="AL773" i="1"/>
  <c r="AK773" i="1"/>
  <c r="AJ773" i="1"/>
  <c r="AI773" i="1"/>
  <c r="AH773" i="1"/>
  <c r="AH779" i="1" s="1"/>
  <c r="AG773" i="1"/>
  <c r="AF773" i="1"/>
  <c r="AE773" i="1"/>
  <c r="AE779" i="1" s="1"/>
  <c r="AD773" i="1"/>
  <c r="AC773" i="1"/>
  <c r="AB773" i="1"/>
  <c r="AA773" i="1"/>
  <c r="Z773" i="1"/>
  <c r="Y773" i="1"/>
  <c r="X773" i="1"/>
  <c r="W773" i="1"/>
  <c r="V773" i="1"/>
  <c r="U773" i="1"/>
  <c r="T773" i="1"/>
  <c r="S773" i="1"/>
  <c r="R773" i="1"/>
  <c r="R779" i="1" s="1"/>
  <c r="Q773" i="1"/>
  <c r="P773" i="1"/>
  <c r="O773" i="1"/>
  <c r="O777" i="1" s="1"/>
  <c r="N773" i="1"/>
  <c r="M773" i="1"/>
  <c r="L773" i="1"/>
  <c r="K773" i="1"/>
  <c r="J773" i="1"/>
  <c r="I773" i="1"/>
  <c r="H773" i="1"/>
  <c r="H777" i="1" s="1"/>
  <c r="G773" i="1"/>
  <c r="F773" i="1"/>
  <c r="E773" i="1"/>
  <c r="D773" i="1"/>
  <c r="C773" i="1"/>
  <c r="B773" i="1"/>
  <c r="B779" i="1" s="1"/>
  <c r="AL772" i="1"/>
  <c r="AK772" i="1"/>
  <c r="AK777" i="1" s="1"/>
  <c r="AJ772" i="1"/>
  <c r="AI772" i="1"/>
  <c r="AH772" i="1"/>
  <c r="AG772" i="1"/>
  <c r="AF772" i="1"/>
  <c r="AE772" i="1"/>
  <c r="AD772" i="1"/>
  <c r="AC772" i="1"/>
  <c r="AB772" i="1"/>
  <c r="AA772" i="1"/>
  <c r="Z772" i="1"/>
  <c r="Y772" i="1"/>
  <c r="Y777" i="1" s="1"/>
  <c r="X772" i="1"/>
  <c r="W772" i="1"/>
  <c r="W779" i="1" s="1"/>
  <c r="V772" i="1"/>
  <c r="U772" i="1"/>
  <c r="U777" i="1" s="1"/>
  <c r="T772" i="1"/>
  <c r="S772" i="1"/>
  <c r="R772" i="1"/>
  <c r="Q772" i="1"/>
  <c r="P772" i="1"/>
  <c r="O772" i="1"/>
  <c r="N772" i="1"/>
  <c r="M772" i="1"/>
  <c r="L772" i="1"/>
  <c r="K772" i="1"/>
  <c r="J772" i="1"/>
  <c r="I772" i="1"/>
  <c r="I777" i="1" s="1"/>
  <c r="H772" i="1"/>
  <c r="G772" i="1"/>
  <c r="G779" i="1" s="1"/>
  <c r="F772" i="1"/>
  <c r="E772" i="1"/>
  <c r="E777" i="1" s="1"/>
  <c r="D772" i="1"/>
  <c r="C772" i="1"/>
  <c r="B772" i="1"/>
  <c r="S745" i="1"/>
  <c r="I745" i="1"/>
  <c r="D745" i="1"/>
  <c r="AC742" i="1"/>
  <c r="AI737" i="1"/>
  <c r="T737" i="1"/>
  <c r="M737" i="1"/>
  <c r="G737" i="1"/>
  <c r="AE735" i="1"/>
  <c r="Z735" i="1"/>
  <c r="T735" i="1"/>
  <c r="J735" i="1"/>
  <c r="D735" i="1"/>
  <c r="AJ734" i="1"/>
  <c r="AI734" i="1"/>
  <c r="AH734" i="1"/>
  <c r="AG734" i="1"/>
  <c r="AF734" i="1"/>
  <c r="AE734" i="1"/>
  <c r="AD734" i="1"/>
  <c r="AC734" i="1"/>
  <c r="AB734" i="1"/>
  <c r="AA734" i="1"/>
  <c r="Z734" i="1"/>
  <c r="Y734" i="1"/>
  <c r="X734" i="1"/>
  <c r="W734" i="1"/>
  <c r="V734" i="1"/>
  <c r="U734" i="1"/>
  <c r="T734" i="1"/>
  <c r="S734" i="1"/>
  <c r="R734" i="1"/>
  <c r="Q734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C734" i="1"/>
  <c r="B734" i="1"/>
  <c r="AJ733" i="1"/>
  <c r="AI733" i="1"/>
  <c r="AH733" i="1"/>
  <c r="AG733" i="1"/>
  <c r="AF733" i="1"/>
  <c r="AE733" i="1"/>
  <c r="AD733" i="1"/>
  <c r="AC733" i="1"/>
  <c r="AB733" i="1"/>
  <c r="AA733" i="1"/>
  <c r="Z733" i="1"/>
  <c r="Y733" i="1"/>
  <c r="X733" i="1"/>
  <c r="W733" i="1"/>
  <c r="V733" i="1"/>
  <c r="V735" i="1" s="1"/>
  <c r="U733" i="1"/>
  <c r="T733" i="1"/>
  <c r="S733" i="1"/>
  <c r="R733" i="1"/>
  <c r="Q733" i="1"/>
  <c r="P733" i="1"/>
  <c r="O733" i="1"/>
  <c r="N733" i="1"/>
  <c r="M733" i="1"/>
  <c r="L733" i="1"/>
  <c r="K733" i="1"/>
  <c r="J733" i="1"/>
  <c r="I733" i="1"/>
  <c r="H733" i="1"/>
  <c r="G733" i="1"/>
  <c r="F733" i="1"/>
  <c r="F735" i="1" s="1"/>
  <c r="E733" i="1"/>
  <c r="D733" i="1"/>
  <c r="C733" i="1"/>
  <c r="B733" i="1"/>
  <c r="AJ732" i="1"/>
  <c r="AI732" i="1"/>
  <c r="AH732" i="1"/>
  <c r="AG732" i="1"/>
  <c r="AG737" i="1" s="1"/>
  <c r="AF732" i="1"/>
  <c r="AE732" i="1"/>
  <c r="AD732" i="1"/>
  <c r="AC732" i="1"/>
  <c r="AC737" i="1" s="1"/>
  <c r="AB732" i="1"/>
  <c r="AA732" i="1"/>
  <c r="Z732" i="1"/>
  <c r="Y732" i="1"/>
  <c r="Y737" i="1" s="1"/>
  <c r="X732" i="1"/>
  <c r="W732" i="1"/>
  <c r="V732" i="1"/>
  <c r="U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E737" i="1" s="1"/>
  <c r="D732" i="1"/>
  <c r="C732" i="1"/>
  <c r="B732" i="1"/>
  <c r="AJ731" i="1"/>
  <c r="AJ737" i="1" s="1"/>
  <c r="AM737" i="1" s="1"/>
  <c r="AI731" i="1"/>
  <c r="AH731" i="1"/>
  <c r="AG731" i="1"/>
  <c r="AF731" i="1"/>
  <c r="AF735" i="1" s="1"/>
  <c r="AE731" i="1"/>
  <c r="AD731" i="1"/>
  <c r="AC731" i="1"/>
  <c r="AB731" i="1"/>
  <c r="AB735" i="1" s="1"/>
  <c r="AA731" i="1"/>
  <c r="Z731" i="1"/>
  <c r="Y731" i="1"/>
  <c r="X731" i="1"/>
  <c r="W731" i="1"/>
  <c r="V731" i="1"/>
  <c r="U731" i="1"/>
  <c r="T731" i="1"/>
  <c r="S731" i="1"/>
  <c r="R731" i="1"/>
  <c r="Q731" i="1"/>
  <c r="P731" i="1"/>
  <c r="P735" i="1" s="1"/>
  <c r="O731" i="1"/>
  <c r="N731" i="1"/>
  <c r="M731" i="1"/>
  <c r="L731" i="1"/>
  <c r="K731" i="1"/>
  <c r="J731" i="1"/>
  <c r="I731" i="1"/>
  <c r="H731" i="1"/>
  <c r="G731" i="1"/>
  <c r="F731" i="1"/>
  <c r="E731" i="1"/>
  <c r="D731" i="1"/>
  <c r="D737" i="1" s="1"/>
  <c r="C731" i="1"/>
  <c r="B731" i="1"/>
  <c r="AJ730" i="1"/>
  <c r="AI730" i="1"/>
  <c r="AI735" i="1" s="1"/>
  <c r="AH730" i="1"/>
  <c r="AH735" i="1" s="1"/>
  <c r="AG730" i="1"/>
  <c r="AF730" i="1"/>
  <c r="AE730" i="1"/>
  <c r="AE737" i="1" s="1"/>
  <c r="AD730" i="1"/>
  <c r="AC730" i="1"/>
  <c r="AB730" i="1"/>
  <c r="AA730" i="1"/>
  <c r="Z730" i="1"/>
  <c r="Y730" i="1"/>
  <c r="X730" i="1"/>
  <c r="W730" i="1"/>
  <c r="V730" i="1"/>
  <c r="U730" i="1"/>
  <c r="T730" i="1"/>
  <c r="S730" i="1"/>
  <c r="R730" i="1"/>
  <c r="R735" i="1" s="1"/>
  <c r="Q730" i="1"/>
  <c r="P730" i="1"/>
  <c r="O730" i="1"/>
  <c r="O737" i="1" s="1"/>
  <c r="N730" i="1"/>
  <c r="M730" i="1"/>
  <c r="L730" i="1"/>
  <c r="K730" i="1"/>
  <c r="J730" i="1"/>
  <c r="I730" i="1"/>
  <c r="H730" i="1"/>
  <c r="G730" i="1"/>
  <c r="G735" i="1" s="1"/>
  <c r="F730" i="1"/>
  <c r="E730" i="1"/>
  <c r="D730" i="1"/>
  <c r="C730" i="1"/>
  <c r="B730" i="1"/>
  <c r="B735" i="1" s="1"/>
  <c r="R703" i="1"/>
  <c r="I703" i="1"/>
  <c r="D703" i="1"/>
  <c r="X695" i="1"/>
  <c r="AD693" i="1"/>
  <c r="Q693" i="1"/>
  <c r="AH692" i="1"/>
  <c r="AG692" i="1"/>
  <c r="AF692" i="1"/>
  <c r="AE692" i="1"/>
  <c r="AD692" i="1"/>
  <c r="AC692" i="1"/>
  <c r="AB692" i="1"/>
  <c r="AA692" i="1"/>
  <c r="Z692" i="1"/>
  <c r="Y692" i="1"/>
  <c r="X692" i="1"/>
  <c r="W692" i="1"/>
  <c r="V692" i="1"/>
  <c r="U692" i="1"/>
  <c r="T692" i="1"/>
  <c r="S692" i="1"/>
  <c r="R692" i="1"/>
  <c r="Q692" i="1"/>
  <c r="P692" i="1"/>
  <c r="O692" i="1"/>
  <c r="N692" i="1"/>
  <c r="N693" i="1" s="1"/>
  <c r="M692" i="1"/>
  <c r="L692" i="1"/>
  <c r="K692" i="1"/>
  <c r="J692" i="1"/>
  <c r="I692" i="1"/>
  <c r="H692" i="1"/>
  <c r="G692" i="1"/>
  <c r="F692" i="1"/>
  <c r="E692" i="1"/>
  <c r="D692" i="1"/>
  <c r="C692" i="1"/>
  <c r="B692" i="1"/>
  <c r="AH691" i="1"/>
  <c r="AG691" i="1"/>
  <c r="AF691" i="1"/>
  <c r="AE691" i="1"/>
  <c r="AD691" i="1"/>
  <c r="AC691" i="1"/>
  <c r="AB691" i="1"/>
  <c r="AA691" i="1"/>
  <c r="Z691" i="1"/>
  <c r="Y691" i="1"/>
  <c r="X691" i="1"/>
  <c r="W691" i="1"/>
  <c r="V691" i="1"/>
  <c r="U691" i="1"/>
  <c r="T691" i="1"/>
  <c r="S691" i="1"/>
  <c r="R691" i="1"/>
  <c r="Q691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C691" i="1"/>
  <c r="B691" i="1"/>
  <c r="AH690" i="1"/>
  <c r="AG690" i="1"/>
  <c r="AF690" i="1"/>
  <c r="AE690" i="1"/>
  <c r="AD690" i="1"/>
  <c r="AC690" i="1"/>
  <c r="AB690" i="1"/>
  <c r="AA690" i="1"/>
  <c r="Z690" i="1"/>
  <c r="Y690" i="1"/>
  <c r="X690" i="1"/>
  <c r="W690" i="1"/>
  <c r="V690" i="1"/>
  <c r="U690" i="1"/>
  <c r="T690" i="1"/>
  <c r="S690" i="1"/>
  <c r="R690" i="1"/>
  <c r="Q690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C690" i="1"/>
  <c r="B690" i="1"/>
  <c r="AH689" i="1"/>
  <c r="AG689" i="1"/>
  <c r="AF689" i="1"/>
  <c r="AE689" i="1"/>
  <c r="AD689" i="1"/>
  <c r="AC689" i="1"/>
  <c r="AB689" i="1"/>
  <c r="AA689" i="1"/>
  <c r="Z689" i="1"/>
  <c r="Y689" i="1"/>
  <c r="X689" i="1"/>
  <c r="W689" i="1"/>
  <c r="V689" i="1"/>
  <c r="V693" i="1" s="1"/>
  <c r="U689" i="1"/>
  <c r="T689" i="1"/>
  <c r="S689" i="1"/>
  <c r="R689" i="1"/>
  <c r="Q689" i="1"/>
  <c r="Q695" i="1" s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C689" i="1"/>
  <c r="B689" i="1"/>
  <c r="B693" i="1" s="1"/>
  <c r="AJ688" i="1"/>
  <c r="AH688" i="1"/>
  <c r="AG688" i="1"/>
  <c r="AF688" i="1"/>
  <c r="AE688" i="1"/>
  <c r="AD688" i="1"/>
  <c r="AC688" i="1"/>
  <c r="AB688" i="1"/>
  <c r="AA688" i="1"/>
  <c r="Z688" i="1"/>
  <c r="Y688" i="1"/>
  <c r="X688" i="1"/>
  <c r="W688" i="1"/>
  <c r="V688" i="1"/>
  <c r="U688" i="1"/>
  <c r="T688" i="1"/>
  <c r="S688" i="1"/>
  <c r="R688" i="1"/>
  <c r="Q688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C688" i="1"/>
  <c r="C693" i="1" s="1"/>
  <c r="B688" i="1"/>
  <c r="R661" i="1"/>
  <c r="I661" i="1"/>
  <c r="D661" i="1"/>
  <c r="Z653" i="1"/>
  <c r="AH650" i="1"/>
  <c r="AG650" i="1"/>
  <c r="AF650" i="1"/>
  <c r="AE650" i="1"/>
  <c r="AD650" i="1"/>
  <c r="AC650" i="1"/>
  <c r="AB650" i="1"/>
  <c r="AA650" i="1"/>
  <c r="Z650" i="1"/>
  <c r="Y650" i="1"/>
  <c r="X650" i="1"/>
  <c r="W650" i="1"/>
  <c r="W651" i="1" s="1"/>
  <c r="V650" i="1"/>
  <c r="U650" i="1"/>
  <c r="T650" i="1"/>
  <c r="S650" i="1"/>
  <c r="R650" i="1"/>
  <c r="Q650" i="1"/>
  <c r="P650" i="1"/>
  <c r="O650" i="1"/>
  <c r="N650" i="1"/>
  <c r="M650" i="1"/>
  <c r="L650" i="1"/>
  <c r="K650" i="1"/>
  <c r="K651" i="1" s="1"/>
  <c r="J650" i="1"/>
  <c r="I650" i="1"/>
  <c r="H650" i="1"/>
  <c r="G650" i="1"/>
  <c r="F650" i="1"/>
  <c r="E650" i="1"/>
  <c r="D650" i="1"/>
  <c r="C650" i="1"/>
  <c r="B650" i="1"/>
  <c r="AH649" i="1"/>
  <c r="AG649" i="1"/>
  <c r="AF649" i="1"/>
  <c r="AE649" i="1"/>
  <c r="AD649" i="1"/>
  <c r="AC649" i="1"/>
  <c r="AB649" i="1"/>
  <c r="AA649" i="1"/>
  <c r="Z649" i="1"/>
  <c r="Y649" i="1"/>
  <c r="X649" i="1"/>
  <c r="W649" i="1"/>
  <c r="V649" i="1"/>
  <c r="U649" i="1"/>
  <c r="T649" i="1"/>
  <c r="S649" i="1"/>
  <c r="R649" i="1"/>
  <c r="Q649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C649" i="1"/>
  <c r="B649" i="1"/>
  <c r="AH648" i="1"/>
  <c r="AG648" i="1"/>
  <c r="AG653" i="1" s="1"/>
  <c r="AF648" i="1"/>
  <c r="AE648" i="1"/>
  <c r="AD648" i="1"/>
  <c r="AC648" i="1"/>
  <c r="AB648" i="1"/>
  <c r="AA648" i="1"/>
  <c r="Z648" i="1"/>
  <c r="Y648" i="1"/>
  <c r="X648" i="1"/>
  <c r="W648" i="1"/>
  <c r="V648" i="1"/>
  <c r="U648" i="1"/>
  <c r="U653" i="1" s="1"/>
  <c r="T648" i="1"/>
  <c r="S648" i="1"/>
  <c r="R648" i="1"/>
  <c r="Q648" i="1"/>
  <c r="Q651" i="1" s="1"/>
  <c r="P648" i="1"/>
  <c r="O648" i="1"/>
  <c r="N648" i="1"/>
  <c r="M648" i="1"/>
  <c r="L648" i="1"/>
  <c r="K648" i="1"/>
  <c r="J648" i="1"/>
  <c r="I648" i="1"/>
  <c r="H648" i="1"/>
  <c r="G648" i="1"/>
  <c r="F648" i="1"/>
  <c r="E648" i="1"/>
  <c r="E653" i="1" s="1"/>
  <c r="D648" i="1"/>
  <c r="C648" i="1"/>
  <c r="B648" i="1"/>
  <c r="AH647" i="1"/>
  <c r="AG647" i="1"/>
  <c r="AF647" i="1"/>
  <c r="AE647" i="1"/>
  <c r="AD647" i="1"/>
  <c r="AC647" i="1"/>
  <c r="AB647" i="1"/>
  <c r="AA647" i="1"/>
  <c r="Z647" i="1"/>
  <c r="Z651" i="1" s="1"/>
  <c r="Y647" i="1"/>
  <c r="X647" i="1"/>
  <c r="W647" i="1"/>
  <c r="V647" i="1"/>
  <c r="U647" i="1"/>
  <c r="T647" i="1"/>
  <c r="S647" i="1"/>
  <c r="R647" i="1"/>
  <c r="Q647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C647" i="1"/>
  <c r="B647" i="1"/>
  <c r="B653" i="1" s="1"/>
  <c r="AJ646" i="1"/>
  <c r="AH646" i="1"/>
  <c r="AG646" i="1"/>
  <c r="AF646" i="1"/>
  <c r="AE646" i="1"/>
  <c r="AD646" i="1"/>
  <c r="AC646" i="1"/>
  <c r="AB646" i="1"/>
  <c r="AA646" i="1"/>
  <c r="AA653" i="1" s="1"/>
  <c r="Z646" i="1"/>
  <c r="Y646" i="1"/>
  <c r="X646" i="1"/>
  <c r="W646" i="1"/>
  <c r="W653" i="1" s="1"/>
  <c r="V646" i="1"/>
  <c r="U646" i="1"/>
  <c r="T646" i="1"/>
  <c r="S646" i="1"/>
  <c r="R646" i="1"/>
  <c r="Q646" i="1"/>
  <c r="P646" i="1"/>
  <c r="O646" i="1"/>
  <c r="N646" i="1"/>
  <c r="M646" i="1"/>
  <c r="L646" i="1"/>
  <c r="K646" i="1"/>
  <c r="K653" i="1" s="1"/>
  <c r="J646" i="1"/>
  <c r="I646" i="1"/>
  <c r="H646" i="1"/>
  <c r="G646" i="1"/>
  <c r="F646" i="1"/>
  <c r="E646" i="1"/>
  <c r="D646" i="1"/>
  <c r="C646" i="1"/>
  <c r="B646" i="1"/>
  <c r="R620" i="1"/>
  <c r="H620" i="1"/>
  <c r="D620" i="1"/>
  <c r="S612" i="1"/>
  <c r="Y610" i="1"/>
  <c r="Q610" i="1"/>
  <c r="P610" i="1"/>
  <c r="I610" i="1"/>
  <c r="AI609" i="1"/>
  <c r="AH609" i="1"/>
  <c r="AG609" i="1"/>
  <c r="AF609" i="1"/>
  <c r="AE609" i="1"/>
  <c r="AD609" i="1"/>
  <c r="AC609" i="1"/>
  <c r="AB609" i="1"/>
  <c r="AA609" i="1"/>
  <c r="Z609" i="1"/>
  <c r="Y609" i="1"/>
  <c r="X609" i="1"/>
  <c r="W609" i="1"/>
  <c r="V609" i="1"/>
  <c r="U609" i="1"/>
  <c r="T609" i="1"/>
  <c r="S609" i="1"/>
  <c r="R609" i="1"/>
  <c r="Q609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C609" i="1"/>
  <c r="B609" i="1"/>
  <c r="AI608" i="1"/>
  <c r="AH608" i="1"/>
  <c r="AG608" i="1"/>
  <c r="AF608" i="1"/>
  <c r="AE608" i="1"/>
  <c r="AD608" i="1"/>
  <c r="AC608" i="1"/>
  <c r="AB608" i="1"/>
  <c r="AA608" i="1"/>
  <c r="Z608" i="1"/>
  <c r="Y608" i="1"/>
  <c r="X608" i="1"/>
  <c r="W608" i="1"/>
  <c r="V608" i="1"/>
  <c r="U608" i="1"/>
  <c r="T608" i="1"/>
  <c r="S608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C608" i="1"/>
  <c r="B608" i="1"/>
  <c r="AI607" i="1"/>
  <c r="AH607" i="1"/>
  <c r="AH612" i="1" s="1"/>
  <c r="AG607" i="1"/>
  <c r="AF607" i="1"/>
  <c r="AE607" i="1"/>
  <c r="AD607" i="1"/>
  <c r="AC607" i="1"/>
  <c r="AB607" i="1"/>
  <c r="AA607" i="1"/>
  <c r="Z607" i="1"/>
  <c r="Y607" i="1"/>
  <c r="X607" i="1"/>
  <c r="W607" i="1"/>
  <c r="V607" i="1"/>
  <c r="V610" i="1" s="1"/>
  <c r="U607" i="1"/>
  <c r="T607" i="1"/>
  <c r="S607" i="1"/>
  <c r="R607" i="1"/>
  <c r="R612" i="1" s="1"/>
  <c r="Q607" i="1"/>
  <c r="P607" i="1"/>
  <c r="O607" i="1"/>
  <c r="N607" i="1"/>
  <c r="M607" i="1"/>
  <c r="L607" i="1"/>
  <c r="K607" i="1"/>
  <c r="J607" i="1"/>
  <c r="I607" i="1"/>
  <c r="H607" i="1"/>
  <c r="G607" i="1"/>
  <c r="F607" i="1"/>
  <c r="F610" i="1" s="1"/>
  <c r="E607" i="1"/>
  <c r="D607" i="1"/>
  <c r="C607" i="1"/>
  <c r="B607" i="1"/>
  <c r="B612" i="1" s="1"/>
  <c r="AI606" i="1"/>
  <c r="AH606" i="1"/>
  <c r="AG606" i="1"/>
  <c r="AG610" i="1" s="1"/>
  <c r="AF606" i="1"/>
  <c r="AE606" i="1"/>
  <c r="AD606" i="1"/>
  <c r="AC606" i="1"/>
  <c r="AB606" i="1"/>
  <c r="AB610" i="1" s="1"/>
  <c r="AA606" i="1"/>
  <c r="Z606" i="1"/>
  <c r="Y606" i="1"/>
  <c r="X606" i="1"/>
  <c r="W606" i="1"/>
  <c r="V606" i="1"/>
  <c r="U606" i="1"/>
  <c r="U610" i="1" s="1"/>
  <c r="T606" i="1"/>
  <c r="S606" i="1"/>
  <c r="R606" i="1"/>
  <c r="Q606" i="1"/>
  <c r="P606" i="1"/>
  <c r="O606" i="1"/>
  <c r="N606" i="1"/>
  <c r="M606" i="1"/>
  <c r="L606" i="1"/>
  <c r="L612" i="1" s="1"/>
  <c r="K606" i="1"/>
  <c r="J606" i="1"/>
  <c r="I606" i="1"/>
  <c r="H606" i="1"/>
  <c r="G606" i="1"/>
  <c r="F606" i="1"/>
  <c r="E606" i="1"/>
  <c r="E610" i="1" s="1"/>
  <c r="D606" i="1"/>
  <c r="C606" i="1"/>
  <c r="B606" i="1"/>
  <c r="AK605" i="1"/>
  <c r="AI605" i="1"/>
  <c r="AH605" i="1"/>
  <c r="AG605" i="1"/>
  <c r="AF605" i="1"/>
  <c r="AE605" i="1"/>
  <c r="AD605" i="1"/>
  <c r="AC605" i="1"/>
  <c r="AB605" i="1"/>
  <c r="AA605" i="1"/>
  <c r="Z605" i="1"/>
  <c r="Y605" i="1"/>
  <c r="X605" i="1"/>
  <c r="W605" i="1"/>
  <c r="V605" i="1"/>
  <c r="U605" i="1"/>
  <c r="T605" i="1"/>
  <c r="S605" i="1"/>
  <c r="S610" i="1" s="1"/>
  <c r="R605" i="1"/>
  <c r="Q605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C605" i="1"/>
  <c r="B605" i="1"/>
  <c r="S575" i="1"/>
  <c r="I575" i="1"/>
  <c r="D575" i="1"/>
  <c r="S572" i="1"/>
  <c r="P569" i="1"/>
  <c r="AH567" i="1"/>
  <c r="AA567" i="1"/>
  <c r="W567" i="1"/>
  <c r="Q567" i="1"/>
  <c r="O567" i="1"/>
  <c r="G567" i="1"/>
  <c r="F567" i="1"/>
  <c r="AF565" i="1"/>
  <c r="AB565" i="1"/>
  <c r="V565" i="1"/>
  <c r="S565" i="1"/>
  <c r="L565" i="1"/>
  <c r="K565" i="1"/>
  <c r="C565" i="1"/>
  <c r="AH564" i="1"/>
  <c r="AG564" i="1"/>
  <c r="AF564" i="1"/>
  <c r="AE564" i="1"/>
  <c r="AD564" i="1"/>
  <c r="AC564" i="1"/>
  <c r="AB564" i="1"/>
  <c r="AA564" i="1"/>
  <c r="Z564" i="1"/>
  <c r="Y564" i="1"/>
  <c r="X564" i="1"/>
  <c r="X565" i="1" s="1"/>
  <c r="W564" i="1"/>
  <c r="V564" i="1"/>
  <c r="U564" i="1"/>
  <c r="T564" i="1"/>
  <c r="S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C564" i="1"/>
  <c r="B564" i="1"/>
  <c r="AH563" i="1"/>
  <c r="AG563" i="1"/>
  <c r="AF563" i="1"/>
  <c r="AE563" i="1"/>
  <c r="AD563" i="1"/>
  <c r="AC563" i="1"/>
  <c r="AB563" i="1"/>
  <c r="AA563" i="1"/>
  <c r="Z563" i="1"/>
  <c r="Y563" i="1"/>
  <c r="X563" i="1"/>
  <c r="W563" i="1"/>
  <c r="V563" i="1"/>
  <c r="U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AH562" i="1"/>
  <c r="AH565" i="1" s="1"/>
  <c r="AG562" i="1"/>
  <c r="AF562" i="1"/>
  <c r="AE562" i="1"/>
  <c r="AD562" i="1"/>
  <c r="AC562" i="1"/>
  <c r="AB562" i="1"/>
  <c r="AA562" i="1"/>
  <c r="Z562" i="1"/>
  <c r="Y562" i="1"/>
  <c r="X562" i="1"/>
  <c r="W562" i="1"/>
  <c r="V562" i="1"/>
  <c r="V567" i="1" s="1"/>
  <c r="U562" i="1"/>
  <c r="T562" i="1"/>
  <c r="S562" i="1"/>
  <c r="R562" i="1"/>
  <c r="R565" i="1" s="1"/>
  <c r="Q562" i="1"/>
  <c r="P562" i="1"/>
  <c r="O562" i="1"/>
  <c r="N562" i="1"/>
  <c r="N565" i="1" s="1"/>
  <c r="M562" i="1"/>
  <c r="L562" i="1"/>
  <c r="K562" i="1"/>
  <c r="J562" i="1"/>
  <c r="J567" i="1" s="1"/>
  <c r="I562" i="1"/>
  <c r="H562" i="1"/>
  <c r="G562" i="1"/>
  <c r="F562" i="1"/>
  <c r="F565" i="1" s="1"/>
  <c r="E562" i="1"/>
  <c r="D562" i="1"/>
  <c r="C562" i="1"/>
  <c r="B562" i="1"/>
  <c r="B567" i="1" s="1"/>
  <c r="AH561" i="1"/>
  <c r="AG561" i="1"/>
  <c r="AF561" i="1"/>
  <c r="AE561" i="1"/>
  <c r="AE565" i="1" s="1"/>
  <c r="AD561" i="1"/>
  <c r="AD565" i="1" s="1"/>
  <c r="AC561" i="1"/>
  <c r="AB561" i="1"/>
  <c r="AA561" i="1"/>
  <c r="AA565" i="1" s="1"/>
  <c r="Z561" i="1"/>
  <c r="Z567" i="1" s="1"/>
  <c r="Z572" i="1" s="1"/>
  <c r="Y561" i="1"/>
  <c r="X561" i="1"/>
  <c r="W561" i="1"/>
  <c r="W565" i="1" s="1"/>
  <c r="V561" i="1"/>
  <c r="U561" i="1"/>
  <c r="T561" i="1"/>
  <c r="S561" i="1"/>
  <c r="S567" i="1" s="1"/>
  <c r="R561" i="1"/>
  <c r="R567" i="1" s="1"/>
  <c r="Q561" i="1"/>
  <c r="P561" i="1"/>
  <c r="O561" i="1"/>
  <c r="O565" i="1" s="1"/>
  <c r="N561" i="1"/>
  <c r="M561" i="1"/>
  <c r="L561" i="1"/>
  <c r="K561" i="1"/>
  <c r="K567" i="1" s="1"/>
  <c r="J561" i="1"/>
  <c r="I561" i="1"/>
  <c r="H561" i="1"/>
  <c r="G561" i="1"/>
  <c r="G565" i="1" s="1"/>
  <c r="F561" i="1"/>
  <c r="E561" i="1"/>
  <c r="D561" i="1"/>
  <c r="C561" i="1"/>
  <c r="C567" i="1" s="1"/>
  <c r="B561" i="1"/>
  <c r="B565" i="1" s="1"/>
  <c r="AJ560" i="1"/>
  <c r="AH560" i="1"/>
  <c r="AG560" i="1"/>
  <c r="AF560" i="1"/>
  <c r="AF567" i="1" s="1"/>
  <c r="AE560" i="1"/>
  <c r="AD560" i="1"/>
  <c r="AC560" i="1"/>
  <c r="AC565" i="1" s="1"/>
  <c r="AB560" i="1"/>
  <c r="AB567" i="1" s="1"/>
  <c r="AB572" i="1" s="1"/>
  <c r="AA560" i="1"/>
  <c r="Z560" i="1"/>
  <c r="Y560" i="1"/>
  <c r="X560" i="1"/>
  <c r="X567" i="1" s="1"/>
  <c r="X572" i="1" s="1"/>
  <c r="W560" i="1"/>
  <c r="V560" i="1"/>
  <c r="U560" i="1"/>
  <c r="U565" i="1" s="1"/>
  <c r="T560" i="1"/>
  <c r="S560" i="1"/>
  <c r="R560" i="1"/>
  <c r="Q560" i="1"/>
  <c r="Q565" i="1" s="1"/>
  <c r="P560" i="1"/>
  <c r="P567" i="1" s="1"/>
  <c r="O560" i="1"/>
  <c r="N560" i="1"/>
  <c r="M560" i="1"/>
  <c r="M565" i="1" s="1"/>
  <c r="L560" i="1"/>
  <c r="L567" i="1" s="1"/>
  <c r="K560" i="1"/>
  <c r="J560" i="1"/>
  <c r="I560" i="1"/>
  <c r="H560" i="1"/>
  <c r="H567" i="1" s="1"/>
  <c r="H572" i="1" s="1"/>
  <c r="G560" i="1"/>
  <c r="F560" i="1"/>
  <c r="E560" i="1"/>
  <c r="D560" i="1"/>
  <c r="C560" i="1"/>
  <c r="B560" i="1"/>
  <c r="R533" i="1"/>
  <c r="I533" i="1"/>
  <c r="D533" i="1"/>
  <c r="AD525" i="1"/>
  <c r="P525" i="1"/>
  <c r="H525" i="1"/>
  <c r="R523" i="1"/>
  <c r="H523" i="1"/>
  <c r="AE522" i="1"/>
  <c r="AD522" i="1"/>
  <c r="AC522" i="1"/>
  <c r="AB522" i="1"/>
  <c r="AA522" i="1"/>
  <c r="Z522" i="1"/>
  <c r="Y522" i="1"/>
  <c r="X522" i="1"/>
  <c r="W522" i="1"/>
  <c r="V522" i="1"/>
  <c r="U522" i="1"/>
  <c r="T522" i="1"/>
  <c r="S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C522" i="1"/>
  <c r="B522" i="1"/>
  <c r="AE521" i="1"/>
  <c r="AD521" i="1"/>
  <c r="AC521" i="1"/>
  <c r="AB521" i="1"/>
  <c r="AA521" i="1"/>
  <c r="Z521" i="1"/>
  <c r="Y521" i="1"/>
  <c r="X521" i="1"/>
  <c r="W521" i="1"/>
  <c r="V521" i="1"/>
  <c r="U521" i="1"/>
  <c r="T521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B521" i="1"/>
  <c r="AE520" i="1"/>
  <c r="AD520" i="1"/>
  <c r="AC520" i="1"/>
  <c r="AB520" i="1"/>
  <c r="AB523" i="1" s="1"/>
  <c r="AA520" i="1"/>
  <c r="Z520" i="1"/>
  <c r="Y520" i="1"/>
  <c r="X520" i="1"/>
  <c r="X525" i="1" s="1"/>
  <c r="W520" i="1"/>
  <c r="V520" i="1"/>
  <c r="U520" i="1"/>
  <c r="T520" i="1"/>
  <c r="T525" i="1" s="1"/>
  <c r="S520" i="1"/>
  <c r="R520" i="1"/>
  <c r="Q520" i="1"/>
  <c r="P520" i="1"/>
  <c r="P523" i="1" s="1"/>
  <c r="O520" i="1"/>
  <c r="N520" i="1"/>
  <c r="M520" i="1"/>
  <c r="L520" i="1"/>
  <c r="L523" i="1" s="1"/>
  <c r="K520" i="1"/>
  <c r="J520" i="1"/>
  <c r="I520" i="1"/>
  <c r="H520" i="1"/>
  <c r="G520" i="1"/>
  <c r="F520" i="1"/>
  <c r="E520" i="1"/>
  <c r="D520" i="1"/>
  <c r="D525" i="1" s="1"/>
  <c r="C520" i="1"/>
  <c r="B520" i="1"/>
  <c r="AE519" i="1"/>
  <c r="AD519" i="1"/>
  <c r="AC519" i="1"/>
  <c r="AB519" i="1"/>
  <c r="AA519" i="1"/>
  <c r="AA523" i="1" s="1"/>
  <c r="Z519" i="1"/>
  <c r="Y519" i="1"/>
  <c r="X519" i="1"/>
  <c r="W519" i="1"/>
  <c r="W523" i="1" s="1"/>
  <c r="V519" i="1"/>
  <c r="U519" i="1"/>
  <c r="T519" i="1"/>
  <c r="S519" i="1"/>
  <c r="S523" i="1" s="1"/>
  <c r="R519" i="1"/>
  <c r="Q519" i="1"/>
  <c r="P519" i="1"/>
  <c r="O519" i="1"/>
  <c r="N519" i="1"/>
  <c r="M519" i="1"/>
  <c r="L519" i="1"/>
  <c r="K519" i="1"/>
  <c r="K523" i="1" s="1"/>
  <c r="J519" i="1"/>
  <c r="I519" i="1"/>
  <c r="H519" i="1"/>
  <c r="G519" i="1"/>
  <c r="G523" i="1" s="1"/>
  <c r="F519" i="1"/>
  <c r="E519" i="1"/>
  <c r="D519" i="1"/>
  <c r="C519" i="1"/>
  <c r="C523" i="1" s="1"/>
  <c r="B519" i="1"/>
  <c r="AG518" i="1"/>
  <c r="AE518" i="1"/>
  <c r="AD518" i="1"/>
  <c r="AD523" i="1" s="1"/>
  <c r="AC518" i="1"/>
  <c r="AB518" i="1"/>
  <c r="AA518" i="1"/>
  <c r="Z518" i="1"/>
  <c r="Y518" i="1"/>
  <c r="X518" i="1"/>
  <c r="W518" i="1"/>
  <c r="V518" i="1"/>
  <c r="U518" i="1"/>
  <c r="T518" i="1"/>
  <c r="S518" i="1"/>
  <c r="R518" i="1"/>
  <c r="R525" i="1" s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C518" i="1"/>
  <c r="B518" i="1"/>
  <c r="B523" i="1" s="1"/>
  <c r="Q489" i="1"/>
  <c r="H489" i="1"/>
  <c r="D489" i="1"/>
  <c r="C486" i="1"/>
  <c r="Y481" i="1"/>
  <c r="W481" i="1"/>
  <c r="K481" i="1"/>
  <c r="C481" i="1"/>
  <c r="AB479" i="1"/>
  <c r="M479" i="1"/>
  <c r="AF478" i="1"/>
  <c r="AE478" i="1"/>
  <c r="AD478" i="1"/>
  <c r="AC478" i="1"/>
  <c r="AB478" i="1"/>
  <c r="AA478" i="1"/>
  <c r="Z478" i="1"/>
  <c r="Y478" i="1"/>
  <c r="X478" i="1"/>
  <c r="W478" i="1"/>
  <c r="V478" i="1"/>
  <c r="U478" i="1"/>
  <c r="T478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AF477" i="1"/>
  <c r="AE477" i="1"/>
  <c r="AD477" i="1"/>
  <c r="AD481" i="1" s="1"/>
  <c r="AC477" i="1"/>
  <c r="AB477" i="1"/>
  <c r="AA477" i="1"/>
  <c r="AA481" i="1" s="1"/>
  <c r="Z477" i="1"/>
  <c r="Z479" i="1" s="1"/>
  <c r="Y477" i="1"/>
  <c r="X477" i="1"/>
  <c r="W477" i="1"/>
  <c r="V477" i="1"/>
  <c r="U477" i="1"/>
  <c r="T477" i="1"/>
  <c r="S477" i="1"/>
  <c r="S481" i="1" s="1"/>
  <c r="S486" i="1" s="1"/>
  <c r="R477" i="1"/>
  <c r="R481" i="1" s="1"/>
  <c r="Q477" i="1"/>
  <c r="P477" i="1"/>
  <c r="O477" i="1"/>
  <c r="N477" i="1"/>
  <c r="M477" i="1"/>
  <c r="L477" i="1"/>
  <c r="K477" i="1"/>
  <c r="J477" i="1"/>
  <c r="I477" i="1"/>
  <c r="H477" i="1"/>
  <c r="G477" i="1"/>
  <c r="F477" i="1"/>
  <c r="F479" i="1" s="1"/>
  <c r="E477" i="1"/>
  <c r="D477" i="1"/>
  <c r="C477" i="1"/>
  <c r="B477" i="1"/>
  <c r="B481" i="1" s="1"/>
  <c r="AF476" i="1"/>
  <c r="AE476" i="1"/>
  <c r="AD476" i="1"/>
  <c r="AC476" i="1"/>
  <c r="AB476" i="1"/>
  <c r="AA476" i="1"/>
  <c r="Z476" i="1"/>
  <c r="Y476" i="1"/>
  <c r="X476" i="1"/>
  <c r="W476" i="1"/>
  <c r="V476" i="1"/>
  <c r="V479" i="1" s="1"/>
  <c r="U476" i="1"/>
  <c r="U479" i="1" s="1"/>
  <c r="T476" i="1"/>
  <c r="S476" i="1"/>
  <c r="R476" i="1"/>
  <c r="Q476" i="1"/>
  <c r="Q481" i="1" s="1"/>
  <c r="P476" i="1"/>
  <c r="O476" i="1"/>
  <c r="N476" i="1"/>
  <c r="M476" i="1"/>
  <c r="L476" i="1"/>
  <c r="K476" i="1"/>
  <c r="J476" i="1"/>
  <c r="I476" i="1"/>
  <c r="I481" i="1" s="1"/>
  <c r="H476" i="1"/>
  <c r="G476" i="1"/>
  <c r="G481" i="1" s="1"/>
  <c r="F476" i="1"/>
  <c r="F481" i="1" s="1"/>
  <c r="E476" i="1"/>
  <c r="E479" i="1" s="1"/>
  <c r="D476" i="1"/>
  <c r="C476" i="1"/>
  <c r="B476" i="1"/>
  <c r="AF475" i="1"/>
  <c r="AE475" i="1"/>
  <c r="AD475" i="1"/>
  <c r="AC475" i="1"/>
  <c r="AB475" i="1"/>
  <c r="AA475" i="1"/>
  <c r="Z475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AG474" i="1"/>
  <c r="AF474" i="1"/>
  <c r="AE474" i="1"/>
  <c r="AD474" i="1"/>
  <c r="AC474" i="1"/>
  <c r="AC481" i="1" s="1"/>
  <c r="AB474" i="1"/>
  <c r="AB481" i="1" s="1"/>
  <c r="AA474" i="1"/>
  <c r="Z474" i="1"/>
  <c r="Y474" i="1"/>
  <c r="X474" i="1"/>
  <c r="W474" i="1"/>
  <c r="V474" i="1"/>
  <c r="U474" i="1"/>
  <c r="T474" i="1"/>
  <c r="S474" i="1"/>
  <c r="R474" i="1"/>
  <c r="Q474" i="1"/>
  <c r="Q479" i="1" s="1"/>
  <c r="P474" i="1"/>
  <c r="O474" i="1"/>
  <c r="N474" i="1"/>
  <c r="M474" i="1"/>
  <c r="M481" i="1" s="1"/>
  <c r="L474" i="1"/>
  <c r="L481" i="1" s="1"/>
  <c r="K474" i="1"/>
  <c r="J474" i="1"/>
  <c r="I474" i="1"/>
  <c r="H474" i="1"/>
  <c r="G474" i="1"/>
  <c r="F474" i="1"/>
  <c r="E474" i="1"/>
  <c r="D474" i="1"/>
  <c r="C474" i="1"/>
  <c r="B474" i="1"/>
  <c r="Q447" i="1"/>
  <c r="H447" i="1"/>
  <c r="D447" i="1"/>
  <c r="P444" i="1"/>
  <c r="D444" i="1"/>
  <c r="AE439" i="1"/>
  <c r="AA439" i="1"/>
  <c r="W439" i="1"/>
  <c r="U439" i="1"/>
  <c r="O439" i="1"/>
  <c r="M439" i="1"/>
  <c r="K439" i="1"/>
  <c r="G439" i="1"/>
  <c r="G444" i="1" s="1"/>
  <c r="F439" i="1"/>
  <c r="AE437" i="1"/>
  <c r="AA437" i="1"/>
  <c r="W437" i="1"/>
  <c r="Q437" i="1"/>
  <c r="O437" i="1"/>
  <c r="K437" i="1"/>
  <c r="J437" i="1"/>
  <c r="G437" i="1"/>
  <c r="AG436" i="1"/>
  <c r="AF436" i="1"/>
  <c r="AE436" i="1"/>
  <c r="AD436" i="1"/>
  <c r="AC436" i="1"/>
  <c r="AB436" i="1"/>
  <c r="AA436" i="1"/>
  <c r="Z436" i="1"/>
  <c r="Y436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AG435" i="1"/>
  <c r="AF435" i="1"/>
  <c r="AE435" i="1"/>
  <c r="AD435" i="1"/>
  <c r="AC435" i="1"/>
  <c r="AB435" i="1"/>
  <c r="AA435" i="1"/>
  <c r="Z435" i="1"/>
  <c r="Y435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AG434" i="1"/>
  <c r="AF434" i="1"/>
  <c r="AE434" i="1"/>
  <c r="AD434" i="1"/>
  <c r="AC434" i="1"/>
  <c r="AB434" i="1"/>
  <c r="AA434" i="1"/>
  <c r="Z434" i="1"/>
  <c r="Y434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AG433" i="1"/>
  <c r="AF433" i="1"/>
  <c r="AE433" i="1"/>
  <c r="AD433" i="1"/>
  <c r="AC433" i="1"/>
  <c r="AB433" i="1"/>
  <c r="AA433" i="1"/>
  <c r="Z433" i="1"/>
  <c r="Y433" i="1"/>
  <c r="X433" i="1"/>
  <c r="W433" i="1"/>
  <c r="V433" i="1"/>
  <c r="U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AG432" i="1"/>
  <c r="AG439" i="1" s="1"/>
  <c r="C441" i="1" s="1"/>
  <c r="AF432" i="1"/>
  <c r="AF439" i="1" s="1"/>
  <c r="AE432" i="1"/>
  <c r="AD432" i="1"/>
  <c r="AC432" i="1"/>
  <c r="AC437" i="1" s="1"/>
  <c r="AB432" i="1"/>
  <c r="AB439" i="1" s="1"/>
  <c r="AA432" i="1"/>
  <c r="Z432" i="1"/>
  <c r="Y432" i="1"/>
  <c r="X432" i="1"/>
  <c r="X439" i="1" s="1"/>
  <c r="W432" i="1"/>
  <c r="V432" i="1"/>
  <c r="U432" i="1"/>
  <c r="U437" i="1" s="1"/>
  <c r="T432" i="1"/>
  <c r="T439" i="1" s="1"/>
  <c r="T444" i="1" s="1"/>
  <c r="S432" i="1"/>
  <c r="S439" i="1" s="1"/>
  <c r="R432" i="1"/>
  <c r="Q432" i="1"/>
  <c r="Q439" i="1" s="1"/>
  <c r="P432" i="1"/>
  <c r="P439" i="1" s="1"/>
  <c r="O432" i="1"/>
  <c r="N432" i="1"/>
  <c r="M432" i="1"/>
  <c r="M437" i="1" s="1"/>
  <c r="L432" i="1"/>
  <c r="L439" i="1" s="1"/>
  <c r="K432" i="1"/>
  <c r="J432" i="1"/>
  <c r="J439" i="1" s="1"/>
  <c r="I432" i="1"/>
  <c r="H432" i="1"/>
  <c r="H439" i="1" s="1"/>
  <c r="G432" i="1"/>
  <c r="F432" i="1"/>
  <c r="F437" i="1" s="1"/>
  <c r="E432" i="1"/>
  <c r="E439" i="1" s="1"/>
  <c r="D432" i="1"/>
  <c r="D439" i="1" s="1"/>
  <c r="C432" i="1"/>
  <c r="C439" i="1" s="1"/>
  <c r="B432" i="1"/>
  <c r="B439" i="1" s="1"/>
  <c r="Q407" i="1"/>
  <c r="H407" i="1"/>
  <c r="D407" i="1"/>
  <c r="E399" i="1"/>
  <c r="O397" i="1"/>
  <c r="AF396" i="1"/>
  <c r="AE396" i="1"/>
  <c r="AD396" i="1"/>
  <c r="AC396" i="1"/>
  <c r="AB396" i="1"/>
  <c r="AA396" i="1"/>
  <c r="Z396" i="1"/>
  <c r="Y396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AF395" i="1"/>
  <c r="AE395" i="1"/>
  <c r="AD395" i="1"/>
  <c r="AC395" i="1"/>
  <c r="AB395" i="1"/>
  <c r="AA395" i="1"/>
  <c r="Z395" i="1"/>
  <c r="Z397" i="1" s="1"/>
  <c r="Y395" i="1"/>
  <c r="X395" i="1"/>
  <c r="W395" i="1"/>
  <c r="V395" i="1"/>
  <c r="U395" i="1"/>
  <c r="T395" i="1"/>
  <c r="S395" i="1"/>
  <c r="R395" i="1"/>
  <c r="R399" i="1" s="1"/>
  <c r="Q395" i="1"/>
  <c r="P395" i="1"/>
  <c r="O395" i="1"/>
  <c r="N395" i="1"/>
  <c r="M395" i="1"/>
  <c r="L395" i="1"/>
  <c r="K395" i="1"/>
  <c r="J395" i="1"/>
  <c r="J397" i="1" s="1"/>
  <c r="I395" i="1"/>
  <c r="H395" i="1"/>
  <c r="G395" i="1"/>
  <c r="F395" i="1"/>
  <c r="E395" i="1"/>
  <c r="D395" i="1"/>
  <c r="C395" i="1"/>
  <c r="B395" i="1"/>
  <c r="AF394" i="1"/>
  <c r="AE394" i="1"/>
  <c r="AD394" i="1"/>
  <c r="AC394" i="1"/>
  <c r="AB394" i="1"/>
  <c r="AA394" i="1"/>
  <c r="Z394" i="1"/>
  <c r="Y394" i="1"/>
  <c r="Y399" i="1" s="1"/>
  <c r="X394" i="1"/>
  <c r="W394" i="1"/>
  <c r="V394" i="1"/>
  <c r="U394" i="1"/>
  <c r="T394" i="1"/>
  <c r="S394" i="1"/>
  <c r="R394" i="1"/>
  <c r="Q394" i="1"/>
  <c r="Q399" i="1" s="1"/>
  <c r="P394" i="1"/>
  <c r="O394" i="1"/>
  <c r="N394" i="1"/>
  <c r="M394" i="1"/>
  <c r="L394" i="1"/>
  <c r="K394" i="1"/>
  <c r="J394" i="1"/>
  <c r="I394" i="1"/>
  <c r="I399" i="1" s="1"/>
  <c r="H394" i="1"/>
  <c r="G394" i="1"/>
  <c r="F394" i="1"/>
  <c r="E394" i="1"/>
  <c r="D394" i="1"/>
  <c r="C394" i="1"/>
  <c r="B394" i="1"/>
  <c r="AF393" i="1"/>
  <c r="AF397" i="1" s="1"/>
  <c r="AE393" i="1"/>
  <c r="AD393" i="1"/>
  <c r="AC393" i="1"/>
  <c r="AB393" i="1"/>
  <c r="AB397" i="1" s="1"/>
  <c r="AA393" i="1"/>
  <c r="Z393" i="1"/>
  <c r="Y393" i="1"/>
  <c r="X393" i="1"/>
  <c r="X397" i="1" s="1"/>
  <c r="W393" i="1"/>
  <c r="V393" i="1"/>
  <c r="U393" i="1"/>
  <c r="T393" i="1"/>
  <c r="T397" i="1" s="1"/>
  <c r="S393" i="1"/>
  <c r="R393" i="1"/>
  <c r="Q393" i="1"/>
  <c r="P393" i="1"/>
  <c r="P397" i="1" s="1"/>
  <c r="O393" i="1"/>
  <c r="N393" i="1"/>
  <c r="M393" i="1"/>
  <c r="L393" i="1"/>
  <c r="L397" i="1" s="1"/>
  <c r="K393" i="1"/>
  <c r="J393" i="1"/>
  <c r="I393" i="1"/>
  <c r="H393" i="1"/>
  <c r="G393" i="1"/>
  <c r="F393" i="1"/>
  <c r="E393" i="1"/>
  <c r="D393" i="1"/>
  <c r="C393" i="1"/>
  <c r="B393" i="1"/>
  <c r="AF392" i="1"/>
  <c r="AE392" i="1"/>
  <c r="AD392" i="1"/>
  <c r="AC392" i="1"/>
  <c r="AB392" i="1"/>
  <c r="AA392" i="1"/>
  <c r="Z392" i="1"/>
  <c r="Y392" i="1"/>
  <c r="X392" i="1"/>
  <c r="W392" i="1"/>
  <c r="V392" i="1"/>
  <c r="U392" i="1"/>
  <c r="T392" i="1"/>
  <c r="S392" i="1"/>
  <c r="R392" i="1"/>
  <c r="Q392" i="1"/>
  <c r="P392" i="1"/>
  <c r="O392" i="1"/>
  <c r="O399" i="1" s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AE391" i="1"/>
  <c r="AD391" i="1"/>
  <c r="AC391" i="1"/>
  <c r="AB391" i="1"/>
  <c r="AA391" i="1"/>
  <c r="Z391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P368" i="1"/>
  <c r="G368" i="1"/>
  <c r="C368" i="1"/>
  <c r="AF365" i="1"/>
  <c r="AE365" i="1"/>
  <c r="AB365" i="1"/>
  <c r="AA365" i="1"/>
  <c r="W365" i="1"/>
  <c r="S365" i="1"/>
  <c r="Q365" i="1"/>
  <c r="P365" i="1"/>
  <c r="O365" i="1"/>
  <c r="L365" i="1"/>
  <c r="K365" i="1"/>
  <c r="G365" i="1"/>
  <c r="C365" i="1"/>
  <c r="AD362" i="1"/>
  <c r="Y362" i="1"/>
  <c r="T362" i="1"/>
  <c r="I362" i="1"/>
  <c r="D362" i="1"/>
  <c r="AH360" i="1"/>
  <c r="AG360" i="1"/>
  <c r="X362" i="1" s="1"/>
  <c r="AF360" i="1"/>
  <c r="AF362" i="1" s="1"/>
  <c r="AE360" i="1"/>
  <c r="AD360" i="1"/>
  <c r="AC360" i="1"/>
  <c r="AC362" i="1" s="1"/>
  <c r="AB360" i="1"/>
  <c r="AB362" i="1" s="1"/>
  <c r="AA360" i="1"/>
  <c r="Z360" i="1"/>
  <c r="Y360" i="1"/>
  <c r="Y365" i="1" s="1"/>
  <c r="X360" i="1"/>
  <c r="X365" i="1" s="1"/>
  <c r="W360" i="1"/>
  <c r="V360" i="1"/>
  <c r="U360" i="1"/>
  <c r="U365" i="1" s="1"/>
  <c r="T360" i="1"/>
  <c r="T365" i="1" s="1"/>
  <c r="S360" i="1"/>
  <c r="R360" i="1"/>
  <c r="Q360" i="1"/>
  <c r="Q362" i="1" s="1"/>
  <c r="P360" i="1"/>
  <c r="P362" i="1" s="1"/>
  <c r="O360" i="1"/>
  <c r="N360" i="1"/>
  <c r="N362" i="1" s="1"/>
  <c r="M360" i="1"/>
  <c r="M365" i="1" s="1"/>
  <c r="L360" i="1"/>
  <c r="L362" i="1" s="1"/>
  <c r="K360" i="1"/>
  <c r="J360" i="1"/>
  <c r="I360" i="1"/>
  <c r="I365" i="1" s="1"/>
  <c r="H360" i="1"/>
  <c r="G360" i="1"/>
  <c r="F360" i="1"/>
  <c r="E360" i="1"/>
  <c r="E365" i="1" s="1"/>
  <c r="D360" i="1"/>
  <c r="C360" i="1"/>
  <c r="B360" i="1"/>
  <c r="P346" i="1"/>
  <c r="F346" i="1"/>
  <c r="C346" i="1"/>
  <c r="AE343" i="1"/>
  <c r="AA343" i="1"/>
  <c r="W343" i="1"/>
  <c r="V343" i="1"/>
  <c r="S343" i="1"/>
  <c r="R343" i="1"/>
  <c r="O343" i="1"/>
  <c r="K343" i="1"/>
  <c r="G343" i="1"/>
  <c r="F343" i="1"/>
  <c r="C343" i="1"/>
  <c r="B343" i="1"/>
  <c r="AC340" i="1"/>
  <c r="R340" i="1"/>
  <c r="AF338" i="1"/>
  <c r="AG338" i="1" s="1"/>
  <c r="AE338" i="1"/>
  <c r="AD338" i="1"/>
  <c r="AC338" i="1"/>
  <c r="AC343" i="1" s="1"/>
  <c r="AB338" i="1"/>
  <c r="AA338" i="1"/>
  <c r="Z338" i="1"/>
  <c r="Z343" i="1" s="1"/>
  <c r="Y338" i="1"/>
  <c r="Y343" i="1" s="1"/>
  <c r="X338" i="1"/>
  <c r="W338" i="1"/>
  <c r="V338" i="1"/>
  <c r="U338" i="1"/>
  <c r="U343" i="1" s="1"/>
  <c r="T338" i="1"/>
  <c r="S338" i="1"/>
  <c r="R338" i="1"/>
  <c r="Q338" i="1"/>
  <c r="Q343" i="1" s="1"/>
  <c r="P338" i="1"/>
  <c r="O338" i="1"/>
  <c r="N338" i="1"/>
  <c r="N343" i="1" s="1"/>
  <c r="M338" i="1"/>
  <c r="M343" i="1" s="1"/>
  <c r="L338" i="1"/>
  <c r="K338" i="1"/>
  <c r="J338" i="1"/>
  <c r="J343" i="1" s="1"/>
  <c r="I338" i="1"/>
  <c r="I343" i="1" s="1"/>
  <c r="H338" i="1"/>
  <c r="G338" i="1"/>
  <c r="F338" i="1"/>
  <c r="E338" i="1"/>
  <c r="E343" i="1" s="1"/>
  <c r="D338" i="1"/>
  <c r="C338" i="1"/>
  <c r="B338" i="1"/>
  <c r="AH335" i="1"/>
  <c r="R323" i="1"/>
  <c r="G323" i="1"/>
  <c r="C323" i="1"/>
  <c r="AB320" i="1"/>
  <c r="AA320" i="1"/>
  <c r="U320" i="1"/>
  <c r="S320" i="1"/>
  <c r="M320" i="1"/>
  <c r="H320" i="1"/>
  <c r="G320" i="1"/>
  <c r="C320" i="1"/>
  <c r="AD318" i="1"/>
  <c r="AD323" i="1" s="1"/>
  <c r="Y318" i="1"/>
  <c r="Y323" i="1" s="1"/>
  <c r="T318" i="1"/>
  <c r="T323" i="1" s="1"/>
  <c r="M318" i="1"/>
  <c r="M323" i="1" s="1"/>
  <c r="H318" i="1"/>
  <c r="H323" i="1" s="1"/>
  <c r="AE317" i="1"/>
  <c r="AD317" i="1"/>
  <c r="AB317" i="1"/>
  <c r="AA317" i="1"/>
  <c r="Z317" i="1"/>
  <c r="W317" i="1"/>
  <c r="V317" i="1"/>
  <c r="R317" i="1"/>
  <c r="O317" i="1"/>
  <c r="N317" i="1"/>
  <c r="L317" i="1"/>
  <c r="K317" i="1"/>
  <c r="J317" i="1"/>
  <c r="G317" i="1"/>
  <c r="F317" i="1"/>
  <c r="B317" i="1"/>
  <c r="AK315" i="1"/>
  <c r="AL315" i="1" s="1"/>
  <c r="AJ315" i="1"/>
  <c r="AI315" i="1"/>
  <c r="AH315" i="1"/>
  <c r="AG315" i="1"/>
  <c r="AG317" i="1" s="1"/>
  <c r="AF315" i="1"/>
  <c r="AF320" i="1" s="1"/>
  <c r="AE315" i="1"/>
  <c r="AD315" i="1"/>
  <c r="AD320" i="1" s="1"/>
  <c r="AC315" i="1"/>
  <c r="AC317" i="1" s="1"/>
  <c r="AB315" i="1"/>
  <c r="AB318" i="1" s="1"/>
  <c r="AB323" i="1" s="1"/>
  <c r="AA315" i="1"/>
  <c r="Z315" i="1"/>
  <c r="Z320" i="1" s="1"/>
  <c r="Y315" i="1"/>
  <c r="X315" i="1"/>
  <c r="X318" i="1" s="1"/>
  <c r="X323" i="1" s="1"/>
  <c r="W315" i="1"/>
  <c r="V315" i="1"/>
  <c r="V320" i="1" s="1"/>
  <c r="U315" i="1"/>
  <c r="U317" i="1" s="1"/>
  <c r="T315" i="1"/>
  <c r="T320" i="1" s="1"/>
  <c r="S315" i="1"/>
  <c r="R315" i="1"/>
  <c r="R320" i="1" s="1"/>
  <c r="Q315" i="1"/>
  <c r="Q317" i="1" s="1"/>
  <c r="P315" i="1"/>
  <c r="P317" i="1" s="1"/>
  <c r="O315" i="1"/>
  <c r="O320" i="1" s="1"/>
  <c r="N315" i="1"/>
  <c r="N320" i="1" s="1"/>
  <c r="M315" i="1"/>
  <c r="M317" i="1" s="1"/>
  <c r="L315" i="1"/>
  <c r="L320" i="1" s="1"/>
  <c r="K315" i="1"/>
  <c r="K320" i="1" s="1"/>
  <c r="J315" i="1"/>
  <c r="J320" i="1" s="1"/>
  <c r="I315" i="1"/>
  <c r="I317" i="1" s="1"/>
  <c r="H315" i="1"/>
  <c r="H317" i="1" s="1"/>
  <c r="G315" i="1"/>
  <c r="F315" i="1"/>
  <c r="F320" i="1" s="1"/>
  <c r="E315" i="1"/>
  <c r="E320" i="1" s="1"/>
  <c r="D315" i="1"/>
  <c r="D318" i="1" s="1"/>
  <c r="D323" i="1" s="1"/>
  <c r="C315" i="1"/>
  <c r="C317" i="1" s="1"/>
  <c r="B315" i="1"/>
  <c r="B320" i="1" s="1"/>
  <c r="O297" i="1"/>
  <c r="G297" i="1"/>
  <c r="C297" i="1"/>
  <c r="AD294" i="1"/>
  <c r="AA294" i="1"/>
  <c r="Z294" i="1"/>
  <c r="V294" i="1"/>
  <c r="R294" i="1"/>
  <c r="Q294" i="1"/>
  <c r="N294" i="1"/>
  <c r="J294" i="1"/>
  <c r="F294" i="1"/>
  <c r="B294" i="1"/>
  <c r="AD291" i="1"/>
  <c r="AB291" i="1"/>
  <c r="Z291" i="1"/>
  <c r="V291" i="1"/>
  <c r="T291" i="1"/>
  <c r="Q291" i="1"/>
  <c r="P291" i="1"/>
  <c r="N291" i="1"/>
  <c r="L291" i="1"/>
  <c r="J291" i="1"/>
  <c r="F291" i="1"/>
  <c r="AG289" i="1"/>
  <c r="AF289" i="1"/>
  <c r="R291" i="1" s="1"/>
  <c r="AE289" i="1"/>
  <c r="AD289" i="1"/>
  <c r="AC289" i="1"/>
  <c r="AB289" i="1"/>
  <c r="AB294" i="1" s="1"/>
  <c r="AA289" i="1"/>
  <c r="Z289" i="1"/>
  <c r="Y289" i="1"/>
  <c r="X289" i="1"/>
  <c r="X294" i="1" s="1"/>
  <c r="W289" i="1"/>
  <c r="V289" i="1"/>
  <c r="U289" i="1"/>
  <c r="U294" i="1" s="1"/>
  <c r="T289" i="1"/>
  <c r="T294" i="1" s="1"/>
  <c r="S289" i="1"/>
  <c r="R289" i="1"/>
  <c r="Q289" i="1"/>
  <c r="P289" i="1"/>
  <c r="P294" i="1" s="1"/>
  <c r="O289" i="1"/>
  <c r="N289" i="1"/>
  <c r="M289" i="1"/>
  <c r="L289" i="1"/>
  <c r="L294" i="1" s="1"/>
  <c r="K289" i="1"/>
  <c r="J289" i="1"/>
  <c r="I289" i="1"/>
  <c r="I294" i="1" s="1"/>
  <c r="H289" i="1"/>
  <c r="H294" i="1" s="1"/>
  <c r="G289" i="1"/>
  <c r="F289" i="1"/>
  <c r="E289" i="1"/>
  <c r="D289" i="1"/>
  <c r="D294" i="1" s="1"/>
  <c r="C289" i="1"/>
  <c r="B289" i="1"/>
  <c r="O273" i="1"/>
  <c r="F273" i="1"/>
  <c r="C273" i="1"/>
  <c r="AA270" i="1"/>
  <c r="X270" i="1"/>
  <c r="W270" i="1"/>
  <c r="S270" i="1"/>
  <c r="O270" i="1"/>
  <c r="M270" i="1"/>
  <c r="K270" i="1"/>
  <c r="H270" i="1"/>
  <c r="G270" i="1"/>
  <c r="C270" i="1"/>
  <c r="M267" i="1"/>
  <c r="AC265" i="1"/>
  <c r="X267" i="1" s="1"/>
  <c r="AB265" i="1"/>
  <c r="AB270" i="1" s="1"/>
  <c r="AA265" i="1"/>
  <c r="Z265" i="1"/>
  <c r="Y265" i="1"/>
  <c r="X265" i="1"/>
  <c r="W265" i="1"/>
  <c r="V265" i="1"/>
  <c r="U265" i="1"/>
  <c r="T265" i="1"/>
  <c r="T270" i="1" s="1"/>
  <c r="S265" i="1"/>
  <c r="R265" i="1"/>
  <c r="Q265" i="1"/>
  <c r="P265" i="1"/>
  <c r="P270" i="1" s="1"/>
  <c r="O265" i="1"/>
  <c r="N265" i="1"/>
  <c r="N270" i="1" s="1"/>
  <c r="M265" i="1"/>
  <c r="L265" i="1"/>
  <c r="L270" i="1" s="1"/>
  <c r="K265" i="1"/>
  <c r="J265" i="1"/>
  <c r="J270" i="1" s="1"/>
  <c r="I265" i="1"/>
  <c r="H265" i="1"/>
  <c r="G265" i="1"/>
  <c r="F265" i="1"/>
  <c r="F270" i="1" s="1"/>
  <c r="E265" i="1"/>
  <c r="D265" i="1"/>
  <c r="D270" i="1" s="1"/>
  <c r="C265" i="1"/>
  <c r="B265" i="1"/>
  <c r="B270" i="1" s="1"/>
  <c r="A252" i="1"/>
  <c r="R249" i="1"/>
  <c r="F249" i="1"/>
  <c r="C249" i="1"/>
  <c r="AE246" i="1"/>
  <c r="Y246" i="1"/>
  <c r="T246" i="1"/>
  <c r="O246" i="1"/>
  <c r="I246" i="1"/>
  <c r="D246" i="1"/>
  <c r="AH243" i="1"/>
  <c r="AD243" i="1"/>
  <c r="Z243" i="1"/>
  <c r="X243" i="1"/>
  <c r="V243" i="1"/>
  <c r="R243" i="1"/>
  <c r="N243" i="1"/>
  <c r="J243" i="1"/>
  <c r="H243" i="1"/>
  <c r="F243" i="1"/>
  <c r="C243" i="1"/>
  <c r="B243" i="1"/>
  <c r="AI241" i="1"/>
  <c r="AH241" i="1"/>
  <c r="AG241" i="1"/>
  <c r="AG243" i="1" s="1"/>
  <c r="AF241" i="1"/>
  <c r="AF243" i="1" s="1"/>
  <c r="AE241" i="1"/>
  <c r="AD241" i="1"/>
  <c r="AD246" i="1" s="1"/>
  <c r="AC241" i="1"/>
  <c r="AC243" i="1" s="1"/>
  <c r="AB241" i="1"/>
  <c r="AB243" i="1" s="1"/>
  <c r="AA241" i="1"/>
  <c r="Z241" i="1"/>
  <c r="Z246" i="1" s="1"/>
  <c r="Y241" i="1"/>
  <c r="Y243" i="1" s="1"/>
  <c r="X241" i="1"/>
  <c r="X246" i="1" s="1"/>
  <c r="W241" i="1"/>
  <c r="V241" i="1"/>
  <c r="V246" i="1" s="1"/>
  <c r="U241" i="1"/>
  <c r="U243" i="1" s="1"/>
  <c r="T241" i="1"/>
  <c r="S241" i="1"/>
  <c r="R241" i="1"/>
  <c r="R246" i="1" s="1"/>
  <c r="Q241" i="1"/>
  <c r="Q243" i="1" s="1"/>
  <c r="P241" i="1"/>
  <c r="P243" i="1" s="1"/>
  <c r="O241" i="1"/>
  <c r="O243" i="1" s="1"/>
  <c r="N241" i="1"/>
  <c r="N246" i="1" s="1"/>
  <c r="M241" i="1"/>
  <c r="M243" i="1" s="1"/>
  <c r="L241" i="1"/>
  <c r="L243" i="1" s="1"/>
  <c r="K241" i="1"/>
  <c r="J241" i="1"/>
  <c r="J246" i="1" s="1"/>
  <c r="I241" i="1"/>
  <c r="I243" i="1" s="1"/>
  <c r="H241" i="1"/>
  <c r="H246" i="1" s="1"/>
  <c r="G241" i="1"/>
  <c r="F241" i="1"/>
  <c r="F246" i="1" s="1"/>
  <c r="E241" i="1"/>
  <c r="E246" i="1" s="1"/>
  <c r="D241" i="1"/>
  <c r="C241" i="1"/>
  <c r="B241" i="1"/>
  <c r="B246" i="1" s="1"/>
  <c r="R223" i="1"/>
  <c r="F223" i="1"/>
  <c r="C223" i="1"/>
  <c r="Z220" i="1"/>
  <c r="O220" i="1"/>
  <c r="J220" i="1"/>
  <c r="AB217" i="1"/>
  <c r="V217" i="1"/>
  <c r="L217" i="1"/>
  <c r="F217" i="1"/>
  <c r="AD215" i="1"/>
  <c r="P217" i="1" s="1"/>
  <c r="AC215" i="1"/>
  <c r="AB215" i="1"/>
  <c r="AB220" i="1" s="1"/>
  <c r="AA215" i="1"/>
  <c r="AA220" i="1" s="1"/>
  <c r="Z215" i="1"/>
  <c r="Z217" i="1" s="1"/>
  <c r="Y215" i="1"/>
  <c r="X215" i="1"/>
  <c r="X220" i="1" s="1"/>
  <c r="W215" i="1"/>
  <c r="V215" i="1"/>
  <c r="U215" i="1"/>
  <c r="U220" i="1" s="1"/>
  <c r="T215" i="1"/>
  <c r="T220" i="1" s="1"/>
  <c r="S215" i="1"/>
  <c r="R215" i="1"/>
  <c r="R220" i="1" s="1"/>
  <c r="Q215" i="1"/>
  <c r="Q220" i="1" s="1"/>
  <c r="P215" i="1"/>
  <c r="P220" i="1" s="1"/>
  <c r="O215" i="1"/>
  <c r="N215" i="1"/>
  <c r="N220" i="1" s="1"/>
  <c r="M215" i="1"/>
  <c r="L215" i="1"/>
  <c r="L220" i="1" s="1"/>
  <c r="K215" i="1"/>
  <c r="K220" i="1" s="1"/>
  <c r="J215" i="1"/>
  <c r="I215" i="1"/>
  <c r="H215" i="1"/>
  <c r="H220" i="1" s="1"/>
  <c r="G215" i="1"/>
  <c r="F215" i="1"/>
  <c r="F220" i="1" s="1"/>
  <c r="E215" i="1"/>
  <c r="E217" i="1" s="1"/>
  <c r="D215" i="1"/>
  <c r="D220" i="1" s="1"/>
  <c r="C215" i="1"/>
  <c r="B215" i="1"/>
  <c r="AF212" i="1"/>
  <c r="U199" i="1"/>
  <c r="G199" i="1"/>
  <c r="C199" i="1"/>
  <c r="AD196" i="1"/>
  <c r="Z196" i="1"/>
  <c r="X196" i="1"/>
  <c r="V196" i="1"/>
  <c r="R196" i="1"/>
  <c r="N196" i="1"/>
  <c r="J196" i="1"/>
  <c r="H196" i="1"/>
  <c r="F196" i="1"/>
  <c r="C196" i="1"/>
  <c r="B196" i="1"/>
  <c r="AG193" i="1"/>
  <c r="AF193" i="1"/>
  <c r="AA193" i="1"/>
  <c r="Y193" i="1"/>
  <c r="U193" i="1"/>
  <c r="P193" i="1"/>
  <c r="K193" i="1"/>
  <c r="E193" i="1"/>
  <c r="AG191" i="1"/>
  <c r="AH191" i="1" s="1"/>
  <c r="AF191" i="1"/>
  <c r="AF196" i="1" s="1"/>
  <c r="AE191" i="1"/>
  <c r="AD191" i="1"/>
  <c r="AD193" i="1" s="1"/>
  <c r="AC191" i="1"/>
  <c r="AB191" i="1"/>
  <c r="AB196" i="1" s="1"/>
  <c r="AA191" i="1"/>
  <c r="Z191" i="1"/>
  <c r="Z193" i="1" s="1"/>
  <c r="Y191" i="1"/>
  <c r="X191" i="1"/>
  <c r="X193" i="1" s="1"/>
  <c r="W191" i="1"/>
  <c r="V191" i="1"/>
  <c r="V193" i="1" s="1"/>
  <c r="U191" i="1"/>
  <c r="U196" i="1" s="1"/>
  <c r="T191" i="1"/>
  <c r="S191" i="1"/>
  <c r="R191" i="1"/>
  <c r="R193" i="1" s="1"/>
  <c r="Q191" i="1"/>
  <c r="Q196" i="1" s="1"/>
  <c r="P191" i="1"/>
  <c r="O191" i="1"/>
  <c r="N191" i="1"/>
  <c r="N193" i="1" s="1"/>
  <c r="M191" i="1"/>
  <c r="M196" i="1" s="1"/>
  <c r="L191" i="1"/>
  <c r="K191" i="1"/>
  <c r="J191" i="1"/>
  <c r="J193" i="1" s="1"/>
  <c r="I191" i="1"/>
  <c r="I196" i="1" s="1"/>
  <c r="H191" i="1"/>
  <c r="G191" i="1"/>
  <c r="F191" i="1"/>
  <c r="F193" i="1" s="1"/>
  <c r="E191" i="1"/>
  <c r="E196" i="1" s="1"/>
  <c r="D191" i="1"/>
  <c r="D193" i="1" s="1"/>
  <c r="C191" i="1"/>
  <c r="B191" i="1"/>
  <c r="AI188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O170" i="1"/>
  <c r="AI170" i="1"/>
  <c r="AH170" i="1"/>
  <c r="AK170" i="1" s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I149" i="1"/>
  <c r="AH149" i="1"/>
  <c r="AK149" i="1" s="1"/>
  <c r="G138" i="1"/>
  <c r="AF138" i="1" s="1"/>
  <c r="C138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S138" i="1" s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L88" i="1"/>
  <c r="J88" i="1"/>
  <c r="H88" i="1"/>
  <c r="D88" i="1"/>
  <c r="L87" i="1"/>
  <c r="H87" i="1"/>
  <c r="E87" i="1"/>
  <c r="D87" i="1"/>
  <c r="L86" i="1"/>
  <c r="K86" i="1"/>
  <c r="H86" i="1"/>
  <c r="E86" i="1"/>
  <c r="D86" i="1"/>
  <c r="T83" i="1"/>
  <c r="L83" i="1"/>
  <c r="H83" i="1"/>
  <c r="D83" i="1"/>
  <c r="C83" i="1"/>
  <c r="T82" i="1"/>
  <c r="L82" i="1"/>
  <c r="K82" i="1"/>
  <c r="H82" i="1"/>
  <c r="E82" i="1"/>
  <c r="D82" i="1"/>
  <c r="T81" i="1"/>
  <c r="L81" i="1"/>
  <c r="H81" i="1"/>
  <c r="F81" i="1"/>
  <c r="D81" i="1"/>
  <c r="T80" i="1"/>
  <c r="M80" i="1"/>
  <c r="G80" i="1"/>
  <c r="B80" i="1"/>
  <c r="T79" i="1"/>
  <c r="L79" i="1"/>
  <c r="H79" i="1"/>
  <c r="D79" i="1"/>
  <c r="C79" i="1"/>
  <c r="T78" i="1"/>
  <c r="L78" i="1"/>
  <c r="K78" i="1"/>
  <c r="H78" i="1"/>
  <c r="E78" i="1"/>
  <c r="D78" i="1"/>
  <c r="T77" i="1"/>
  <c r="L77" i="1"/>
  <c r="H77" i="1"/>
  <c r="F77" i="1"/>
  <c r="D77" i="1"/>
  <c r="T76" i="1"/>
  <c r="M76" i="1"/>
  <c r="G76" i="1"/>
  <c r="B76" i="1"/>
  <c r="T75" i="1"/>
  <c r="L75" i="1"/>
  <c r="H75" i="1"/>
  <c r="D75" i="1"/>
  <c r="C75" i="1"/>
  <c r="T74" i="1"/>
  <c r="L74" i="1"/>
  <c r="K74" i="1"/>
  <c r="H74" i="1"/>
  <c r="E74" i="1"/>
  <c r="D74" i="1"/>
  <c r="T73" i="1"/>
  <c r="S73" i="1"/>
  <c r="L73" i="1"/>
  <c r="H73" i="1"/>
  <c r="F73" i="1"/>
  <c r="D73" i="1"/>
  <c r="T72" i="1"/>
  <c r="M72" i="1"/>
  <c r="G72" i="1"/>
  <c r="B72" i="1"/>
  <c r="T71" i="1"/>
  <c r="L71" i="1"/>
  <c r="H71" i="1"/>
  <c r="D71" i="1"/>
  <c r="C71" i="1"/>
  <c r="R70" i="1"/>
  <c r="P70" i="1"/>
  <c r="H70" i="1"/>
  <c r="T65" i="1"/>
  <c r="L65" i="1"/>
  <c r="H65" i="1"/>
  <c r="E65" i="1"/>
  <c r="D65" i="1"/>
  <c r="A65" i="1"/>
  <c r="A88" i="1" s="1"/>
  <c r="T88" i="1" s="1"/>
  <c r="T64" i="1"/>
  <c r="M64" i="1"/>
  <c r="B64" i="1"/>
  <c r="T63" i="1"/>
  <c r="L63" i="1"/>
  <c r="H63" i="1"/>
  <c r="D63" i="1"/>
  <c r="C63" i="1"/>
  <c r="T60" i="1"/>
  <c r="M60" i="1"/>
  <c r="L60" i="1"/>
  <c r="K60" i="1"/>
  <c r="J60" i="1"/>
  <c r="I60" i="1"/>
  <c r="H60" i="1"/>
  <c r="G60" i="1"/>
  <c r="F60" i="1"/>
  <c r="E60" i="1"/>
  <c r="D60" i="1"/>
  <c r="C60" i="1"/>
  <c r="B60" i="1"/>
  <c r="T59" i="1"/>
  <c r="R59" i="1"/>
  <c r="M59" i="1"/>
  <c r="L59" i="1"/>
  <c r="K59" i="1"/>
  <c r="J59" i="1"/>
  <c r="I59" i="1"/>
  <c r="H59" i="1"/>
  <c r="G59" i="1"/>
  <c r="F59" i="1"/>
  <c r="E59" i="1"/>
  <c r="D59" i="1"/>
  <c r="C59" i="1"/>
  <c r="B59" i="1"/>
  <c r="T58" i="1"/>
  <c r="R58" i="1"/>
  <c r="M58" i="1"/>
  <c r="L58" i="1"/>
  <c r="K58" i="1"/>
  <c r="J58" i="1"/>
  <c r="I58" i="1"/>
  <c r="H58" i="1"/>
  <c r="G58" i="1"/>
  <c r="F58" i="1"/>
  <c r="E58" i="1"/>
  <c r="D58" i="1"/>
  <c r="C58" i="1"/>
  <c r="B58" i="1"/>
  <c r="T57" i="1"/>
  <c r="R57" i="1"/>
  <c r="M57" i="1"/>
  <c r="L57" i="1"/>
  <c r="K57" i="1"/>
  <c r="J57" i="1"/>
  <c r="I57" i="1"/>
  <c r="H57" i="1"/>
  <c r="G57" i="1"/>
  <c r="F57" i="1"/>
  <c r="E57" i="1"/>
  <c r="D57" i="1"/>
  <c r="C57" i="1"/>
  <c r="B57" i="1"/>
  <c r="T56" i="1"/>
  <c r="S56" i="1"/>
  <c r="M56" i="1"/>
  <c r="L56" i="1"/>
  <c r="K56" i="1"/>
  <c r="J56" i="1"/>
  <c r="I56" i="1"/>
  <c r="H56" i="1"/>
  <c r="G56" i="1"/>
  <c r="F56" i="1"/>
  <c r="E56" i="1"/>
  <c r="D56" i="1"/>
  <c r="C56" i="1"/>
  <c r="B56" i="1"/>
  <c r="T55" i="1"/>
  <c r="R55" i="1"/>
  <c r="M55" i="1"/>
  <c r="L55" i="1"/>
  <c r="K55" i="1"/>
  <c r="J55" i="1"/>
  <c r="I55" i="1"/>
  <c r="H55" i="1"/>
  <c r="G55" i="1"/>
  <c r="F55" i="1"/>
  <c r="E55" i="1"/>
  <c r="D55" i="1"/>
  <c r="C55" i="1"/>
  <c r="B55" i="1"/>
  <c r="T54" i="1"/>
  <c r="S54" i="1"/>
  <c r="R54" i="1"/>
  <c r="M54" i="1"/>
  <c r="L54" i="1"/>
  <c r="K54" i="1"/>
  <c r="J54" i="1"/>
  <c r="I54" i="1"/>
  <c r="H54" i="1"/>
  <c r="G54" i="1"/>
  <c r="F54" i="1"/>
  <c r="E54" i="1"/>
  <c r="D54" i="1"/>
  <c r="C54" i="1"/>
  <c r="B54" i="1"/>
  <c r="T53" i="1"/>
  <c r="S53" i="1"/>
  <c r="R53" i="1"/>
  <c r="M53" i="1"/>
  <c r="L53" i="1"/>
  <c r="K53" i="1"/>
  <c r="J53" i="1"/>
  <c r="I53" i="1"/>
  <c r="H53" i="1"/>
  <c r="G53" i="1"/>
  <c r="F53" i="1"/>
  <c r="E53" i="1"/>
  <c r="D53" i="1"/>
  <c r="C53" i="1"/>
  <c r="B53" i="1"/>
  <c r="T52" i="1"/>
  <c r="M52" i="1"/>
  <c r="L52" i="1"/>
  <c r="K52" i="1"/>
  <c r="J52" i="1"/>
  <c r="I52" i="1"/>
  <c r="H52" i="1"/>
  <c r="G52" i="1"/>
  <c r="F52" i="1"/>
  <c r="E52" i="1"/>
  <c r="D52" i="1"/>
  <c r="C52" i="1"/>
  <c r="B52" i="1"/>
  <c r="T51" i="1"/>
  <c r="R51" i="1"/>
  <c r="M51" i="1"/>
  <c r="L51" i="1"/>
  <c r="K51" i="1"/>
  <c r="J51" i="1"/>
  <c r="I51" i="1"/>
  <c r="H51" i="1"/>
  <c r="G51" i="1"/>
  <c r="F51" i="1"/>
  <c r="E51" i="1"/>
  <c r="D51" i="1"/>
  <c r="C51" i="1"/>
  <c r="B51" i="1"/>
  <c r="T50" i="1"/>
  <c r="R50" i="1"/>
  <c r="M50" i="1"/>
  <c r="L50" i="1"/>
  <c r="K50" i="1"/>
  <c r="J50" i="1"/>
  <c r="I50" i="1"/>
  <c r="H50" i="1"/>
  <c r="G50" i="1"/>
  <c r="F50" i="1"/>
  <c r="E50" i="1"/>
  <c r="D50" i="1"/>
  <c r="C50" i="1"/>
  <c r="B50" i="1"/>
  <c r="T49" i="1"/>
  <c r="R49" i="1"/>
  <c r="M49" i="1"/>
  <c r="L49" i="1"/>
  <c r="K49" i="1"/>
  <c r="J49" i="1"/>
  <c r="I49" i="1"/>
  <c r="H49" i="1"/>
  <c r="G49" i="1"/>
  <c r="F49" i="1"/>
  <c r="E49" i="1"/>
  <c r="D49" i="1"/>
  <c r="C49" i="1"/>
  <c r="B49" i="1"/>
  <c r="T48" i="1"/>
  <c r="S48" i="1"/>
  <c r="M48" i="1"/>
  <c r="L48" i="1"/>
  <c r="K48" i="1"/>
  <c r="J48" i="1"/>
  <c r="I48" i="1"/>
  <c r="H48" i="1"/>
  <c r="G48" i="1"/>
  <c r="F48" i="1"/>
  <c r="E48" i="1"/>
  <c r="D48" i="1"/>
  <c r="C48" i="1"/>
  <c r="B48" i="1"/>
  <c r="Q47" i="1"/>
  <c r="J47" i="1"/>
  <c r="J70" i="1" s="1"/>
  <c r="E47" i="1"/>
  <c r="E70" i="1" s="1"/>
  <c r="Q42" i="1"/>
  <c r="M42" i="1"/>
  <c r="L42" i="1"/>
  <c r="K42" i="1"/>
  <c r="S42" i="1" s="1"/>
  <c r="J42" i="1"/>
  <c r="I42" i="1"/>
  <c r="H42" i="1"/>
  <c r="R42" i="1" s="1"/>
  <c r="G42" i="1"/>
  <c r="F42" i="1"/>
  <c r="E42" i="1"/>
  <c r="D42" i="1"/>
  <c r="C42" i="1"/>
  <c r="B42" i="1"/>
  <c r="P42" i="1" s="1"/>
  <c r="M41" i="1"/>
  <c r="L41" i="1"/>
  <c r="K41" i="1"/>
  <c r="S41" i="1" s="1"/>
  <c r="J41" i="1"/>
  <c r="I41" i="1"/>
  <c r="H41" i="1"/>
  <c r="G41" i="1"/>
  <c r="F41" i="1"/>
  <c r="Q41" i="1" s="1"/>
  <c r="E41" i="1"/>
  <c r="D41" i="1"/>
  <c r="C41" i="1"/>
  <c r="B41" i="1"/>
  <c r="P41" i="1" s="1"/>
  <c r="M40" i="1"/>
  <c r="L40" i="1"/>
  <c r="K40" i="1"/>
  <c r="S40" i="1" s="1"/>
  <c r="J40" i="1"/>
  <c r="I40" i="1"/>
  <c r="H40" i="1"/>
  <c r="G40" i="1"/>
  <c r="F40" i="1"/>
  <c r="E40" i="1"/>
  <c r="Q40" i="1" s="1"/>
  <c r="D40" i="1"/>
  <c r="C40" i="1"/>
  <c r="B40" i="1"/>
  <c r="P40" i="1" s="1"/>
  <c r="S39" i="1"/>
  <c r="R39" i="1"/>
  <c r="Q39" i="1"/>
  <c r="P39" i="1"/>
  <c r="S38" i="1"/>
  <c r="R38" i="1"/>
  <c r="Q38" i="1"/>
  <c r="P38" i="1"/>
  <c r="S37" i="1"/>
  <c r="S60" i="1" s="1"/>
  <c r="R37" i="1"/>
  <c r="Q37" i="1"/>
  <c r="P37" i="1"/>
  <c r="S36" i="1"/>
  <c r="R36" i="1"/>
  <c r="Q36" i="1"/>
  <c r="P36" i="1"/>
  <c r="S35" i="1"/>
  <c r="S58" i="1" s="1"/>
  <c r="R35" i="1"/>
  <c r="Q35" i="1"/>
  <c r="P35" i="1"/>
  <c r="S34" i="1"/>
  <c r="S57" i="1" s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S52" i="1" s="1"/>
  <c r="R29" i="1"/>
  <c r="Q29" i="1"/>
  <c r="P29" i="1"/>
  <c r="S28" i="1"/>
  <c r="R28" i="1"/>
  <c r="Q28" i="1"/>
  <c r="P28" i="1"/>
  <c r="S27" i="1"/>
  <c r="S50" i="1" s="1"/>
  <c r="R27" i="1"/>
  <c r="Q27" i="1"/>
  <c r="P27" i="1"/>
  <c r="S26" i="1"/>
  <c r="S49" i="1" s="1"/>
  <c r="R26" i="1"/>
  <c r="Q26" i="1"/>
  <c r="P26" i="1"/>
  <c r="S25" i="1"/>
  <c r="R25" i="1"/>
  <c r="Q25" i="1"/>
  <c r="P25" i="1"/>
  <c r="S24" i="1"/>
  <c r="R24" i="1"/>
  <c r="R47" i="1" s="1"/>
  <c r="Q24" i="1"/>
  <c r="Q70" i="1" s="1"/>
  <c r="P24" i="1"/>
  <c r="P47" i="1" s="1"/>
  <c r="M24" i="1"/>
  <c r="M47" i="1" s="1"/>
  <c r="M70" i="1" s="1"/>
  <c r="L24" i="1"/>
  <c r="L47" i="1" s="1"/>
  <c r="L70" i="1" s="1"/>
  <c r="K24" i="1"/>
  <c r="K47" i="1" s="1"/>
  <c r="K70" i="1" s="1"/>
  <c r="J24" i="1"/>
  <c r="I24" i="1"/>
  <c r="I47" i="1" s="1"/>
  <c r="I70" i="1" s="1"/>
  <c r="H24" i="1"/>
  <c r="H47" i="1" s="1"/>
  <c r="G24" i="1"/>
  <c r="G47" i="1" s="1"/>
  <c r="G70" i="1" s="1"/>
  <c r="F24" i="1"/>
  <c r="F47" i="1" s="1"/>
  <c r="F70" i="1" s="1"/>
  <c r="E24" i="1"/>
  <c r="D24" i="1"/>
  <c r="D47" i="1" s="1"/>
  <c r="D70" i="1" s="1"/>
  <c r="C24" i="1"/>
  <c r="C47" i="1" s="1"/>
  <c r="C70" i="1" s="1"/>
  <c r="B24" i="1"/>
  <c r="B47" i="1" s="1"/>
  <c r="B70" i="1" s="1"/>
  <c r="S20" i="1"/>
  <c r="S81" i="1" s="1"/>
  <c r="M20" i="1"/>
  <c r="M81" i="1" s="1"/>
  <c r="L20" i="1"/>
  <c r="L80" i="1" s="1"/>
  <c r="K20" i="1"/>
  <c r="K83" i="1" s="1"/>
  <c r="J20" i="1"/>
  <c r="J83" i="1" s="1"/>
  <c r="I20" i="1"/>
  <c r="H20" i="1"/>
  <c r="H80" i="1" s="1"/>
  <c r="G20" i="1"/>
  <c r="G88" i="1" s="1"/>
  <c r="F20" i="1"/>
  <c r="F88" i="1" s="1"/>
  <c r="E20" i="1"/>
  <c r="D20" i="1"/>
  <c r="D80" i="1" s="1"/>
  <c r="C20" i="1"/>
  <c r="C82" i="1" s="1"/>
  <c r="B20" i="1"/>
  <c r="B81" i="1" s="1"/>
  <c r="Q19" i="1"/>
  <c r="M19" i="1"/>
  <c r="M87" i="1" s="1"/>
  <c r="L19" i="1"/>
  <c r="L64" i="1" s="1"/>
  <c r="K19" i="1"/>
  <c r="J19" i="1"/>
  <c r="J64" i="1" s="1"/>
  <c r="I19" i="1"/>
  <c r="I87" i="1" s="1"/>
  <c r="H19" i="1"/>
  <c r="H64" i="1" s="1"/>
  <c r="G19" i="1"/>
  <c r="G87" i="1" s="1"/>
  <c r="F19" i="1"/>
  <c r="E19" i="1"/>
  <c r="E64" i="1" s="1"/>
  <c r="D19" i="1"/>
  <c r="D64" i="1" s="1"/>
  <c r="C19" i="1"/>
  <c r="B19" i="1"/>
  <c r="M18" i="1"/>
  <c r="M86" i="1" s="1"/>
  <c r="L18" i="1"/>
  <c r="K18" i="1"/>
  <c r="K63" i="1" s="1"/>
  <c r="J18" i="1"/>
  <c r="I18" i="1"/>
  <c r="H18" i="1"/>
  <c r="G18" i="1"/>
  <c r="G63" i="1" s="1"/>
  <c r="F18" i="1"/>
  <c r="E18" i="1"/>
  <c r="D18" i="1"/>
  <c r="C18" i="1"/>
  <c r="C86" i="1" s="1"/>
  <c r="B18" i="1"/>
  <c r="P18" i="1" s="1"/>
  <c r="S17" i="1"/>
  <c r="R17" i="1"/>
  <c r="Q17" i="1"/>
  <c r="P17" i="1"/>
  <c r="S16" i="1"/>
  <c r="R16" i="1"/>
  <c r="Q16" i="1"/>
  <c r="P16" i="1"/>
  <c r="S15" i="1"/>
  <c r="R15" i="1"/>
  <c r="R60" i="1" s="1"/>
  <c r="Q15" i="1"/>
  <c r="Q60" i="1" s="1"/>
  <c r="P15" i="1"/>
  <c r="P60" i="1" s="1"/>
  <c r="S14" i="1"/>
  <c r="R14" i="1"/>
  <c r="Q14" i="1"/>
  <c r="P14" i="1"/>
  <c r="S13" i="1"/>
  <c r="R13" i="1"/>
  <c r="Q13" i="1"/>
  <c r="P13" i="1"/>
  <c r="S12" i="1"/>
  <c r="R12" i="1"/>
  <c r="Q12" i="1"/>
  <c r="Q57" i="1" s="1"/>
  <c r="P12" i="1"/>
  <c r="S11" i="1"/>
  <c r="R11" i="1"/>
  <c r="R56" i="1" s="1"/>
  <c r="Q11" i="1"/>
  <c r="Q56" i="1" s="1"/>
  <c r="P11" i="1"/>
  <c r="P56" i="1" s="1"/>
  <c r="S10" i="1"/>
  <c r="R10" i="1"/>
  <c r="Q10" i="1"/>
  <c r="P10" i="1"/>
  <c r="S9" i="1"/>
  <c r="R9" i="1"/>
  <c r="Q9" i="1"/>
  <c r="P9" i="1"/>
  <c r="S8" i="1"/>
  <c r="R8" i="1"/>
  <c r="Q8" i="1"/>
  <c r="Q53" i="1" s="1"/>
  <c r="P8" i="1"/>
  <c r="S7" i="1"/>
  <c r="R7" i="1"/>
  <c r="R52" i="1" s="1"/>
  <c r="Q7" i="1"/>
  <c r="Q52" i="1" s="1"/>
  <c r="P7" i="1"/>
  <c r="P52" i="1" s="1"/>
  <c r="S6" i="1"/>
  <c r="R6" i="1"/>
  <c r="Q6" i="1"/>
  <c r="P6" i="1"/>
  <c r="S5" i="1"/>
  <c r="R5" i="1"/>
  <c r="Q5" i="1"/>
  <c r="P5" i="1"/>
  <c r="S4" i="1"/>
  <c r="R4" i="1"/>
  <c r="Q4" i="1"/>
  <c r="Q49" i="1" s="1"/>
  <c r="P4" i="1"/>
  <c r="S3" i="1"/>
  <c r="R3" i="1"/>
  <c r="R48" i="1" s="1"/>
  <c r="Q3" i="1"/>
  <c r="Q48" i="1" s="1"/>
  <c r="P3" i="1"/>
  <c r="P48" i="1" s="1"/>
  <c r="E907" i="1" l="1"/>
  <c r="I907" i="1"/>
  <c r="M907" i="1"/>
  <c r="Q907" i="1"/>
  <c r="U907" i="1"/>
  <c r="Y907" i="1"/>
  <c r="AC907" i="1"/>
  <c r="AG907" i="1"/>
  <c r="AK907" i="1"/>
  <c r="C907" i="1"/>
  <c r="G907" i="1"/>
  <c r="K907" i="1"/>
  <c r="O907" i="1"/>
  <c r="S907" i="1"/>
  <c r="W907" i="1"/>
  <c r="AA907" i="1"/>
  <c r="AE907" i="1"/>
  <c r="AI907" i="1"/>
  <c r="AM907" i="1"/>
  <c r="B909" i="1"/>
  <c r="F909" i="1"/>
  <c r="J909" i="1"/>
  <c r="J914" i="1" s="1"/>
  <c r="N909" i="1"/>
  <c r="R909" i="1"/>
  <c r="V909" i="1"/>
  <c r="Z909" i="1"/>
  <c r="Z911" i="1" s="1"/>
  <c r="AD909" i="1"/>
  <c r="AH909" i="1"/>
  <c r="AL909" i="1"/>
  <c r="C914" i="1"/>
  <c r="C911" i="1"/>
  <c r="G914" i="1"/>
  <c r="G911" i="1"/>
  <c r="K914" i="1"/>
  <c r="K911" i="1"/>
  <c r="O914" i="1"/>
  <c r="O911" i="1"/>
  <c r="S914" i="1"/>
  <c r="S911" i="1"/>
  <c r="W914" i="1"/>
  <c r="W911" i="1"/>
  <c r="AA914" i="1"/>
  <c r="AA911" i="1"/>
  <c r="AE914" i="1"/>
  <c r="AE911" i="1"/>
  <c r="AI914" i="1"/>
  <c r="AI911" i="1"/>
  <c r="H914" i="1"/>
  <c r="H911" i="1"/>
  <c r="T914" i="1"/>
  <c r="T911" i="1"/>
  <c r="AB914" i="1"/>
  <c r="AB911" i="1"/>
  <c r="B911" i="1"/>
  <c r="B914" i="1"/>
  <c r="F911" i="1"/>
  <c r="F914" i="1"/>
  <c r="J911" i="1"/>
  <c r="N911" i="1"/>
  <c r="N914" i="1"/>
  <c r="R911" i="1"/>
  <c r="R914" i="1"/>
  <c r="V914" i="1"/>
  <c r="V911" i="1"/>
  <c r="Z914" i="1"/>
  <c r="AD914" i="1"/>
  <c r="AD911" i="1"/>
  <c r="AH911" i="1"/>
  <c r="AH914" i="1"/>
  <c r="AL911" i="1"/>
  <c r="AL914" i="1"/>
  <c r="L909" i="1"/>
  <c r="AF909" i="1"/>
  <c r="E909" i="1"/>
  <c r="I909" i="1"/>
  <c r="AO909" i="1" s="1"/>
  <c r="AP909" i="1" s="1"/>
  <c r="M909" i="1"/>
  <c r="Q909" i="1"/>
  <c r="U909" i="1"/>
  <c r="Y909" i="1"/>
  <c r="AC909" i="1"/>
  <c r="AG909" i="1"/>
  <c r="AK909" i="1"/>
  <c r="D909" i="1"/>
  <c r="P909" i="1"/>
  <c r="X909" i="1"/>
  <c r="AJ909" i="1"/>
  <c r="H907" i="1"/>
  <c r="T907" i="1"/>
  <c r="AB907" i="1"/>
  <c r="P86" i="1"/>
  <c r="P65" i="1"/>
  <c r="P63" i="1"/>
  <c r="P49" i="1"/>
  <c r="P72" i="1"/>
  <c r="P54" i="1"/>
  <c r="P78" i="1"/>
  <c r="P55" i="1"/>
  <c r="P57" i="1"/>
  <c r="F86" i="1"/>
  <c r="F63" i="1"/>
  <c r="Q18" i="1"/>
  <c r="G121" i="1"/>
  <c r="O121" i="1"/>
  <c r="I220" i="1"/>
  <c r="I217" i="1"/>
  <c r="M220" i="1"/>
  <c r="M217" i="1"/>
  <c r="Y220" i="1"/>
  <c r="Y217" i="1"/>
  <c r="Q82" i="1"/>
  <c r="Q87" i="1"/>
  <c r="Q64" i="1"/>
  <c r="P75" i="1"/>
  <c r="H176" i="1"/>
  <c r="X176" i="1"/>
  <c r="Q217" i="1"/>
  <c r="I270" i="1"/>
  <c r="I267" i="1"/>
  <c r="Q270" i="1"/>
  <c r="Q267" i="1"/>
  <c r="Y270" i="1"/>
  <c r="Y267" i="1"/>
  <c r="K65" i="1"/>
  <c r="P71" i="1"/>
  <c r="AF137" i="1"/>
  <c r="V139" i="1"/>
  <c r="AH153" i="1"/>
  <c r="F155" i="1"/>
  <c r="N155" i="1"/>
  <c r="Z155" i="1"/>
  <c r="R155" i="1"/>
  <c r="B267" i="1"/>
  <c r="D340" i="1"/>
  <c r="D343" i="1"/>
  <c r="H340" i="1"/>
  <c r="H343" i="1"/>
  <c r="L340" i="1"/>
  <c r="L343" i="1"/>
  <c r="P340" i="1"/>
  <c r="P343" i="1"/>
  <c r="AF343" i="1" s="1"/>
  <c r="T340" i="1"/>
  <c r="T343" i="1"/>
  <c r="X340" i="1"/>
  <c r="X343" i="1"/>
  <c r="AB340" i="1"/>
  <c r="AI338" i="1"/>
  <c r="AE340" i="1"/>
  <c r="U340" i="1"/>
  <c r="O340" i="1"/>
  <c r="E340" i="1"/>
  <c r="S340" i="1"/>
  <c r="C340" i="1"/>
  <c r="AA340" i="1"/>
  <c r="Q340" i="1"/>
  <c r="F340" i="1"/>
  <c r="W340" i="1"/>
  <c r="M340" i="1"/>
  <c r="B340" i="1"/>
  <c r="V340" i="1"/>
  <c r="K340" i="1"/>
  <c r="C397" i="1"/>
  <c r="C399" i="1"/>
  <c r="G397" i="1"/>
  <c r="G399" i="1"/>
  <c r="K397" i="1"/>
  <c r="K399" i="1"/>
  <c r="O404" i="1"/>
  <c r="S397" i="1"/>
  <c r="S399" i="1"/>
  <c r="W399" i="1"/>
  <c r="W397" i="1"/>
  <c r="AA399" i="1"/>
  <c r="AA397" i="1"/>
  <c r="AE399" i="1"/>
  <c r="AE397" i="1"/>
  <c r="D399" i="1"/>
  <c r="D397" i="1"/>
  <c r="H397" i="1"/>
  <c r="H399" i="1"/>
  <c r="I401" i="1"/>
  <c r="I404" i="1"/>
  <c r="Q404" i="1"/>
  <c r="Y404" i="1"/>
  <c r="R404" i="1"/>
  <c r="P50" i="1"/>
  <c r="P73" i="1"/>
  <c r="P51" i="1"/>
  <c r="P53" i="1"/>
  <c r="P76" i="1"/>
  <c r="P58" i="1"/>
  <c r="P81" i="1"/>
  <c r="P82" i="1"/>
  <c r="P59" i="1"/>
  <c r="B86" i="1"/>
  <c r="B63" i="1"/>
  <c r="J86" i="1"/>
  <c r="J63" i="1"/>
  <c r="AI119" i="1"/>
  <c r="C121" i="1"/>
  <c r="AH119" i="1"/>
  <c r="W121" i="1"/>
  <c r="AE121" i="1"/>
  <c r="U217" i="1"/>
  <c r="AC220" i="1"/>
  <c r="AC217" i="1"/>
  <c r="H363" i="1"/>
  <c r="H368" i="1" s="1"/>
  <c r="Q74" i="1"/>
  <c r="L176" i="1"/>
  <c r="AB176" i="1"/>
  <c r="E220" i="1"/>
  <c r="E270" i="1"/>
  <c r="AC270" i="1" s="1"/>
  <c r="E267" i="1"/>
  <c r="U270" i="1"/>
  <c r="U267" i="1"/>
  <c r="T267" i="1"/>
  <c r="D267" i="1"/>
  <c r="AD265" i="1"/>
  <c r="AF265" i="1" s="1"/>
  <c r="R267" i="1"/>
  <c r="E404" i="1"/>
  <c r="C87" i="1"/>
  <c r="C64" i="1"/>
  <c r="K64" i="1"/>
  <c r="S19" i="1"/>
  <c r="S88" i="1"/>
  <c r="S65" i="1"/>
  <c r="S70" i="1"/>
  <c r="S47" i="1"/>
  <c r="S72" i="1"/>
  <c r="S74" i="1"/>
  <c r="S76" i="1"/>
  <c r="S78" i="1"/>
  <c r="S80" i="1"/>
  <c r="S82" i="1"/>
  <c r="S61" i="1"/>
  <c r="G64" i="1"/>
  <c r="S77" i="1"/>
  <c r="P83" i="1"/>
  <c r="K87" i="1"/>
  <c r="AA121" i="1"/>
  <c r="AI191" i="1"/>
  <c r="AJ191" i="1" s="1"/>
  <c r="C193" i="1"/>
  <c r="G196" i="1"/>
  <c r="G193" i="1"/>
  <c r="K194" i="1"/>
  <c r="K199" i="1" s="1"/>
  <c r="K196" i="1"/>
  <c r="O193" i="1"/>
  <c r="O196" i="1"/>
  <c r="S193" i="1"/>
  <c r="W196" i="1"/>
  <c r="W194" i="1"/>
  <c r="W199" i="1" s="1"/>
  <c r="W193" i="1"/>
  <c r="AA196" i="1"/>
  <c r="AE193" i="1"/>
  <c r="AE196" i="1"/>
  <c r="S196" i="1"/>
  <c r="C246" i="1"/>
  <c r="AH246" i="1" s="1"/>
  <c r="AJ241" i="1"/>
  <c r="AK241" i="1" s="1"/>
  <c r="G243" i="1"/>
  <c r="G246" i="1"/>
  <c r="K243" i="1"/>
  <c r="K246" i="1"/>
  <c r="S246" i="1"/>
  <c r="W243" i="1"/>
  <c r="W246" i="1"/>
  <c r="AA243" i="1"/>
  <c r="AA246" i="1"/>
  <c r="AE243" i="1"/>
  <c r="S243" i="1"/>
  <c r="H267" i="1"/>
  <c r="AC267" i="1"/>
  <c r="C291" i="1"/>
  <c r="AH289" i="1"/>
  <c r="AI289" i="1" s="1"/>
  <c r="C294" i="1"/>
  <c r="G291" i="1"/>
  <c r="G294" i="1"/>
  <c r="K291" i="1"/>
  <c r="O291" i="1"/>
  <c r="O294" i="1"/>
  <c r="S291" i="1"/>
  <c r="S294" i="1"/>
  <c r="W291" i="1"/>
  <c r="W294" i="1"/>
  <c r="AA291" i="1"/>
  <c r="AE291" i="1"/>
  <c r="AE294" i="1"/>
  <c r="K294" i="1"/>
  <c r="G340" i="1"/>
  <c r="AB343" i="1"/>
  <c r="B617" i="1"/>
  <c r="Q77" i="1"/>
  <c r="Q81" i="1"/>
  <c r="I88" i="1"/>
  <c r="I83" i="1"/>
  <c r="I79" i="1"/>
  <c r="I75" i="1"/>
  <c r="I71" i="1"/>
  <c r="I64" i="1"/>
  <c r="G65" i="1"/>
  <c r="J71" i="1"/>
  <c r="C72" i="1"/>
  <c r="I72" i="1"/>
  <c r="B73" i="1"/>
  <c r="M73" i="1"/>
  <c r="G74" i="1"/>
  <c r="J75" i="1"/>
  <c r="Q75" i="1"/>
  <c r="C76" i="1"/>
  <c r="I76" i="1"/>
  <c r="B77" i="1"/>
  <c r="M77" i="1"/>
  <c r="G78" i="1"/>
  <c r="J79" i="1"/>
  <c r="Q79" i="1"/>
  <c r="C80" i="1"/>
  <c r="I80" i="1"/>
  <c r="G82" i="1"/>
  <c r="Q83" i="1"/>
  <c r="S84" i="1"/>
  <c r="G86" i="1"/>
  <c r="K88" i="1"/>
  <c r="S155" i="1"/>
  <c r="Q176" i="1"/>
  <c r="H194" i="1"/>
  <c r="H199" i="1" s="1"/>
  <c r="T194" i="1"/>
  <c r="T199" i="1" s="1"/>
  <c r="L193" i="1"/>
  <c r="Q193" i="1"/>
  <c r="AB193" i="1"/>
  <c r="I194" i="1"/>
  <c r="I199" i="1" s="1"/>
  <c r="D196" i="1"/>
  <c r="AG196" i="1" s="1"/>
  <c r="T196" i="1"/>
  <c r="B217" i="1"/>
  <c r="H217" i="1"/>
  <c r="R217" i="1"/>
  <c r="X217" i="1"/>
  <c r="V220" i="1"/>
  <c r="D243" i="1"/>
  <c r="T243" i="1"/>
  <c r="P246" i="1"/>
  <c r="U246" i="1"/>
  <c r="AF246" i="1"/>
  <c r="R270" i="1"/>
  <c r="R268" i="1"/>
  <c r="R273" i="1" s="1"/>
  <c r="V270" i="1"/>
  <c r="Z270" i="1"/>
  <c r="Z268" i="1"/>
  <c r="Z273" i="1" s="1"/>
  <c r="N267" i="1"/>
  <c r="P268" i="1"/>
  <c r="P273" i="1" s="1"/>
  <c r="B291" i="1"/>
  <c r="H291" i="1"/>
  <c r="M291" i="1"/>
  <c r="X291" i="1"/>
  <c r="AC291" i="1"/>
  <c r="AF294" i="1"/>
  <c r="M294" i="1"/>
  <c r="AC294" i="1"/>
  <c r="S318" i="1"/>
  <c r="S323" i="1" s="1"/>
  <c r="W318" i="1"/>
  <c r="W323" i="1" s="1"/>
  <c r="AA318" i="1"/>
  <c r="AA323" i="1" s="1"/>
  <c r="AE318" i="1"/>
  <c r="AE323" i="1" s="1"/>
  <c r="AE320" i="1"/>
  <c r="S317" i="1"/>
  <c r="X317" i="1"/>
  <c r="B318" i="1"/>
  <c r="I318" i="1"/>
  <c r="I323" i="1" s="1"/>
  <c r="O318" i="1"/>
  <c r="O323" i="1" s="1"/>
  <c r="U318" i="1"/>
  <c r="U323" i="1" s="1"/>
  <c r="Z318" i="1"/>
  <c r="Z323" i="1" s="1"/>
  <c r="AF318" i="1"/>
  <c r="AF323" i="1" s="1"/>
  <c r="D320" i="1"/>
  <c r="AH320" i="1" s="1"/>
  <c r="I320" i="1"/>
  <c r="P320" i="1"/>
  <c r="W320" i="1"/>
  <c r="AC320" i="1"/>
  <c r="B444" i="1"/>
  <c r="B441" i="1"/>
  <c r="J441" i="1"/>
  <c r="J444" i="1"/>
  <c r="N439" i="1"/>
  <c r="N437" i="1"/>
  <c r="R439" i="1"/>
  <c r="R437" i="1"/>
  <c r="V437" i="1"/>
  <c r="V439" i="1"/>
  <c r="Z439" i="1"/>
  <c r="Z437" i="1"/>
  <c r="AD439" i="1"/>
  <c r="AD437" i="1"/>
  <c r="B437" i="1"/>
  <c r="M444" i="1"/>
  <c r="AA444" i="1"/>
  <c r="M441" i="1"/>
  <c r="M486" i="1"/>
  <c r="AC486" i="1"/>
  <c r="F486" i="1"/>
  <c r="AA486" i="1"/>
  <c r="K486" i="1"/>
  <c r="K483" i="1"/>
  <c r="B525" i="1"/>
  <c r="X700" i="1"/>
  <c r="X697" i="1"/>
  <c r="E441" i="1"/>
  <c r="Q444" i="1"/>
  <c r="Q441" i="1"/>
  <c r="E444" i="1"/>
  <c r="I486" i="1"/>
  <c r="Z655" i="1"/>
  <c r="Z658" i="1"/>
  <c r="E88" i="1"/>
  <c r="E83" i="1"/>
  <c r="E79" i="1"/>
  <c r="E75" i="1"/>
  <c r="E71" i="1"/>
  <c r="M88" i="1"/>
  <c r="M83" i="1"/>
  <c r="M79" i="1"/>
  <c r="M75" i="1"/>
  <c r="M71" i="1"/>
  <c r="R72" i="1"/>
  <c r="R80" i="1"/>
  <c r="R18" i="1"/>
  <c r="S18" i="1"/>
  <c r="B82" i="1"/>
  <c r="B78" i="1"/>
  <c r="B74" i="1"/>
  <c r="B65" i="1"/>
  <c r="F82" i="1"/>
  <c r="F78" i="1"/>
  <c r="F74" i="1"/>
  <c r="F65" i="1"/>
  <c r="J82" i="1"/>
  <c r="J78" i="1"/>
  <c r="J74" i="1"/>
  <c r="J65" i="1"/>
  <c r="P20" i="1"/>
  <c r="P88" i="1" s="1"/>
  <c r="R41" i="1"/>
  <c r="Q50" i="1"/>
  <c r="Q54" i="1"/>
  <c r="Q58" i="1"/>
  <c r="C65" i="1"/>
  <c r="M65" i="1"/>
  <c r="F71" i="1"/>
  <c r="K71" i="1"/>
  <c r="E72" i="1"/>
  <c r="J72" i="1"/>
  <c r="Q72" i="1"/>
  <c r="I73" i="1"/>
  <c r="C74" i="1"/>
  <c r="M74" i="1"/>
  <c r="F75" i="1"/>
  <c r="K75" i="1"/>
  <c r="E76" i="1"/>
  <c r="J76" i="1"/>
  <c r="Q76" i="1"/>
  <c r="I77" i="1"/>
  <c r="C78" i="1"/>
  <c r="M78" i="1"/>
  <c r="F79" i="1"/>
  <c r="K79" i="1"/>
  <c r="E80" i="1"/>
  <c r="J80" i="1"/>
  <c r="Q80" i="1"/>
  <c r="I81" i="1"/>
  <c r="M82" i="1"/>
  <c r="F83" i="1"/>
  <c r="B88" i="1"/>
  <c r="E121" i="1"/>
  <c r="I121" i="1"/>
  <c r="M121" i="1"/>
  <c r="Q121" i="1"/>
  <c r="U121" i="1"/>
  <c r="Y121" i="1"/>
  <c r="AC121" i="1"/>
  <c r="L139" i="1"/>
  <c r="AB139" i="1"/>
  <c r="L155" i="1"/>
  <c r="P155" i="1"/>
  <c r="AB155" i="1"/>
  <c r="AI153" i="1"/>
  <c r="B176" i="1"/>
  <c r="AH174" i="1"/>
  <c r="F176" i="1"/>
  <c r="J176" i="1"/>
  <c r="N176" i="1"/>
  <c r="R176" i="1"/>
  <c r="V176" i="1"/>
  <c r="Z176" i="1"/>
  <c r="AD176" i="1"/>
  <c r="M176" i="1"/>
  <c r="AC176" i="1"/>
  <c r="Y196" i="1"/>
  <c r="AC196" i="1"/>
  <c r="AC194" i="1"/>
  <c r="AC199" i="1" s="1"/>
  <c r="H193" i="1"/>
  <c r="M193" i="1"/>
  <c r="AC193" i="1"/>
  <c r="D194" i="1"/>
  <c r="D199" i="1" s="1"/>
  <c r="P196" i="1"/>
  <c r="C217" i="1"/>
  <c r="AF215" i="1"/>
  <c r="G217" i="1"/>
  <c r="K217" i="1"/>
  <c r="O217" i="1"/>
  <c r="S217" i="1"/>
  <c r="W217" i="1"/>
  <c r="AA217" i="1"/>
  <c r="AE215" i="1"/>
  <c r="D217" i="1"/>
  <c r="N217" i="1"/>
  <c r="T217" i="1"/>
  <c r="AD217" i="1"/>
  <c r="B220" i="1"/>
  <c r="G220" i="1"/>
  <c r="W220" i="1"/>
  <c r="E243" i="1"/>
  <c r="L246" i="1"/>
  <c r="Q246" i="1"/>
  <c r="AB246" i="1"/>
  <c r="AG246" i="1"/>
  <c r="C267" i="1"/>
  <c r="G267" i="1"/>
  <c r="K267" i="1"/>
  <c r="O267" i="1"/>
  <c r="S267" i="1"/>
  <c r="W267" i="1"/>
  <c r="AA267" i="1"/>
  <c r="J267" i="1"/>
  <c r="P267" i="1"/>
  <c r="Z267" i="1"/>
  <c r="D291" i="1"/>
  <c r="I291" i="1"/>
  <c r="Y291" i="1"/>
  <c r="Y294" i="1"/>
  <c r="D317" i="1"/>
  <c r="AH317" i="1" s="1"/>
  <c r="T317" i="1"/>
  <c r="K318" i="1"/>
  <c r="K323" i="1" s="1"/>
  <c r="P318" i="1"/>
  <c r="P323" i="1" s="1"/>
  <c r="V318" i="1"/>
  <c r="V323" i="1" s="1"/>
  <c r="AG318" i="1"/>
  <c r="AG323" i="1" s="1"/>
  <c r="Q320" i="1"/>
  <c r="X320" i="1"/>
  <c r="AG320" i="1"/>
  <c r="AH338" i="1"/>
  <c r="B365" i="1"/>
  <c r="B362" i="1"/>
  <c r="F365" i="1"/>
  <c r="F362" i="1"/>
  <c r="J365" i="1"/>
  <c r="J363" i="1"/>
  <c r="J368" i="1" s="1"/>
  <c r="J362" i="1"/>
  <c r="N365" i="1"/>
  <c r="R365" i="1"/>
  <c r="R363" i="1"/>
  <c r="R368" i="1" s="1"/>
  <c r="R362" i="1"/>
  <c r="V365" i="1"/>
  <c r="V363" i="1"/>
  <c r="V368" i="1" s="1"/>
  <c r="V362" i="1"/>
  <c r="Z365" i="1"/>
  <c r="Z362" i="1"/>
  <c r="AD365" i="1"/>
  <c r="AJ360" i="1"/>
  <c r="M399" i="1"/>
  <c r="F444" i="1"/>
  <c r="S441" i="1"/>
  <c r="I525" i="1"/>
  <c r="U525" i="1"/>
  <c r="X530" i="1"/>
  <c r="S614" i="1"/>
  <c r="S617" i="1"/>
  <c r="D651" i="1"/>
  <c r="D653" i="1"/>
  <c r="H651" i="1"/>
  <c r="H653" i="1"/>
  <c r="L651" i="1"/>
  <c r="L653" i="1"/>
  <c r="P651" i="1"/>
  <c r="P653" i="1"/>
  <c r="T651" i="1"/>
  <c r="T653" i="1"/>
  <c r="X651" i="1"/>
  <c r="X653" i="1"/>
  <c r="AB651" i="1"/>
  <c r="AB653" i="1"/>
  <c r="AF651" i="1"/>
  <c r="AF653" i="1"/>
  <c r="B655" i="1"/>
  <c r="B658" i="1"/>
  <c r="F653" i="1"/>
  <c r="F651" i="1"/>
  <c r="J651" i="1"/>
  <c r="J653" i="1"/>
  <c r="N653" i="1"/>
  <c r="N651" i="1"/>
  <c r="R653" i="1"/>
  <c r="R651" i="1"/>
  <c r="V653" i="1"/>
  <c r="V651" i="1"/>
  <c r="AD653" i="1"/>
  <c r="AD651" i="1"/>
  <c r="AH653" i="1"/>
  <c r="AH651" i="1"/>
  <c r="E658" i="1"/>
  <c r="E655" i="1"/>
  <c r="U658" i="1"/>
  <c r="AG655" i="1"/>
  <c r="AG658" i="1"/>
  <c r="B651" i="1"/>
  <c r="Q700" i="1"/>
  <c r="AF827" i="1"/>
  <c r="AF824" i="1"/>
  <c r="AK827" i="1"/>
  <c r="AK824" i="1"/>
  <c r="F441" i="1"/>
  <c r="Q483" i="1"/>
  <c r="Q486" i="1"/>
  <c r="B486" i="1"/>
  <c r="B483" i="1"/>
  <c r="R486" i="1"/>
  <c r="AD486" i="1"/>
  <c r="AD530" i="1"/>
  <c r="S71" i="1"/>
  <c r="S51" i="1"/>
  <c r="S75" i="1"/>
  <c r="S55" i="1"/>
  <c r="S79" i="1"/>
  <c r="S59" i="1"/>
  <c r="S83" i="1"/>
  <c r="S62" i="1"/>
  <c r="E63" i="1"/>
  <c r="I63" i="1"/>
  <c r="M63" i="1"/>
  <c r="B87" i="1"/>
  <c r="F87" i="1"/>
  <c r="J87" i="1"/>
  <c r="P19" i="1"/>
  <c r="C81" i="1"/>
  <c r="C77" i="1"/>
  <c r="C73" i="1"/>
  <c r="G81" i="1"/>
  <c r="G77" i="1"/>
  <c r="G73" i="1"/>
  <c r="K81" i="1"/>
  <c r="K77" i="1"/>
  <c r="K73" i="1"/>
  <c r="Q20" i="1"/>
  <c r="Q88" i="1" s="1"/>
  <c r="R40" i="1"/>
  <c r="Q51" i="1"/>
  <c r="Q55" i="1"/>
  <c r="Q59" i="1"/>
  <c r="F64" i="1"/>
  <c r="I65" i="1"/>
  <c r="B71" i="1"/>
  <c r="G71" i="1"/>
  <c r="F72" i="1"/>
  <c r="K72" i="1"/>
  <c r="E73" i="1"/>
  <c r="J73" i="1"/>
  <c r="I74" i="1"/>
  <c r="B75" i="1"/>
  <c r="G75" i="1"/>
  <c r="F76" i="1"/>
  <c r="K76" i="1"/>
  <c r="E77" i="1"/>
  <c r="J77" i="1"/>
  <c r="I78" i="1"/>
  <c r="B79" i="1"/>
  <c r="G79" i="1"/>
  <c r="F80" i="1"/>
  <c r="K80" i="1"/>
  <c r="E81" i="1"/>
  <c r="J81" i="1"/>
  <c r="I82" i="1"/>
  <c r="B83" i="1"/>
  <c r="G83" i="1"/>
  <c r="I86" i="1"/>
  <c r="C88" i="1"/>
  <c r="J121" i="1"/>
  <c r="Z121" i="1"/>
  <c r="AJ149" i="1"/>
  <c r="K155" i="1"/>
  <c r="AA155" i="1"/>
  <c r="AJ170" i="1"/>
  <c r="AI174" i="1"/>
  <c r="I176" i="1"/>
  <c r="Y176" i="1"/>
  <c r="I193" i="1"/>
  <c r="T193" i="1"/>
  <c r="E194" i="1"/>
  <c r="E199" i="1" s="1"/>
  <c r="L196" i="1"/>
  <c r="J217" i="1"/>
  <c r="C220" i="1"/>
  <c r="S220" i="1"/>
  <c r="M246" i="1"/>
  <c r="AC246" i="1"/>
  <c r="D268" i="1"/>
  <c r="D273" i="1" s="1"/>
  <c r="F267" i="1"/>
  <c r="L267" i="1"/>
  <c r="V267" i="1"/>
  <c r="AB267" i="1"/>
  <c r="E291" i="1"/>
  <c r="U291" i="1"/>
  <c r="E294" i="1"/>
  <c r="E318" i="1"/>
  <c r="E323" i="1" s="1"/>
  <c r="E317" i="1"/>
  <c r="Y317" i="1"/>
  <c r="Y320" i="1"/>
  <c r="AF317" i="1"/>
  <c r="F318" i="1"/>
  <c r="F323" i="1" s="1"/>
  <c r="L318" i="1"/>
  <c r="L323" i="1" s="1"/>
  <c r="Q318" i="1"/>
  <c r="Q323" i="1" s="1"/>
  <c r="AC318" i="1"/>
  <c r="AC323" i="1" s="1"/>
  <c r="B397" i="1"/>
  <c r="F397" i="1"/>
  <c r="N397" i="1"/>
  <c r="R397" i="1"/>
  <c r="V399" i="1"/>
  <c r="AD399" i="1"/>
  <c r="U441" i="1"/>
  <c r="U444" i="1"/>
  <c r="AI439" i="1"/>
  <c r="AA441" i="1"/>
  <c r="Y483" i="1"/>
  <c r="Y486" i="1"/>
  <c r="F525" i="1"/>
  <c r="F523" i="1"/>
  <c r="J523" i="1"/>
  <c r="J525" i="1"/>
  <c r="N523" i="1"/>
  <c r="N525" i="1"/>
  <c r="R530" i="1"/>
  <c r="V525" i="1"/>
  <c r="V523" i="1"/>
  <c r="Z523" i="1"/>
  <c r="Z525" i="1"/>
  <c r="P530" i="1"/>
  <c r="P527" i="1"/>
  <c r="B569" i="1"/>
  <c r="B572" i="1"/>
  <c r="J572" i="1"/>
  <c r="J569" i="1"/>
  <c r="V569" i="1"/>
  <c r="V572" i="1"/>
  <c r="O569" i="1"/>
  <c r="O572" i="1"/>
  <c r="AK567" i="1"/>
  <c r="L569" i="1"/>
  <c r="AB569" i="1"/>
  <c r="H569" i="1"/>
  <c r="R569" i="1"/>
  <c r="C610" i="1"/>
  <c r="C612" i="1"/>
  <c r="G610" i="1"/>
  <c r="G612" i="1"/>
  <c r="K610" i="1"/>
  <c r="K612" i="1"/>
  <c r="O610" i="1"/>
  <c r="O612" i="1"/>
  <c r="W610" i="1"/>
  <c r="W612" i="1"/>
  <c r="AA610" i="1"/>
  <c r="AA612" i="1"/>
  <c r="AE610" i="1"/>
  <c r="AE612" i="1"/>
  <c r="AI610" i="1"/>
  <c r="AI612" i="1"/>
  <c r="AL612" i="1" s="1"/>
  <c r="L614" i="1"/>
  <c r="J610" i="1"/>
  <c r="J612" i="1"/>
  <c r="N612" i="1"/>
  <c r="N610" i="1"/>
  <c r="R617" i="1"/>
  <c r="R614" i="1"/>
  <c r="Z610" i="1"/>
  <c r="Z612" i="1"/>
  <c r="AD610" i="1"/>
  <c r="AD612" i="1"/>
  <c r="AH617" i="1"/>
  <c r="AH614" i="1"/>
  <c r="L617" i="1"/>
  <c r="AG651" i="1"/>
  <c r="I340" i="1"/>
  <c r="N340" i="1"/>
  <c r="Y340" i="1"/>
  <c r="AD340" i="1"/>
  <c r="AC341" i="1"/>
  <c r="AC346" i="1" s="1"/>
  <c r="AD343" i="1"/>
  <c r="C362" i="1"/>
  <c r="G362" i="1"/>
  <c r="K362" i="1"/>
  <c r="O362" i="1"/>
  <c r="S362" i="1"/>
  <c r="W362" i="1"/>
  <c r="AA362" i="1"/>
  <c r="AE362" i="1"/>
  <c r="E362" i="1"/>
  <c r="U362" i="1"/>
  <c r="L363" i="1"/>
  <c r="L368" i="1" s="1"/>
  <c r="AC363" i="1"/>
  <c r="AC368" i="1" s="1"/>
  <c r="H365" i="1"/>
  <c r="AC365" i="1"/>
  <c r="V397" i="1"/>
  <c r="C444" i="1"/>
  <c r="S444" i="1"/>
  <c r="E437" i="1"/>
  <c r="AG437" i="1"/>
  <c r="O444" i="1"/>
  <c r="O441" i="1"/>
  <c r="AC439" i="1"/>
  <c r="G441" i="1"/>
  <c r="B479" i="1"/>
  <c r="V481" i="1"/>
  <c r="G486" i="1"/>
  <c r="R479" i="1"/>
  <c r="H530" i="1"/>
  <c r="Q569" i="1"/>
  <c r="Q572" i="1"/>
  <c r="D610" i="1"/>
  <c r="E651" i="1"/>
  <c r="I653" i="1"/>
  <c r="M653" i="1"/>
  <c r="U651" i="1"/>
  <c r="Y653" i="1"/>
  <c r="AC653" i="1"/>
  <c r="J340" i="1"/>
  <c r="Z340" i="1"/>
  <c r="D363" i="1"/>
  <c r="D368" i="1" s="1"/>
  <c r="Y363" i="1"/>
  <c r="Y368" i="1" s="1"/>
  <c r="D365" i="1"/>
  <c r="E397" i="1"/>
  <c r="I397" i="1"/>
  <c r="M397" i="1"/>
  <c r="Q397" i="1"/>
  <c r="U399" i="1"/>
  <c r="U397" i="1"/>
  <c r="Y397" i="1"/>
  <c r="AC397" i="1"/>
  <c r="N399" i="1"/>
  <c r="AC399" i="1"/>
  <c r="D441" i="1"/>
  <c r="AJ439" i="1"/>
  <c r="H441" i="1"/>
  <c r="H444" i="1"/>
  <c r="L441" i="1"/>
  <c r="L444" i="1"/>
  <c r="P441" i="1"/>
  <c r="T441" i="1"/>
  <c r="X441" i="1"/>
  <c r="X444" i="1"/>
  <c r="AB441" i="1"/>
  <c r="AB444" i="1"/>
  <c r="AF441" i="1"/>
  <c r="W444" i="1"/>
  <c r="AE444" i="1"/>
  <c r="AE441" i="1"/>
  <c r="W441" i="1"/>
  <c r="AF444" i="1"/>
  <c r="C479" i="1"/>
  <c r="G479" i="1"/>
  <c r="X523" i="1"/>
  <c r="F572" i="1"/>
  <c r="W569" i="1"/>
  <c r="W572" i="1"/>
  <c r="F569" i="1"/>
  <c r="Z569" i="1"/>
  <c r="G693" i="1"/>
  <c r="G695" i="1"/>
  <c r="K693" i="1"/>
  <c r="K695" i="1"/>
  <c r="O693" i="1"/>
  <c r="O695" i="1"/>
  <c r="S693" i="1"/>
  <c r="S695" i="1"/>
  <c r="W693" i="1"/>
  <c r="W695" i="1"/>
  <c r="AA693" i="1"/>
  <c r="AA695" i="1"/>
  <c r="AE693" i="1"/>
  <c r="AE695" i="1"/>
  <c r="E693" i="1"/>
  <c r="E695" i="1"/>
  <c r="I695" i="1"/>
  <c r="I693" i="1"/>
  <c r="M693" i="1"/>
  <c r="M695" i="1"/>
  <c r="U693" i="1"/>
  <c r="U695" i="1"/>
  <c r="Y695" i="1"/>
  <c r="Y693" i="1"/>
  <c r="AC695" i="1"/>
  <c r="AC693" i="1"/>
  <c r="AG693" i="1"/>
  <c r="AG695" i="1"/>
  <c r="C695" i="1"/>
  <c r="AI739" i="1"/>
  <c r="AI742" i="1"/>
  <c r="I363" i="1"/>
  <c r="I368" i="1" s="1"/>
  <c r="M363" i="1"/>
  <c r="M368" i="1" s="1"/>
  <c r="H362" i="1"/>
  <c r="M362" i="1"/>
  <c r="U363" i="1"/>
  <c r="U368" i="1" s="1"/>
  <c r="B399" i="1"/>
  <c r="F399" i="1"/>
  <c r="J399" i="1"/>
  <c r="Z399" i="1"/>
  <c r="AD397" i="1"/>
  <c r="I439" i="1"/>
  <c r="I437" i="1"/>
  <c r="Y439" i="1"/>
  <c r="Y437" i="1"/>
  <c r="K444" i="1"/>
  <c r="K441" i="1"/>
  <c r="D481" i="1"/>
  <c r="D479" i="1"/>
  <c r="H481" i="1"/>
  <c r="H479" i="1"/>
  <c r="L486" i="1"/>
  <c r="P481" i="1"/>
  <c r="P479" i="1"/>
  <c r="T481" i="1"/>
  <c r="T479" i="1"/>
  <c r="X481" i="1"/>
  <c r="X479" i="1"/>
  <c r="AB486" i="1"/>
  <c r="AF481" i="1"/>
  <c r="AF479" i="1"/>
  <c r="L479" i="1"/>
  <c r="W486" i="1"/>
  <c r="W483" i="1"/>
  <c r="E523" i="1"/>
  <c r="E525" i="1"/>
  <c r="I523" i="1"/>
  <c r="M523" i="1"/>
  <c r="M525" i="1"/>
  <c r="Q523" i="1"/>
  <c r="Q525" i="1"/>
  <c r="U523" i="1"/>
  <c r="Y523" i="1"/>
  <c r="Y525" i="1"/>
  <c r="AC523" i="1"/>
  <c r="D530" i="1"/>
  <c r="T530" i="1"/>
  <c r="AC525" i="1"/>
  <c r="R572" i="1"/>
  <c r="G569" i="1"/>
  <c r="G572" i="1"/>
  <c r="AA569" i="1"/>
  <c r="AA572" i="1"/>
  <c r="M651" i="1"/>
  <c r="I479" i="1"/>
  <c r="Y479" i="1"/>
  <c r="AC479" i="1"/>
  <c r="D523" i="1"/>
  <c r="T523" i="1"/>
  <c r="AG565" i="1"/>
  <c r="AG567" i="1"/>
  <c r="AC567" i="1"/>
  <c r="L610" i="1"/>
  <c r="X610" i="1"/>
  <c r="AF612" i="1"/>
  <c r="D612" i="1"/>
  <c r="D695" i="1"/>
  <c r="D693" i="1"/>
  <c r="H695" i="1"/>
  <c r="L693" i="1"/>
  <c r="P693" i="1"/>
  <c r="P695" i="1"/>
  <c r="T695" i="1"/>
  <c r="T693" i="1"/>
  <c r="X693" i="1"/>
  <c r="AB693" i="1"/>
  <c r="AB695" i="1"/>
  <c r="AF693" i="1"/>
  <c r="R693" i="1"/>
  <c r="G739" i="1"/>
  <c r="G742" i="1"/>
  <c r="AE784" i="1"/>
  <c r="O784" i="1"/>
  <c r="AK784" i="1"/>
  <c r="E481" i="1"/>
  <c r="U481" i="1"/>
  <c r="L525" i="1"/>
  <c r="AB525" i="1"/>
  <c r="E565" i="1"/>
  <c r="E567" i="1"/>
  <c r="I565" i="1"/>
  <c r="I567" i="1"/>
  <c r="Y565" i="1"/>
  <c r="Y567" i="1"/>
  <c r="C569" i="1"/>
  <c r="C572" i="1"/>
  <c r="K569" i="1"/>
  <c r="K572" i="1"/>
  <c r="S569" i="1"/>
  <c r="U567" i="1"/>
  <c r="H610" i="1"/>
  <c r="P612" i="1"/>
  <c r="T612" i="1"/>
  <c r="T610" i="1"/>
  <c r="AB612" i="1"/>
  <c r="X612" i="1"/>
  <c r="R19" i="1"/>
  <c r="R20" i="1"/>
  <c r="D72" i="1"/>
  <c r="H72" i="1"/>
  <c r="L72" i="1"/>
  <c r="D76" i="1"/>
  <c r="H76" i="1"/>
  <c r="L76" i="1"/>
  <c r="B193" i="1"/>
  <c r="AE265" i="1"/>
  <c r="J318" i="1"/>
  <c r="J323" i="1" s="1"/>
  <c r="N318" i="1"/>
  <c r="N323" i="1" s="1"/>
  <c r="AI360" i="1"/>
  <c r="L399" i="1"/>
  <c r="P399" i="1"/>
  <c r="T399" i="1"/>
  <c r="X399" i="1"/>
  <c r="AB399" i="1"/>
  <c r="AF399" i="1"/>
  <c r="AH399" i="1" s="1"/>
  <c r="C437" i="1"/>
  <c r="S437" i="1"/>
  <c r="J481" i="1"/>
  <c r="N479" i="1"/>
  <c r="Z481" i="1"/>
  <c r="AD479" i="1"/>
  <c r="O481" i="1"/>
  <c r="AE481" i="1"/>
  <c r="J479" i="1"/>
  <c r="N481" i="1"/>
  <c r="J565" i="1"/>
  <c r="N567" i="1"/>
  <c r="Z565" i="1"/>
  <c r="AD567" i="1"/>
  <c r="M567" i="1"/>
  <c r="AE567" i="1"/>
  <c r="B610" i="1"/>
  <c r="F612" i="1"/>
  <c r="R610" i="1"/>
  <c r="V612" i="1"/>
  <c r="AH610" i="1"/>
  <c r="AF610" i="1"/>
  <c r="H612" i="1"/>
  <c r="C653" i="1"/>
  <c r="C651" i="1"/>
  <c r="G653" i="1"/>
  <c r="G651" i="1"/>
  <c r="K658" i="1"/>
  <c r="O653" i="1"/>
  <c r="O651" i="1"/>
  <c r="S653" i="1"/>
  <c r="S651" i="1"/>
  <c r="W658" i="1"/>
  <c r="W655" i="1"/>
  <c r="AA658" i="1"/>
  <c r="AE653" i="1"/>
  <c r="AE651" i="1"/>
  <c r="Q653" i="1"/>
  <c r="AC651" i="1"/>
  <c r="AA651" i="1"/>
  <c r="H693" i="1"/>
  <c r="L695" i="1"/>
  <c r="AF695" i="1"/>
  <c r="K479" i="1"/>
  <c r="O479" i="1"/>
  <c r="S479" i="1"/>
  <c r="W479" i="1"/>
  <c r="AA479" i="1"/>
  <c r="AE479" i="1"/>
  <c r="C525" i="1"/>
  <c r="G525" i="1"/>
  <c r="K525" i="1"/>
  <c r="O525" i="1"/>
  <c r="S525" i="1"/>
  <c r="W525" i="1"/>
  <c r="AA525" i="1"/>
  <c r="AE525" i="1"/>
  <c r="AH525" i="1" s="1"/>
  <c r="O523" i="1"/>
  <c r="AE523" i="1"/>
  <c r="D567" i="1"/>
  <c r="D565" i="1"/>
  <c r="L572" i="1"/>
  <c r="P572" i="1"/>
  <c r="T567" i="1"/>
  <c r="T565" i="1"/>
  <c r="AF572" i="1"/>
  <c r="H565" i="1"/>
  <c r="P565" i="1"/>
  <c r="X569" i="1"/>
  <c r="AF569" i="1"/>
  <c r="M742" i="1"/>
  <c r="M739" i="1"/>
  <c r="I651" i="1"/>
  <c r="Y651" i="1"/>
  <c r="T742" i="1"/>
  <c r="T739" i="1"/>
  <c r="C784" i="1"/>
  <c r="AI784" i="1"/>
  <c r="N784" i="1"/>
  <c r="E827" i="1"/>
  <c r="AS822" i="1"/>
  <c r="E824" i="1"/>
  <c r="U827" i="1"/>
  <c r="AG827" i="1"/>
  <c r="AG824" i="1"/>
  <c r="AR822" i="1"/>
  <c r="R824" i="1"/>
  <c r="AD824" i="1"/>
  <c r="B824" i="1"/>
  <c r="AC824" i="1"/>
  <c r="N824" i="1"/>
  <c r="I824" i="1"/>
  <c r="D827" i="1"/>
  <c r="D824" i="1"/>
  <c r="Y827" i="1"/>
  <c r="Y824" i="1"/>
  <c r="D437" i="1"/>
  <c r="H437" i="1"/>
  <c r="L437" i="1"/>
  <c r="P437" i="1"/>
  <c r="T437" i="1"/>
  <c r="X437" i="1"/>
  <c r="AB437" i="1"/>
  <c r="AF437" i="1"/>
  <c r="E612" i="1"/>
  <c r="I612" i="1"/>
  <c r="M612" i="1"/>
  <c r="Q612" i="1"/>
  <c r="U612" i="1"/>
  <c r="Y612" i="1"/>
  <c r="AC612" i="1"/>
  <c r="AG612" i="1"/>
  <c r="M610" i="1"/>
  <c r="AC610" i="1"/>
  <c r="B695" i="1"/>
  <c r="F695" i="1"/>
  <c r="J695" i="1"/>
  <c r="J693" i="1"/>
  <c r="N695" i="1"/>
  <c r="R695" i="1"/>
  <c r="V695" i="1"/>
  <c r="Z695" i="1"/>
  <c r="Z693" i="1"/>
  <c r="AD695" i="1"/>
  <c r="AH695" i="1"/>
  <c r="AK695" i="1" s="1"/>
  <c r="F693" i="1"/>
  <c r="AH693" i="1"/>
  <c r="C735" i="1"/>
  <c r="C737" i="1"/>
  <c r="K737" i="1"/>
  <c r="K735" i="1"/>
  <c r="O739" i="1"/>
  <c r="O742" i="1"/>
  <c r="S737" i="1"/>
  <c r="S735" i="1"/>
  <c r="W735" i="1"/>
  <c r="W737" i="1"/>
  <c r="AA737" i="1"/>
  <c r="AA735" i="1"/>
  <c r="AE739" i="1"/>
  <c r="AE742" i="1"/>
  <c r="D742" i="1"/>
  <c r="D739" i="1"/>
  <c r="H735" i="1"/>
  <c r="H737" i="1"/>
  <c r="L737" i="1"/>
  <c r="L735" i="1"/>
  <c r="X735" i="1"/>
  <c r="X737" i="1"/>
  <c r="E742" i="1"/>
  <c r="E739" i="1"/>
  <c r="Y739" i="1"/>
  <c r="Y742" i="1"/>
  <c r="AC739" i="1"/>
  <c r="AG742" i="1"/>
  <c r="AG739" i="1"/>
  <c r="O735" i="1"/>
  <c r="AJ735" i="1"/>
  <c r="AB737" i="1"/>
  <c r="E784" i="1"/>
  <c r="Z784" i="1"/>
  <c r="AL870" i="1"/>
  <c r="P737" i="1"/>
  <c r="AF737" i="1"/>
  <c r="G784" i="1"/>
  <c r="W784" i="1"/>
  <c r="B784" i="1"/>
  <c r="R784" i="1"/>
  <c r="AH784" i="1"/>
  <c r="AL824" i="1"/>
  <c r="AL827" i="1"/>
  <c r="H870" i="1"/>
  <c r="H867" i="1"/>
  <c r="Q867" i="1"/>
  <c r="Q870" i="1"/>
  <c r="E735" i="1"/>
  <c r="I735" i="1"/>
  <c r="M735" i="1"/>
  <c r="Q735" i="1"/>
  <c r="U737" i="1"/>
  <c r="U735" i="1"/>
  <c r="Y735" i="1"/>
  <c r="AC735" i="1"/>
  <c r="AG735" i="1"/>
  <c r="I737" i="1"/>
  <c r="Q737" i="1"/>
  <c r="D779" i="1"/>
  <c r="H779" i="1"/>
  <c r="L779" i="1"/>
  <c r="L777" i="1"/>
  <c r="P779" i="1"/>
  <c r="P777" i="1"/>
  <c r="T779" i="1"/>
  <c r="X779" i="1"/>
  <c r="AB779" i="1"/>
  <c r="AB777" i="1"/>
  <c r="AF779" i="1"/>
  <c r="AF777" i="1"/>
  <c r="AJ779" i="1"/>
  <c r="K779" i="1"/>
  <c r="K777" i="1"/>
  <c r="AA779" i="1"/>
  <c r="AA777" i="1"/>
  <c r="F779" i="1"/>
  <c r="F777" i="1"/>
  <c r="V779" i="1"/>
  <c r="V777" i="1"/>
  <c r="AL779" i="1"/>
  <c r="AO779" i="1" s="1"/>
  <c r="AL777" i="1"/>
  <c r="D777" i="1"/>
  <c r="AJ777" i="1"/>
  <c r="U779" i="1"/>
  <c r="C822" i="1"/>
  <c r="C820" i="1"/>
  <c r="G822" i="1"/>
  <c r="G820" i="1"/>
  <c r="K827" i="1"/>
  <c r="K824" i="1"/>
  <c r="O827" i="1"/>
  <c r="O824" i="1"/>
  <c r="S822" i="1"/>
  <c r="S820" i="1"/>
  <c r="W822" i="1"/>
  <c r="W820" i="1"/>
  <c r="AA827" i="1"/>
  <c r="AA824" i="1"/>
  <c r="AE827" i="1"/>
  <c r="AE824" i="1"/>
  <c r="AI822" i="1"/>
  <c r="AI820" i="1"/>
  <c r="AM822" i="1"/>
  <c r="AM820" i="1"/>
  <c r="AA820" i="1"/>
  <c r="I827" i="1"/>
  <c r="Q824" i="1"/>
  <c r="AD827" i="1"/>
  <c r="AB870" i="1"/>
  <c r="AB867" i="1"/>
  <c r="F870" i="1"/>
  <c r="AH870" i="1"/>
  <c r="AH867" i="1"/>
  <c r="J870" i="1"/>
  <c r="AC865" i="1"/>
  <c r="B737" i="1"/>
  <c r="F737" i="1"/>
  <c r="J737" i="1"/>
  <c r="N737" i="1"/>
  <c r="R737" i="1"/>
  <c r="V737" i="1"/>
  <c r="Z737" i="1"/>
  <c r="AD737" i="1"/>
  <c r="AH737" i="1"/>
  <c r="N735" i="1"/>
  <c r="AD735" i="1"/>
  <c r="M777" i="1"/>
  <c r="M779" i="1"/>
  <c r="Q777" i="1"/>
  <c r="Q779" i="1"/>
  <c r="AC777" i="1"/>
  <c r="AC779" i="1"/>
  <c r="AG777" i="1"/>
  <c r="AG779" i="1"/>
  <c r="Y779" i="1"/>
  <c r="I784" i="1"/>
  <c r="S784" i="1"/>
  <c r="AD784" i="1"/>
  <c r="H822" i="1"/>
  <c r="H820" i="1"/>
  <c r="L822" i="1"/>
  <c r="L820" i="1"/>
  <c r="T824" i="1"/>
  <c r="T827" i="1"/>
  <c r="X822" i="1"/>
  <c r="X820" i="1"/>
  <c r="AB822" i="1"/>
  <c r="AB820" i="1"/>
  <c r="AN822" i="1"/>
  <c r="AN820" i="1"/>
  <c r="T820" i="1"/>
  <c r="AE820" i="1"/>
  <c r="J827" i="1"/>
  <c r="J824" i="1"/>
  <c r="V824" i="1"/>
  <c r="V827" i="1"/>
  <c r="P824" i="1"/>
  <c r="E863" i="1"/>
  <c r="E865" i="1"/>
  <c r="I863" i="1"/>
  <c r="I865" i="1"/>
  <c r="M863" i="1"/>
  <c r="M865" i="1"/>
  <c r="U863" i="1"/>
  <c r="U865" i="1"/>
  <c r="Y863" i="1"/>
  <c r="Y865" i="1"/>
  <c r="AG863" i="1"/>
  <c r="AG865" i="1"/>
  <c r="AK863" i="1"/>
  <c r="AK865" i="1"/>
  <c r="AG820" i="1"/>
  <c r="AC827" i="1"/>
  <c r="N867" i="1"/>
  <c r="AD870" i="1"/>
  <c r="V870" i="1"/>
  <c r="AF870" i="1"/>
  <c r="AF867" i="1"/>
  <c r="N870" i="1"/>
  <c r="B777" i="1"/>
  <c r="G777" i="1"/>
  <c r="R777" i="1"/>
  <c r="W777" i="1"/>
  <c r="AH777" i="1"/>
  <c r="R827" i="1"/>
  <c r="M820" i="1"/>
  <c r="AC820" i="1"/>
  <c r="F824" i="1"/>
  <c r="M824" i="1"/>
  <c r="Z824" i="1"/>
  <c r="AH824" i="1"/>
  <c r="C865" i="1"/>
  <c r="G865" i="1"/>
  <c r="K865" i="1"/>
  <c r="O865" i="1"/>
  <c r="S865" i="1"/>
  <c r="W865" i="1"/>
  <c r="AA865" i="1"/>
  <c r="AE865" i="1"/>
  <c r="AI865" i="1"/>
  <c r="AM865" i="1"/>
  <c r="B870" i="1"/>
  <c r="P870" i="1"/>
  <c r="Z867" i="1"/>
  <c r="L867" i="1"/>
  <c r="B820" i="1"/>
  <c r="R820" i="1"/>
  <c r="AH820" i="1"/>
  <c r="D865" i="1"/>
  <c r="D863" i="1"/>
  <c r="T865" i="1"/>
  <c r="T863" i="1"/>
  <c r="AJ865" i="1"/>
  <c r="AJ863" i="1"/>
  <c r="Z870" i="1"/>
  <c r="AQ909" i="1" l="1"/>
  <c r="G912" i="1"/>
  <c r="G917" i="1" s="1"/>
  <c r="W912" i="1"/>
  <c r="W917" i="1" s="1"/>
  <c r="B912" i="1"/>
  <c r="R912" i="1"/>
  <c r="R917" i="1" s="1"/>
  <c r="AH912" i="1"/>
  <c r="AH917" i="1" s="1"/>
  <c r="S912" i="1"/>
  <c r="S917" i="1" s="1"/>
  <c r="AI912" i="1"/>
  <c r="AI917" i="1" s="1"/>
  <c r="H912" i="1"/>
  <c r="H917" i="1" s="1"/>
  <c r="F912" i="1"/>
  <c r="F917" i="1" s="1"/>
  <c r="AD912" i="1"/>
  <c r="AD917" i="1" s="1"/>
  <c r="O912" i="1"/>
  <c r="O917" i="1" s="1"/>
  <c r="AE912" i="1"/>
  <c r="AE917" i="1" s="1"/>
  <c r="J912" i="1"/>
  <c r="J917" i="1" s="1"/>
  <c r="N912" i="1"/>
  <c r="N917" i="1" s="1"/>
  <c r="Z912" i="1"/>
  <c r="Z917" i="1" s="1"/>
  <c r="K912" i="1"/>
  <c r="K917" i="1" s="1"/>
  <c r="AA912" i="1"/>
  <c r="AA917" i="1" s="1"/>
  <c r="AB912" i="1"/>
  <c r="AB917" i="1" s="1"/>
  <c r="V912" i="1"/>
  <c r="V917" i="1" s="1"/>
  <c r="AL912" i="1"/>
  <c r="AL917" i="1" s="1"/>
  <c r="X914" i="1"/>
  <c r="X911" i="1"/>
  <c r="X912" i="1"/>
  <c r="X917" i="1" s="1"/>
  <c r="AG911" i="1"/>
  <c r="AG914" i="1"/>
  <c r="AG912" i="1"/>
  <c r="AG917" i="1" s="1"/>
  <c r="Q912" i="1"/>
  <c r="Q917" i="1" s="1"/>
  <c r="Q911" i="1"/>
  <c r="Q914" i="1"/>
  <c r="AF914" i="1"/>
  <c r="AF911" i="1"/>
  <c r="AF912" i="1"/>
  <c r="AF917" i="1" s="1"/>
  <c r="P914" i="1"/>
  <c r="P912" i="1"/>
  <c r="P917" i="1" s="1"/>
  <c r="P911" i="1"/>
  <c r="AC911" i="1"/>
  <c r="AC912" i="1"/>
  <c r="AC917" i="1" s="1"/>
  <c r="AC914" i="1"/>
  <c r="M912" i="1"/>
  <c r="M917" i="1" s="1"/>
  <c r="M911" i="1"/>
  <c r="M914" i="1"/>
  <c r="L914" i="1"/>
  <c r="L912" i="1"/>
  <c r="L917" i="1" s="1"/>
  <c r="L911" i="1"/>
  <c r="D914" i="1"/>
  <c r="D912" i="1"/>
  <c r="D917" i="1" s="1"/>
  <c r="D911" i="1"/>
  <c r="Y911" i="1"/>
  <c r="Y914" i="1"/>
  <c r="Y912" i="1"/>
  <c r="Y917" i="1" s="1"/>
  <c r="I911" i="1"/>
  <c r="I914" i="1"/>
  <c r="AJ914" i="1"/>
  <c r="AJ911" i="1"/>
  <c r="AJ912" i="1"/>
  <c r="AJ917" i="1" s="1"/>
  <c r="AK911" i="1"/>
  <c r="AK914" i="1"/>
  <c r="AK912" i="1"/>
  <c r="AK917" i="1" s="1"/>
  <c r="U911" i="1"/>
  <c r="U912" i="1"/>
  <c r="U917" i="1" s="1"/>
  <c r="U914" i="1"/>
  <c r="E911" i="1"/>
  <c r="E912" i="1"/>
  <c r="E917" i="1" s="1"/>
  <c r="E914" i="1"/>
  <c r="AL241" i="1"/>
  <c r="AD244" i="1"/>
  <c r="AD249" i="1" s="1"/>
  <c r="AG244" i="1"/>
  <c r="AG249" i="1" s="1"/>
  <c r="V244" i="1"/>
  <c r="V249" i="1" s="1"/>
  <c r="Z244" i="1"/>
  <c r="Z249" i="1" s="1"/>
  <c r="U244" i="1"/>
  <c r="U249" i="1" s="1"/>
  <c r="AF244" i="1"/>
  <c r="AF249" i="1" s="1"/>
  <c r="I244" i="1"/>
  <c r="I249" i="1" s="1"/>
  <c r="B244" i="1"/>
  <c r="D244" i="1"/>
  <c r="D249" i="1" s="1"/>
  <c r="W244" i="1"/>
  <c r="W249" i="1" s="1"/>
  <c r="E244" i="1"/>
  <c r="E249" i="1" s="1"/>
  <c r="X244" i="1"/>
  <c r="X249" i="1" s="1"/>
  <c r="Y244" i="1"/>
  <c r="Y249" i="1" s="1"/>
  <c r="N244" i="1"/>
  <c r="N249" i="1" s="1"/>
  <c r="K244" i="1"/>
  <c r="K249" i="1" s="1"/>
  <c r="P244" i="1"/>
  <c r="P249" i="1" s="1"/>
  <c r="AC244" i="1"/>
  <c r="AC249" i="1" s="1"/>
  <c r="G244" i="1"/>
  <c r="G249" i="1" s="1"/>
  <c r="S244" i="1"/>
  <c r="S249" i="1" s="1"/>
  <c r="AE244" i="1"/>
  <c r="AE249" i="1" s="1"/>
  <c r="O244" i="1"/>
  <c r="O249" i="1" s="1"/>
  <c r="AB244" i="1"/>
  <c r="AB249" i="1" s="1"/>
  <c r="L244" i="1"/>
  <c r="L249" i="1" s="1"/>
  <c r="H244" i="1"/>
  <c r="H249" i="1" s="1"/>
  <c r="T244" i="1"/>
  <c r="T249" i="1" s="1"/>
  <c r="AA244" i="1"/>
  <c r="AA249" i="1" s="1"/>
  <c r="Q244" i="1"/>
  <c r="Q249" i="1" s="1"/>
  <c r="M244" i="1"/>
  <c r="M249" i="1" s="1"/>
  <c r="J244" i="1"/>
  <c r="J249" i="1" s="1"/>
  <c r="AD292" i="1"/>
  <c r="AD297" i="1" s="1"/>
  <c r="T292" i="1"/>
  <c r="T297" i="1" s="1"/>
  <c r="X292" i="1"/>
  <c r="X297" i="1" s="1"/>
  <c r="R292" i="1"/>
  <c r="R297" i="1" s="1"/>
  <c r="F292" i="1"/>
  <c r="F297" i="1" s="1"/>
  <c r="V292" i="1"/>
  <c r="V297" i="1" s="1"/>
  <c r="I292" i="1"/>
  <c r="I297" i="1" s="1"/>
  <c r="Z292" i="1"/>
  <c r="Z297" i="1" s="1"/>
  <c r="B292" i="1"/>
  <c r="AJ289" i="1"/>
  <c r="U292" i="1"/>
  <c r="U297" i="1" s="1"/>
  <c r="P292" i="1"/>
  <c r="P297" i="1" s="1"/>
  <c r="Y292" i="1"/>
  <c r="Y297" i="1" s="1"/>
  <c r="K292" i="1"/>
  <c r="K297" i="1" s="1"/>
  <c r="AC292" i="1"/>
  <c r="AC297" i="1" s="1"/>
  <c r="AA292" i="1"/>
  <c r="AA297" i="1" s="1"/>
  <c r="D292" i="1"/>
  <c r="D297" i="1" s="1"/>
  <c r="E292" i="1"/>
  <c r="E297" i="1" s="1"/>
  <c r="L292" i="1"/>
  <c r="L297" i="1" s="1"/>
  <c r="J292" i="1"/>
  <c r="J297" i="1" s="1"/>
  <c r="H292" i="1"/>
  <c r="H297" i="1" s="1"/>
  <c r="M292" i="1"/>
  <c r="M297" i="1" s="1"/>
  <c r="W292" i="1"/>
  <c r="W297" i="1" s="1"/>
  <c r="AB292" i="1"/>
  <c r="AB297" i="1" s="1"/>
  <c r="N292" i="1"/>
  <c r="N297" i="1" s="1"/>
  <c r="Q292" i="1"/>
  <c r="Q297" i="1" s="1"/>
  <c r="S292" i="1"/>
  <c r="S297" i="1" s="1"/>
  <c r="AE292" i="1"/>
  <c r="AE297" i="1" s="1"/>
  <c r="AI867" i="1"/>
  <c r="AI868" i="1"/>
  <c r="AI873" i="1" s="1"/>
  <c r="AI870" i="1"/>
  <c r="S870" i="1"/>
  <c r="S868" i="1"/>
  <c r="S873" i="1" s="1"/>
  <c r="S867" i="1"/>
  <c r="AO865" i="1"/>
  <c r="C870" i="1"/>
  <c r="C867" i="1"/>
  <c r="H827" i="1"/>
  <c r="H824" i="1"/>
  <c r="Y781" i="1"/>
  <c r="Y784" i="1"/>
  <c r="AD739" i="1"/>
  <c r="AD742" i="1"/>
  <c r="N739" i="1"/>
  <c r="N742" i="1"/>
  <c r="AC867" i="1"/>
  <c r="AC870" i="1"/>
  <c r="G827" i="1"/>
  <c r="AO827" i="1" s="1"/>
  <c r="G824" i="1"/>
  <c r="U781" i="1"/>
  <c r="U784" i="1"/>
  <c r="F784" i="1"/>
  <c r="F781" i="1"/>
  <c r="K781" i="1"/>
  <c r="K784" i="1"/>
  <c r="H784" i="1"/>
  <c r="H781" i="1"/>
  <c r="U739" i="1"/>
  <c r="U742" i="1"/>
  <c r="AD781" i="1"/>
  <c r="B781" i="1"/>
  <c r="Z781" i="1"/>
  <c r="AB742" i="1"/>
  <c r="AB739" i="1"/>
  <c r="AA740" i="1"/>
  <c r="AA745" i="1" s="1"/>
  <c r="AA739" i="1"/>
  <c r="AA742" i="1"/>
  <c r="S739" i="1"/>
  <c r="S742" i="1"/>
  <c r="N700" i="1"/>
  <c r="N697" i="1"/>
  <c r="B700" i="1"/>
  <c r="B697" i="1"/>
  <c r="AC617" i="1"/>
  <c r="AC614" i="1"/>
  <c r="M617" i="1"/>
  <c r="M614" i="1"/>
  <c r="C781" i="1"/>
  <c r="T572" i="1"/>
  <c r="T569" i="1"/>
  <c r="S527" i="1"/>
  <c r="S530" i="1"/>
  <c r="S528" i="1"/>
  <c r="S533" i="1" s="1"/>
  <c r="C530" i="1"/>
  <c r="C527" i="1"/>
  <c r="L697" i="1"/>
  <c r="L700" i="1"/>
  <c r="Q658" i="1"/>
  <c r="Q656" i="1"/>
  <c r="Q661" i="1" s="1"/>
  <c r="Q655" i="1"/>
  <c r="S658" i="1"/>
  <c r="S655" i="1"/>
  <c r="S656" i="1"/>
  <c r="S661" i="1" s="1"/>
  <c r="C658" i="1"/>
  <c r="C655" i="1"/>
  <c r="V617" i="1"/>
  <c r="V614" i="1"/>
  <c r="Z486" i="1"/>
  <c r="Z483" i="1"/>
  <c r="T404" i="1"/>
  <c r="T402" i="1"/>
  <c r="T407" i="1" s="1"/>
  <c r="T401" i="1"/>
  <c r="R64" i="1"/>
  <c r="R87" i="1"/>
  <c r="T617" i="1"/>
  <c r="T614" i="1"/>
  <c r="I569" i="1"/>
  <c r="I572" i="1"/>
  <c r="AB530" i="1"/>
  <c r="AB527" i="1"/>
  <c r="AB697" i="1"/>
  <c r="AB700" i="1"/>
  <c r="T697" i="1"/>
  <c r="T700" i="1"/>
  <c r="H700" i="1"/>
  <c r="H697" i="1"/>
  <c r="AF615" i="1"/>
  <c r="AF620" i="1" s="1"/>
  <c r="AF614" i="1"/>
  <c r="AF617" i="1"/>
  <c r="AG572" i="1"/>
  <c r="AG569" i="1"/>
  <c r="T486" i="1"/>
  <c r="T483" i="1"/>
  <c r="I441" i="1"/>
  <c r="I444" i="1"/>
  <c r="F404" i="1"/>
  <c r="F401" i="1"/>
  <c r="Y697" i="1"/>
  <c r="Y700" i="1"/>
  <c r="N404" i="1"/>
  <c r="N402" i="1"/>
  <c r="N407" i="1" s="1"/>
  <c r="N401" i="1"/>
  <c r="U401" i="1"/>
  <c r="U404" i="1"/>
  <c r="Y655" i="1"/>
  <c r="Y658" i="1"/>
  <c r="V404" i="1"/>
  <c r="V401" i="1"/>
  <c r="P87" i="1"/>
  <c r="P64" i="1"/>
  <c r="AD655" i="1"/>
  <c r="AD658" i="1"/>
  <c r="AD656" i="1"/>
  <c r="AD661" i="1" s="1"/>
  <c r="R655" i="1"/>
  <c r="R658" i="1"/>
  <c r="AB655" i="1"/>
  <c r="AB658" i="1"/>
  <c r="T655" i="1"/>
  <c r="T658" i="1"/>
  <c r="L655" i="1"/>
  <c r="L658" i="1"/>
  <c r="D655" i="1"/>
  <c r="AL653" i="1"/>
  <c r="D658" i="1"/>
  <c r="U527" i="1"/>
  <c r="U530" i="1"/>
  <c r="S63" i="1"/>
  <c r="S86" i="1"/>
  <c r="Z441" i="1"/>
  <c r="Z444" i="1"/>
  <c r="R444" i="1"/>
  <c r="R442" i="1"/>
  <c r="R447" i="1" s="1"/>
  <c r="R441" i="1"/>
  <c r="S268" i="1"/>
  <c r="S273" i="1" s="1"/>
  <c r="G268" i="1"/>
  <c r="G273" i="1" s="1"/>
  <c r="AG265" i="1"/>
  <c r="W268" i="1"/>
  <c r="W273" i="1" s="1"/>
  <c r="K268" i="1"/>
  <c r="K273" i="1" s="1"/>
  <c r="AA268" i="1"/>
  <c r="AA273" i="1" s="1"/>
  <c r="N268" i="1"/>
  <c r="N273" i="1" s="1"/>
  <c r="T268" i="1"/>
  <c r="T273" i="1" s="1"/>
  <c r="H268" i="1"/>
  <c r="H273" i="1" s="1"/>
  <c r="E268" i="1"/>
  <c r="E273" i="1" s="1"/>
  <c r="D404" i="1"/>
  <c r="AI399" i="1"/>
  <c r="D401" i="1"/>
  <c r="AA402" i="1"/>
  <c r="AA407" i="1" s="1"/>
  <c r="AA404" i="1"/>
  <c r="AA401" i="1"/>
  <c r="K404" i="1"/>
  <c r="K402" i="1"/>
  <c r="K407" i="1" s="1"/>
  <c r="K401" i="1"/>
  <c r="C401" i="1"/>
  <c r="C404" i="1"/>
  <c r="AF340" i="1"/>
  <c r="Y341" i="1"/>
  <c r="Y346" i="1" s="1"/>
  <c r="S341" i="1"/>
  <c r="S346" i="1" s="1"/>
  <c r="M341" i="1"/>
  <c r="M346" i="1" s="1"/>
  <c r="W341" i="1"/>
  <c r="W346" i="1" s="1"/>
  <c r="AE341" i="1"/>
  <c r="AE346" i="1" s="1"/>
  <c r="U341" i="1"/>
  <c r="U346" i="1" s="1"/>
  <c r="I341" i="1"/>
  <c r="I346" i="1" s="1"/>
  <c r="AA341" i="1"/>
  <c r="AA346" i="1" s="1"/>
  <c r="Q341" i="1"/>
  <c r="Q346" i="1" s="1"/>
  <c r="Z341" i="1"/>
  <c r="Z346" i="1" s="1"/>
  <c r="N341" i="1"/>
  <c r="N346" i="1" s="1"/>
  <c r="B341" i="1"/>
  <c r="AJ338" i="1"/>
  <c r="V341" i="1"/>
  <c r="V346" i="1" s="1"/>
  <c r="J341" i="1"/>
  <c r="J346" i="1" s="1"/>
  <c r="T341" i="1"/>
  <c r="T346" i="1" s="1"/>
  <c r="L341" i="1"/>
  <c r="L346" i="1" s="1"/>
  <c r="AF140" i="1"/>
  <c r="S139" i="1"/>
  <c r="C139" i="1"/>
  <c r="AC139" i="1"/>
  <c r="W139" i="1"/>
  <c r="M139" i="1"/>
  <c r="G139" i="1"/>
  <c r="AA139" i="1"/>
  <c r="Q139" i="1"/>
  <c r="K139" i="1"/>
  <c r="AE139" i="1"/>
  <c r="O139" i="1"/>
  <c r="E139" i="1"/>
  <c r="U139" i="1"/>
  <c r="Q268" i="1"/>
  <c r="Q273" i="1" s="1"/>
  <c r="I139" i="1"/>
  <c r="Q86" i="1"/>
  <c r="Q65" i="1"/>
  <c r="Q63" i="1"/>
  <c r="T870" i="1"/>
  <c r="T867" i="1"/>
  <c r="AE867" i="1"/>
  <c r="AE870" i="1"/>
  <c r="O867" i="1"/>
  <c r="O870" i="1"/>
  <c r="AK867" i="1"/>
  <c r="AK870" i="1"/>
  <c r="AK868" i="1"/>
  <c r="AK873" i="1" s="1"/>
  <c r="Y867" i="1"/>
  <c r="Y870" i="1"/>
  <c r="Y868" i="1"/>
  <c r="Y873" i="1" s="1"/>
  <c r="M868" i="1"/>
  <c r="M873" i="1" s="1"/>
  <c r="M867" i="1"/>
  <c r="M870" i="1"/>
  <c r="E867" i="1"/>
  <c r="E868" i="1"/>
  <c r="E873" i="1" s="1"/>
  <c r="E870" i="1"/>
  <c r="AN824" i="1"/>
  <c r="AN827" i="1"/>
  <c r="X827" i="1"/>
  <c r="X824" i="1"/>
  <c r="AG784" i="1"/>
  <c r="AG781" i="1"/>
  <c r="Q784" i="1"/>
  <c r="Q781" i="1"/>
  <c r="Z742" i="1"/>
  <c r="Z739" i="1"/>
  <c r="J742" i="1"/>
  <c r="J739" i="1"/>
  <c r="AM827" i="1"/>
  <c r="AM824" i="1"/>
  <c r="S827" i="1"/>
  <c r="S824" i="1"/>
  <c r="AJ784" i="1"/>
  <c r="AJ781" i="1"/>
  <c r="AB784" i="1"/>
  <c r="AB781" i="1"/>
  <c r="P784" i="1"/>
  <c r="P781" i="1"/>
  <c r="D784" i="1"/>
  <c r="AP779" i="1"/>
  <c r="AQ779" i="1" s="1"/>
  <c r="D781" i="1"/>
  <c r="S781" i="1"/>
  <c r="W781" i="1"/>
  <c r="AF742" i="1"/>
  <c r="AF739" i="1"/>
  <c r="W739" i="1"/>
  <c r="W742" i="1"/>
  <c r="K739" i="1"/>
  <c r="K742" i="1"/>
  <c r="K740" i="1"/>
  <c r="K745" i="1" s="1"/>
  <c r="Z700" i="1"/>
  <c r="Z697" i="1"/>
  <c r="Y617" i="1"/>
  <c r="Y614" i="1"/>
  <c r="I617" i="1"/>
  <c r="I614" i="1"/>
  <c r="AI781" i="1"/>
  <c r="AJ525" i="1"/>
  <c r="O527" i="1"/>
  <c r="O530" i="1"/>
  <c r="H617" i="1"/>
  <c r="H614" i="1"/>
  <c r="AE569" i="1"/>
  <c r="AE572" i="1"/>
  <c r="AE570" i="1"/>
  <c r="AE575" i="1" s="1"/>
  <c r="N569" i="1"/>
  <c r="N572" i="1"/>
  <c r="AE483" i="1"/>
  <c r="AE486" i="1"/>
  <c r="AJ399" i="1"/>
  <c r="P402" i="1"/>
  <c r="P407" i="1" s="1"/>
  <c r="P401" i="1"/>
  <c r="P404" i="1"/>
  <c r="X617" i="1"/>
  <c r="X614" i="1"/>
  <c r="P614" i="1"/>
  <c r="P617" i="1"/>
  <c r="L530" i="1"/>
  <c r="L527" i="1"/>
  <c r="AK781" i="1"/>
  <c r="O781" i="1"/>
  <c r="P700" i="1"/>
  <c r="P697" i="1"/>
  <c r="H527" i="1"/>
  <c r="Q527" i="1"/>
  <c r="Q530" i="1"/>
  <c r="C483" i="1"/>
  <c r="AF483" i="1" s="1"/>
  <c r="AH481" i="1"/>
  <c r="D486" i="1"/>
  <c r="AI481" i="1"/>
  <c r="D483" i="1"/>
  <c r="B404" i="1"/>
  <c r="B402" i="1"/>
  <c r="B401" i="1"/>
  <c r="U697" i="1"/>
  <c r="U700" i="1"/>
  <c r="AE697" i="1"/>
  <c r="AE700" i="1"/>
  <c r="W697" i="1"/>
  <c r="W700" i="1"/>
  <c r="O697" i="1"/>
  <c r="O700" i="1"/>
  <c r="G697" i="1"/>
  <c r="G700" i="1"/>
  <c r="AG365" i="1"/>
  <c r="E341" i="1"/>
  <c r="E346" i="1" s="1"/>
  <c r="Z617" i="1"/>
  <c r="Z614" i="1"/>
  <c r="AE614" i="1"/>
  <c r="AE617" i="1"/>
  <c r="W614" i="1"/>
  <c r="W615" i="1"/>
  <c r="W620" i="1" s="1"/>
  <c r="W617" i="1"/>
  <c r="K614" i="1"/>
  <c r="K617" i="1"/>
  <c r="C614" i="1"/>
  <c r="C617" i="1"/>
  <c r="N528" i="1"/>
  <c r="N533" i="1" s="1"/>
  <c r="N530" i="1"/>
  <c r="N527" i="1"/>
  <c r="O341" i="1"/>
  <c r="O346" i="1" s="1"/>
  <c r="X527" i="1"/>
  <c r="I527" i="1"/>
  <c r="I530" i="1"/>
  <c r="M401" i="1"/>
  <c r="M404" i="1"/>
  <c r="M402" i="1"/>
  <c r="M407" i="1" s="1"/>
  <c r="AD341" i="1"/>
  <c r="AD346" i="1" s="1"/>
  <c r="AG215" i="1"/>
  <c r="X139" i="1"/>
  <c r="H139" i="1"/>
  <c r="R63" i="1"/>
  <c r="R86" i="1"/>
  <c r="I483" i="1"/>
  <c r="V444" i="1"/>
  <c r="V442" i="1"/>
  <c r="V447" i="1" s="1"/>
  <c r="V441" i="1"/>
  <c r="J268" i="1"/>
  <c r="J273" i="1" s="1"/>
  <c r="V194" i="1"/>
  <c r="V199" i="1" s="1"/>
  <c r="J194" i="1"/>
  <c r="J199" i="1" s="1"/>
  <c r="Z194" i="1"/>
  <c r="Z199" i="1" s="1"/>
  <c r="N194" i="1"/>
  <c r="N199" i="1" s="1"/>
  <c r="AK191" i="1"/>
  <c r="AD194" i="1"/>
  <c r="AD199" i="1" s="1"/>
  <c r="F194" i="1"/>
  <c r="F199" i="1" s="1"/>
  <c r="M194" i="1"/>
  <c r="M199" i="1" s="1"/>
  <c r="X194" i="1"/>
  <c r="X199" i="1" s="1"/>
  <c r="R194" i="1"/>
  <c r="R199" i="1" s="1"/>
  <c r="E401" i="1"/>
  <c r="AK119" i="1"/>
  <c r="B121" i="1"/>
  <c r="AJ119" i="1"/>
  <c r="Q401" i="1"/>
  <c r="H404" i="1"/>
  <c r="H401" i="1"/>
  <c r="O401" i="1"/>
  <c r="X341" i="1"/>
  <c r="X346" i="1" s="1"/>
  <c r="D341" i="1"/>
  <c r="D346" i="1" s="1"/>
  <c r="AJ153" i="1"/>
  <c r="Q155" i="1"/>
  <c r="AK153" i="1"/>
  <c r="U155" i="1"/>
  <c r="E155" i="1"/>
  <c r="Y155" i="1"/>
  <c r="I155" i="1"/>
  <c r="W155" i="1"/>
  <c r="AC155" i="1"/>
  <c r="M155" i="1"/>
  <c r="G155" i="1"/>
  <c r="R139" i="1"/>
  <c r="B139" i="1"/>
  <c r="I268" i="1"/>
  <c r="I273" i="1" s="1"/>
  <c r="AA870" i="1"/>
  <c r="AA867" i="1"/>
  <c r="K870" i="1"/>
  <c r="K868" i="1"/>
  <c r="K873" i="1" s="1"/>
  <c r="K867" i="1"/>
  <c r="L827" i="1"/>
  <c r="L824" i="1"/>
  <c r="V742" i="1"/>
  <c r="V739" i="1"/>
  <c r="F742" i="1"/>
  <c r="AJ742" i="1" s="1"/>
  <c r="F739" i="1"/>
  <c r="C827" i="1"/>
  <c r="C824" i="1"/>
  <c r="AO824" i="1" s="1"/>
  <c r="V784" i="1"/>
  <c r="V781" i="1"/>
  <c r="AA781" i="1"/>
  <c r="AA784" i="1"/>
  <c r="X784" i="1"/>
  <c r="X781" i="1"/>
  <c r="Q742" i="1"/>
  <c r="Q740" i="1"/>
  <c r="Q745" i="1" s="1"/>
  <c r="Q739" i="1"/>
  <c r="I781" i="1"/>
  <c r="R781" i="1"/>
  <c r="P742" i="1"/>
  <c r="P739" i="1"/>
  <c r="E781" i="1"/>
  <c r="L742" i="1"/>
  <c r="L739" i="1"/>
  <c r="AN737" i="1"/>
  <c r="AO737" i="1" s="1"/>
  <c r="C739" i="1"/>
  <c r="C742" i="1"/>
  <c r="V700" i="1"/>
  <c r="V697" i="1"/>
  <c r="J700" i="1"/>
  <c r="J697" i="1"/>
  <c r="U614" i="1"/>
  <c r="U617" i="1"/>
  <c r="U615" i="1"/>
  <c r="U620" i="1" s="1"/>
  <c r="E614" i="1"/>
  <c r="E617" i="1"/>
  <c r="N781" i="1"/>
  <c r="D572" i="1"/>
  <c r="AL567" i="1"/>
  <c r="D569" i="1"/>
  <c r="AH569" i="1" s="1"/>
  <c r="AA530" i="1"/>
  <c r="AA527" i="1"/>
  <c r="K530" i="1"/>
  <c r="K528" i="1"/>
  <c r="K533" i="1" s="1"/>
  <c r="K527" i="1"/>
  <c r="AE658" i="1"/>
  <c r="AE655" i="1"/>
  <c r="AE656" i="1"/>
  <c r="AE661" i="1" s="1"/>
  <c r="O658" i="1"/>
  <c r="O655" i="1"/>
  <c r="G658" i="1"/>
  <c r="G655" i="1"/>
  <c r="F617" i="1"/>
  <c r="F615" i="1"/>
  <c r="F620" i="1" s="1"/>
  <c r="F614" i="1"/>
  <c r="M569" i="1"/>
  <c r="M570" i="1"/>
  <c r="M575" i="1" s="1"/>
  <c r="M572" i="1"/>
  <c r="O483" i="1"/>
  <c r="O486" i="1"/>
  <c r="J486" i="1"/>
  <c r="J483" i="1"/>
  <c r="AB404" i="1"/>
  <c r="AB401" i="1"/>
  <c r="L402" i="1"/>
  <c r="L407" i="1" s="1"/>
  <c r="L404" i="1"/>
  <c r="L401" i="1"/>
  <c r="AB614" i="1"/>
  <c r="AB617" i="1"/>
  <c r="Y570" i="1"/>
  <c r="Y575" i="1" s="1"/>
  <c r="Y569" i="1"/>
  <c r="Y572" i="1"/>
  <c r="E572" i="1"/>
  <c r="AH572" i="1" s="1"/>
  <c r="E569" i="1"/>
  <c r="U483" i="1"/>
  <c r="U486" i="1"/>
  <c r="J781" i="1"/>
  <c r="AE781" i="1"/>
  <c r="D697" i="1"/>
  <c r="AL695" i="1"/>
  <c r="AM695" i="1" s="1"/>
  <c r="D700" i="1"/>
  <c r="AC527" i="1"/>
  <c r="AC530" i="1"/>
  <c r="AC528" i="1"/>
  <c r="AC533" i="1" s="1"/>
  <c r="AI525" i="1"/>
  <c r="Y527" i="1"/>
  <c r="Y528" i="1"/>
  <c r="Y533" i="1" s="1"/>
  <c r="Y530" i="1"/>
  <c r="E527" i="1"/>
  <c r="E530" i="1"/>
  <c r="X486" i="1"/>
  <c r="X483" i="1"/>
  <c r="P483" i="1"/>
  <c r="P486" i="1"/>
  <c r="Y444" i="1"/>
  <c r="Y442" i="1"/>
  <c r="Y447" i="1" s="1"/>
  <c r="Y441" i="1"/>
  <c r="Z404" i="1"/>
  <c r="Z402" i="1"/>
  <c r="Z407" i="1" s="1"/>
  <c r="Z401" i="1"/>
  <c r="C700" i="1"/>
  <c r="C697" i="1"/>
  <c r="AC697" i="1"/>
  <c r="AC700" i="1"/>
  <c r="I697" i="1"/>
  <c r="I700" i="1"/>
  <c r="M655" i="1"/>
  <c r="AH655" i="1" s="1"/>
  <c r="M658" i="1"/>
  <c r="V486" i="1"/>
  <c r="V483" i="1"/>
  <c r="AC444" i="1"/>
  <c r="AC442" i="1"/>
  <c r="AC447" i="1" s="1"/>
  <c r="AC441" i="1"/>
  <c r="N617" i="1"/>
  <c r="N614" i="1"/>
  <c r="V530" i="1"/>
  <c r="V527" i="1"/>
  <c r="F530" i="1"/>
  <c r="F527" i="1"/>
  <c r="K341" i="1"/>
  <c r="K346" i="1" s="1"/>
  <c r="AB194" i="1"/>
  <c r="AB199" i="1" s="1"/>
  <c r="AD483" i="1"/>
  <c r="R483" i="1"/>
  <c r="Q697" i="1"/>
  <c r="AK653" i="1"/>
  <c r="AM653" i="1" s="1"/>
  <c r="C656" i="1" s="1"/>
  <c r="C661" i="1" s="1"/>
  <c r="AA655" i="1"/>
  <c r="K655" i="1"/>
  <c r="V655" i="1"/>
  <c r="V656" i="1"/>
  <c r="V661" i="1" s="1"/>
  <c r="V658" i="1"/>
  <c r="N655" i="1"/>
  <c r="N658" i="1"/>
  <c r="N656" i="1"/>
  <c r="N661" i="1" s="1"/>
  <c r="F655" i="1"/>
  <c r="F658" i="1"/>
  <c r="AH658" i="1" s="1"/>
  <c r="AF656" i="1"/>
  <c r="AF661" i="1" s="1"/>
  <c r="AF658" i="1"/>
  <c r="AF655" i="1"/>
  <c r="X656" i="1"/>
  <c r="X661" i="1" s="1"/>
  <c r="X655" i="1"/>
  <c r="X658" i="1"/>
  <c r="P658" i="1"/>
  <c r="P656" i="1"/>
  <c r="P661" i="1" s="1"/>
  <c r="P655" i="1"/>
  <c r="H655" i="1"/>
  <c r="H658" i="1"/>
  <c r="AF363" i="1"/>
  <c r="AF368" i="1" s="1"/>
  <c r="AA363" i="1"/>
  <c r="AA368" i="1" s="1"/>
  <c r="O363" i="1"/>
  <c r="O368" i="1" s="1"/>
  <c r="AE363" i="1"/>
  <c r="AE368" i="1" s="1"/>
  <c r="AK360" i="1"/>
  <c r="S363" i="1"/>
  <c r="S368" i="1" s="1"/>
  <c r="Q363" i="1"/>
  <c r="Q368" i="1" s="1"/>
  <c r="K363" i="1"/>
  <c r="K368" i="1" s="1"/>
  <c r="AB363" i="1"/>
  <c r="AB368" i="1" s="1"/>
  <c r="E363" i="1"/>
  <c r="E368" i="1" s="1"/>
  <c r="W363" i="1"/>
  <c r="W368" i="1" s="1"/>
  <c r="Z363" i="1"/>
  <c r="Z368" i="1" s="1"/>
  <c r="N363" i="1"/>
  <c r="N368" i="1" s="1"/>
  <c r="AG362" i="1"/>
  <c r="R341" i="1"/>
  <c r="R346" i="1" s="1"/>
  <c r="AD220" i="1"/>
  <c r="Y194" i="1"/>
  <c r="Y199" i="1" s="1"/>
  <c r="X155" i="1"/>
  <c r="H155" i="1"/>
  <c r="T139" i="1"/>
  <c r="D139" i="1"/>
  <c r="B530" i="1"/>
  <c r="B527" i="1"/>
  <c r="F483" i="1"/>
  <c r="AC483" i="1"/>
  <c r="M483" i="1"/>
  <c r="AD441" i="1"/>
  <c r="AD444" i="1"/>
  <c r="N442" i="1"/>
  <c r="N447" i="1" s="1"/>
  <c r="N444" i="1"/>
  <c r="AG444" i="1" s="1"/>
  <c r="N441" i="1"/>
  <c r="AG441" i="1" s="1"/>
  <c r="B323" i="1"/>
  <c r="AH323" i="1" s="1"/>
  <c r="AH318" i="1"/>
  <c r="B268" i="1"/>
  <c r="V268" i="1"/>
  <c r="V273" i="1" s="1"/>
  <c r="P194" i="1"/>
  <c r="P199" i="1" s="1"/>
  <c r="C155" i="1"/>
  <c r="Q73" i="1"/>
  <c r="Y268" i="1"/>
  <c r="Y273" i="1" s="1"/>
  <c r="AA194" i="1"/>
  <c r="AA199" i="1" s="1"/>
  <c r="O194" i="1"/>
  <c r="O199" i="1" s="1"/>
  <c r="B155" i="1"/>
  <c r="M268" i="1"/>
  <c r="M273" i="1" s="1"/>
  <c r="Y401" i="1"/>
  <c r="AE402" i="1"/>
  <c r="AE407" i="1" s="1"/>
  <c r="AE401" i="1"/>
  <c r="AE404" i="1"/>
  <c r="W404" i="1"/>
  <c r="W401" i="1"/>
  <c r="W402" i="1"/>
  <c r="W407" i="1" s="1"/>
  <c r="G402" i="1"/>
  <c r="G407" i="1" s="1"/>
  <c r="G404" i="1"/>
  <c r="G401" i="1"/>
  <c r="AB341" i="1"/>
  <c r="AB346" i="1" s="1"/>
  <c r="AD155" i="1"/>
  <c r="V155" i="1"/>
  <c r="J155" i="1"/>
  <c r="N139" i="1"/>
  <c r="Q78" i="1"/>
  <c r="Z139" i="1"/>
  <c r="AJ870" i="1"/>
  <c r="AJ867" i="1"/>
  <c r="D870" i="1"/>
  <c r="AM870" i="1" s="1"/>
  <c r="D868" i="1"/>
  <c r="D873" i="1" s="1"/>
  <c r="D867" i="1"/>
  <c r="AN865" i="1"/>
  <c r="AP865" i="1" s="1"/>
  <c r="R867" i="1"/>
  <c r="P867" i="1"/>
  <c r="AD867" i="1"/>
  <c r="B867" i="1"/>
  <c r="X867" i="1"/>
  <c r="W868" i="1"/>
  <c r="W873" i="1" s="1"/>
  <c r="W870" i="1"/>
  <c r="W867" i="1"/>
  <c r="G867" i="1"/>
  <c r="G868" i="1"/>
  <c r="G873" i="1" s="1"/>
  <c r="G870" i="1"/>
  <c r="V867" i="1"/>
  <c r="AG867" i="1"/>
  <c r="AG870" i="1"/>
  <c r="AG868" i="1"/>
  <c r="AG873" i="1" s="1"/>
  <c r="U867" i="1"/>
  <c r="U868" i="1"/>
  <c r="U873" i="1" s="1"/>
  <c r="U870" i="1"/>
  <c r="I867" i="1"/>
  <c r="I870" i="1"/>
  <c r="AB824" i="1"/>
  <c r="AB827" i="1"/>
  <c r="AC784" i="1"/>
  <c r="AC781" i="1"/>
  <c r="M784" i="1"/>
  <c r="M781" i="1"/>
  <c r="AH742" i="1"/>
  <c r="AH739" i="1"/>
  <c r="R740" i="1"/>
  <c r="R745" i="1" s="1"/>
  <c r="R742" i="1"/>
  <c r="R739" i="1"/>
  <c r="B742" i="1"/>
  <c r="B739" i="1"/>
  <c r="J867" i="1"/>
  <c r="F867" i="1"/>
  <c r="AI827" i="1"/>
  <c r="AI825" i="1"/>
  <c r="AI830" i="1" s="1"/>
  <c r="AI824" i="1"/>
  <c r="W827" i="1"/>
  <c r="W824" i="1"/>
  <c r="AF784" i="1"/>
  <c r="AF781" i="1"/>
  <c r="T784" i="1"/>
  <c r="T781" i="1"/>
  <c r="L784" i="1"/>
  <c r="L781" i="1"/>
  <c r="I739" i="1"/>
  <c r="I742" i="1"/>
  <c r="AH781" i="1"/>
  <c r="G781" i="1"/>
  <c r="AL867" i="1"/>
  <c r="X742" i="1"/>
  <c r="X739" i="1"/>
  <c r="H742" i="1"/>
  <c r="H739" i="1"/>
  <c r="AD700" i="1"/>
  <c r="AD697" i="1"/>
  <c r="R700" i="1"/>
  <c r="R697" i="1"/>
  <c r="F700" i="1"/>
  <c r="F697" i="1"/>
  <c r="AG615" i="1"/>
  <c r="AG620" i="1" s="1"/>
  <c r="AG614" i="1"/>
  <c r="AG617" i="1"/>
  <c r="Q614" i="1"/>
  <c r="Q617" i="1"/>
  <c r="AT822" i="1"/>
  <c r="W528" i="1"/>
  <c r="W533" i="1" s="1"/>
  <c r="W530" i="1"/>
  <c r="W527" i="1"/>
  <c r="G528" i="1"/>
  <c r="G533" i="1" s="1"/>
  <c r="G530" i="1"/>
  <c r="G527" i="1"/>
  <c r="AF700" i="1"/>
  <c r="AF697" i="1"/>
  <c r="AD569" i="1"/>
  <c r="AD572" i="1"/>
  <c r="N486" i="1"/>
  <c r="N483" i="1"/>
  <c r="X402" i="1"/>
  <c r="X407" i="1" s="1"/>
  <c r="X401" i="1"/>
  <c r="X404" i="1"/>
  <c r="R81" i="1"/>
  <c r="R77" i="1"/>
  <c r="R73" i="1"/>
  <c r="R83" i="1"/>
  <c r="R79" i="1"/>
  <c r="R75" i="1"/>
  <c r="R71" i="1"/>
  <c r="R88" i="1"/>
  <c r="R74" i="1"/>
  <c r="R78" i="1"/>
  <c r="R84" i="1"/>
  <c r="R82" i="1"/>
  <c r="R65" i="1"/>
  <c r="U570" i="1"/>
  <c r="U575" i="1" s="1"/>
  <c r="U572" i="1"/>
  <c r="U569" i="1"/>
  <c r="E483" i="1"/>
  <c r="E486" i="1"/>
  <c r="AM612" i="1"/>
  <c r="D617" i="1"/>
  <c r="D614" i="1"/>
  <c r="AC569" i="1"/>
  <c r="AC572" i="1"/>
  <c r="T527" i="1"/>
  <c r="D527" i="1"/>
  <c r="M527" i="1"/>
  <c r="M530" i="1"/>
  <c r="AB483" i="1"/>
  <c r="L483" i="1"/>
  <c r="H483" i="1"/>
  <c r="H486" i="1"/>
  <c r="J404" i="1"/>
  <c r="J402" i="1"/>
  <c r="J407" i="1" s="1"/>
  <c r="J401" i="1"/>
  <c r="AG697" i="1"/>
  <c r="AG700" i="1"/>
  <c r="M697" i="1"/>
  <c r="M700" i="1"/>
  <c r="E697" i="1"/>
  <c r="E700" i="1"/>
  <c r="AA700" i="1"/>
  <c r="AA697" i="1"/>
  <c r="S700" i="1"/>
  <c r="S697" i="1"/>
  <c r="K700" i="1"/>
  <c r="K697" i="1"/>
  <c r="AC402" i="1"/>
  <c r="AC407" i="1" s="1"/>
  <c r="AC401" i="1"/>
  <c r="AC404" i="1"/>
  <c r="T363" i="1"/>
  <c r="T368" i="1" s="1"/>
  <c r="AC655" i="1"/>
  <c r="AC656" i="1"/>
  <c r="AC661" i="1" s="1"/>
  <c r="AC658" i="1"/>
  <c r="I655" i="1"/>
  <c r="I658" i="1"/>
  <c r="G483" i="1"/>
  <c r="X363" i="1"/>
  <c r="X368" i="1" s="1"/>
  <c r="AD617" i="1"/>
  <c r="AD614" i="1"/>
  <c r="J617" i="1"/>
  <c r="J614" i="1"/>
  <c r="AN612" i="1"/>
  <c r="AA614" i="1"/>
  <c r="AA617" i="1"/>
  <c r="O615" i="1"/>
  <c r="O620" i="1" s="1"/>
  <c r="O614" i="1"/>
  <c r="O617" i="1"/>
  <c r="G614" i="1"/>
  <c r="G615" i="1"/>
  <c r="G620" i="1" s="1"/>
  <c r="G617" i="1"/>
  <c r="AM567" i="1"/>
  <c r="AD570" i="1" s="1"/>
  <c r="AD575" i="1" s="1"/>
  <c r="Z527" i="1"/>
  <c r="Z530" i="1"/>
  <c r="R527" i="1"/>
  <c r="J527" i="1"/>
  <c r="J528" i="1"/>
  <c r="J533" i="1" s="1"/>
  <c r="J530" i="1"/>
  <c r="AK439" i="1"/>
  <c r="Z442" i="1" s="1"/>
  <c r="Z447" i="1" s="1"/>
  <c r="AD404" i="1"/>
  <c r="AD402" i="1"/>
  <c r="AD407" i="1" s="1"/>
  <c r="AD401" i="1"/>
  <c r="G341" i="1"/>
  <c r="G346" i="1" s="1"/>
  <c r="L268" i="1"/>
  <c r="L273" i="1" s="1"/>
  <c r="Q194" i="1"/>
  <c r="Q199" i="1" s="1"/>
  <c r="B194" i="1"/>
  <c r="AD527" i="1"/>
  <c r="U655" i="1"/>
  <c r="J655" i="1"/>
  <c r="J658" i="1"/>
  <c r="J656" i="1"/>
  <c r="J661" i="1" s="1"/>
  <c r="AD363" i="1"/>
  <c r="AD368" i="1" s="1"/>
  <c r="F363" i="1"/>
  <c r="F368" i="1" s="1"/>
  <c r="AG368" i="1" s="1"/>
  <c r="B363" i="1"/>
  <c r="AB268" i="1"/>
  <c r="AB273" i="1" s="1"/>
  <c r="AF194" i="1"/>
  <c r="AF199" i="1" s="1"/>
  <c r="O176" i="1"/>
  <c r="S176" i="1"/>
  <c r="C176" i="1"/>
  <c r="W176" i="1"/>
  <c r="G176" i="1"/>
  <c r="AK174" i="1"/>
  <c r="AA176" i="1"/>
  <c r="AJ174" i="1"/>
  <c r="K176" i="1"/>
  <c r="E176" i="1"/>
  <c r="U176" i="1"/>
  <c r="O155" i="1"/>
  <c r="T155" i="1"/>
  <c r="D155" i="1"/>
  <c r="P139" i="1"/>
  <c r="R76" i="1"/>
  <c r="S483" i="1"/>
  <c r="AA483" i="1"/>
  <c r="AF291" i="1"/>
  <c r="L194" i="1"/>
  <c r="L199" i="1" s="1"/>
  <c r="Q71" i="1"/>
  <c r="B614" i="1"/>
  <c r="AE194" i="1"/>
  <c r="AE199" i="1" s="1"/>
  <c r="S194" i="1"/>
  <c r="S199" i="1" s="1"/>
  <c r="P176" i="1"/>
  <c r="S64" i="1"/>
  <c r="S87" i="1"/>
  <c r="U268" i="1"/>
  <c r="U273" i="1" s="1"/>
  <c r="T176" i="1"/>
  <c r="D176" i="1"/>
  <c r="X268" i="1"/>
  <c r="X273" i="1" s="1"/>
  <c r="T121" i="1"/>
  <c r="D121" i="1"/>
  <c r="AD121" i="1"/>
  <c r="X121" i="1"/>
  <c r="N121" i="1"/>
  <c r="H121" i="1"/>
  <c r="AB121" i="1"/>
  <c r="R121" i="1"/>
  <c r="L121" i="1"/>
  <c r="F121" i="1"/>
  <c r="P121" i="1"/>
  <c r="AF121" i="1"/>
  <c r="V121" i="1"/>
  <c r="P74" i="1"/>
  <c r="R401" i="1"/>
  <c r="S404" i="1"/>
  <c r="S402" i="1"/>
  <c r="S407" i="1" s="1"/>
  <c r="S401" i="1"/>
  <c r="H341" i="1"/>
  <c r="H346" i="1" s="1"/>
  <c r="AD139" i="1"/>
  <c r="F139" i="1"/>
  <c r="Y139" i="1"/>
  <c r="S121" i="1"/>
  <c r="P79" i="1"/>
  <c r="P80" i="1"/>
  <c r="P77" i="1"/>
  <c r="J139" i="1"/>
  <c r="K121" i="1"/>
  <c r="AM914" i="1" l="1"/>
  <c r="AM911" i="1"/>
  <c r="B917" i="1"/>
  <c r="AM917" i="1" s="1"/>
  <c r="AM912" i="1"/>
  <c r="AN695" i="1"/>
  <c r="X698" i="1"/>
  <c r="X703" i="1" s="1"/>
  <c r="Q698" i="1"/>
  <c r="Q703" i="1" s="1"/>
  <c r="B698" i="1"/>
  <c r="V698" i="1"/>
  <c r="V703" i="1" s="1"/>
  <c r="AC698" i="1"/>
  <c r="AC703" i="1" s="1"/>
  <c r="AD698" i="1"/>
  <c r="AD703" i="1" s="1"/>
  <c r="AG698" i="1"/>
  <c r="AG703" i="1" s="1"/>
  <c r="M698" i="1"/>
  <c r="M703" i="1" s="1"/>
  <c r="AA698" i="1"/>
  <c r="AA703" i="1" s="1"/>
  <c r="N698" i="1"/>
  <c r="N703" i="1" s="1"/>
  <c r="L698" i="1"/>
  <c r="L703" i="1" s="1"/>
  <c r="H698" i="1"/>
  <c r="H703" i="1" s="1"/>
  <c r="P698" i="1"/>
  <c r="P703" i="1" s="1"/>
  <c r="U698" i="1"/>
  <c r="U703" i="1" s="1"/>
  <c r="W698" i="1"/>
  <c r="W703" i="1" s="1"/>
  <c r="F698" i="1"/>
  <c r="F703" i="1" s="1"/>
  <c r="E698" i="1"/>
  <c r="E703" i="1" s="1"/>
  <c r="AB698" i="1"/>
  <c r="AB703" i="1" s="1"/>
  <c r="T698" i="1"/>
  <c r="T703" i="1" s="1"/>
  <c r="Z698" i="1"/>
  <c r="Z703" i="1" s="1"/>
  <c r="AE698" i="1"/>
  <c r="AE703" i="1" s="1"/>
  <c r="O698" i="1"/>
  <c r="O703" i="1" s="1"/>
  <c r="AF698" i="1"/>
  <c r="AF703" i="1" s="1"/>
  <c r="Y698" i="1"/>
  <c r="Y703" i="1" s="1"/>
  <c r="G698" i="1"/>
  <c r="G703" i="1" s="1"/>
  <c r="K698" i="1"/>
  <c r="K703" i="1" s="1"/>
  <c r="J698" i="1"/>
  <c r="J703" i="1" s="1"/>
  <c r="C698" i="1"/>
  <c r="C703" i="1" s="1"/>
  <c r="S698" i="1"/>
  <c r="S703" i="1" s="1"/>
  <c r="AR779" i="1"/>
  <c r="J782" i="1"/>
  <c r="J787" i="1" s="1"/>
  <c r="C782" i="1"/>
  <c r="C787" i="1" s="1"/>
  <c r="E782" i="1"/>
  <c r="E787" i="1" s="1"/>
  <c r="W782" i="1"/>
  <c r="W787" i="1" s="1"/>
  <c r="R782" i="1"/>
  <c r="R787" i="1" s="1"/>
  <c r="S782" i="1"/>
  <c r="S787" i="1" s="1"/>
  <c r="AK782" i="1"/>
  <c r="AK787" i="1" s="1"/>
  <c r="Z782" i="1"/>
  <c r="Z787" i="1" s="1"/>
  <c r="B782" i="1"/>
  <c r="AD782" i="1"/>
  <c r="AD787" i="1" s="1"/>
  <c r="AE782" i="1"/>
  <c r="AE787" i="1" s="1"/>
  <c r="O782" i="1"/>
  <c r="O787" i="1" s="1"/>
  <c r="AI782" i="1"/>
  <c r="AI787" i="1" s="1"/>
  <c r="N782" i="1"/>
  <c r="N787" i="1" s="1"/>
  <c r="G782" i="1"/>
  <c r="G787" i="1" s="1"/>
  <c r="AH782" i="1"/>
  <c r="AH787" i="1" s="1"/>
  <c r="P782" i="1"/>
  <c r="P787" i="1" s="1"/>
  <c r="AF782" i="1"/>
  <c r="AF787" i="1" s="1"/>
  <c r="V782" i="1"/>
  <c r="V787" i="1" s="1"/>
  <c r="AA782" i="1"/>
  <c r="AA787" i="1" s="1"/>
  <c r="M782" i="1"/>
  <c r="M787" i="1" s="1"/>
  <c r="U782" i="1"/>
  <c r="U787" i="1" s="1"/>
  <c r="K782" i="1"/>
  <c r="K787" i="1" s="1"/>
  <c r="H782" i="1"/>
  <c r="H787" i="1" s="1"/>
  <c r="AB782" i="1"/>
  <c r="AB787" i="1" s="1"/>
  <c r="X782" i="1"/>
  <c r="X787" i="1" s="1"/>
  <c r="AC782" i="1"/>
  <c r="AC787" i="1" s="1"/>
  <c r="L782" i="1"/>
  <c r="L787" i="1" s="1"/>
  <c r="Y782" i="1"/>
  <c r="Y787" i="1" s="1"/>
  <c r="F782" i="1"/>
  <c r="F787" i="1" s="1"/>
  <c r="Q782" i="1"/>
  <c r="Q787" i="1" s="1"/>
  <c r="AG782" i="1"/>
  <c r="AG787" i="1" s="1"/>
  <c r="AJ782" i="1"/>
  <c r="AJ787" i="1" s="1"/>
  <c r="AG194" i="1"/>
  <c r="B199" i="1"/>
  <c r="AG199" i="1" s="1"/>
  <c r="AJ739" i="1"/>
  <c r="AE527" i="1"/>
  <c r="D218" i="1"/>
  <c r="D223" i="1" s="1"/>
  <c r="T218" i="1"/>
  <c r="T223" i="1" s="1"/>
  <c r="X218" i="1"/>
  <c r="X223" i="1" s="1"/>
  <c r="S218" i="1"/>
  <c r="S223" i="1" s="1"/>
  <c r="W218" i="1"/>
  <c r="W223" i="1" s="1"/>
  <c r="AB218" i="1"/>
  <c r="AB223" i="1" s="1"/>
  <c r="AH215" i="1"/>
  <c r="K218" i="1"/>
  <c r="K223" i="1" s="1"/>
  <c r="I218" i="1"/>
  <c r="I223" i="1" s="1"/>
  <c r="J218" i="1"/>
  <c r="J223" i="1" s="1"/>
  <c r="V218" i="1"/>
  <c r="V223" i="1" s="1"/>
  <c r="Z218" i="1"/>
  <c r="Z223" i="1" s="1"/>
  <c r="H218" i="1"/>
  <c r="H223" i="1" s="1"/>
  <c r="Y218" i="1"/>
  <c r="Y223" i="1" s="1"/>
  <c r="G218" i="1"/>
  <c r="G223" i="1" s="1"/>
  <c r="U218" i="1"/>
  <c r="U223" i="1" s="1"/>
  <c r="B218" i="1"/>
  <c r="O218" i="1"/>
  <c r="O223" i="1" s="1"/>
  <c r="L218" i="1"/>
  <c r="L223" i="1" s="1"/>
  <c r="Q218" i="1"/>
  <c r="Q223" i="1" s="1"/>
  <c r="E218" i="1"/>
  <c r="E223" i="1" s="1"/>
  <c r="AA218" i="1"/>
  <c r="AA223" i="1" s="1"/>
  <c r="P218" i="1"/>
  <c r="P223" i="1" s="1"/>
  <c r="M218" i="1"/>
  <c r="M223" i="1" s="1"/>
  <c r="AC218" i="1"/>
  <c r="AC223" i="1" s="1"/>
  <c r="N218" i="1"/>
  <c r="N223" i="1" s="1"/>
  <c r="B346" i="1"/>
  <c r="AF346" i="1" s="1"/>
  <c r="AF341" i="1"/>
  <c r="AH700" i="1"/>
  <c r="AO612" i="1"/>
  <c r="S615" i="1"/>
  <c r="S620" i="1" s="1"/>
  <c r="L615" i="1"/>
  <c r="L620" i="1" s="1"/>
  <c r="AH615" i="1"/>
  <c r="AH620" i="1" s="1"/>
  <c r="B615" i="1"/>
  <c r="AI617" i="1"/>
  <c r="AU822" i="1"/>
  <c r="Z825" i="1"/>
  <c r="Z830" i="1" s="1"/>
  <c r="AJ825" i="1"/>
  <c r="AJ830" i="1" s="1"/>
  <c r="P825" i="1"/>
  <c r="P830" i="1" s="1"/>
  <c r="AK825" i="1"/>
  <c r="AK830" i="1" s="1"/>
  <c r="U825" i="1"/>
  <c r="U830" i="1" s="1"/>
  <c r="AL825" i="1"/>
  <c r="AL830" i="1" s="1"/>
  <c r="AH825" i="1"/>
  <c r="AH830" i="1" s="1"/>
  <c r="AF825" i="1"/>
  <c r="AF830" i="1" s="1"/>
  <c r="O825" i="1"/>
  <c r="O830" i="1" s="1"/>
  <c r="I825" i="1"/>
  <c r="I830" i="1" s="1"/>
  <c r="AD825" i="1"/>
  <c r="AD830" i="1" s="1"/>
  <c r="T825" i="1"/>
  <c r="T830" i="1" s="1"/>
  <c r="V825" i="1"/>
  <c r="V830" i="1" s="1"/>
  <c r="N825" i="1"/>
  <c r="N830" i="1" s="1"/>
  <c r="B825" i="1"/>
  <c r="AE825" i="1"/>
  <c r="AE830" i="1" s="1"/>
  <c r="R825" i="1"/>
  <c r="R830" i="1" s="1"/>
  <c r="M825" i="1"/>
  <c r="M830" i="1" s="1"/>
  <c r="AG825" i="1"/>
  <c r="AG830" i="1" s="1"/>
  <c r="D825" i="1"/>
  <c r="D830" i="1" s="1"/>
  <c r="Y825" i="1"/>
  <c r="Y830" i="1" s="1"/>
  <c r="AA825" i="1"/>
  <c r="AA830" i="1" s="1"/>
  <c r="Q825" i="1"/>
  <c r="Q830" i="1" s="1"/>
  <c r="J825" i="1"/>
  <c r="J830" i="1" s="1"/>
  <c r="AC825" i="1"/>
  <c r="AC830" i="1" s="1"/>
  <c r="F825" i="1"/>
  <c r="F830" i="1" s="1"/>
  <c r="N615" i="1"/>
  <c r="N620" i="1" s="1"/>
  <c r="AP737" i="1"/>
  <c r="T740" i="1"/>
  <c r="T745" i="1" s="1"/>
  <c r="AE740" i="1"/>
  <c r="AE745" i="1" s="1"/>
  <c r="Y740" i="1"/>
  <c r="Y745" i="1" s="1"/>
  <c r="AC740" i="1"/>
  <c r="AC745" i="1" s="1"/>
  <c r="AI740" i="1"/>
  <c r="AI745" i="1" s="1"/>
  <c r="O740" i="1"/>
  <c r="O745" i="1" s="1"/>
  <c r="E740" i="1"/>
  <c r="E745" i="1" s="1"/>
  <c r="G740" i="1"/>
  <c r="G745" i="1" s="1"/>
  <c r="M740" i="1"/>
  <c r="M745" i="1" s="1"/>
  <c r="AG740" i="1"/>
  <c r="AG745" i="1" s="1"/>
  <c r="V740" i="1"/>
  <c r="V745" i="1" s="1"/>
  <c r="AF401" i="1"/>
  <c r="AK525" i="1"/>
  <c r="X528" i="1"/>
  <c r="X533" i="1" s="1"/>
  <c r="AD528" i="1"/>
  <c r="AD533" i="1" s="1"/>
  <c r="P528" i="1"/>
  <c r="P533" i="1" s="1"/>
  <c r="H528" i="1"/>
  <c r="H533" i="1" s="1"/>
  <c r="T528" i="1"/>
  <c r="T533" i="1" s="1"/>
  <c r="W740" i="1"/>
  <c r="W745" i="1" s="1"/>
  <c r="AL784" i="1"/>
  <c r="Z740" i="1"/>
  <c r="Z745" i="1" s="1"/>
  <c r="AN825" i="1"/>
  <c r="AN830" i="1" s="1"/>
  <c r="AB656" i="1"/>
  <c r="AB661" i="1" s="1"/>
  <c r="Y656" i="1"/>
  <c r="Y661" i="1" s="1"/>
  <c r="AG570" i="1"/>
  <c r="AG575" i="1" s="1"/>
  <c r="T615" i="1"/>
  <c r="T620" i="1" s="1"/>
  <c r="M615" i="1"/>
  <c r="M620" i="1" s="1"/>
  <c r="AB740" i="1"/>
  <c r="AB745" i="1" s="1"/>
  <c r="AL781" i="1"/>
  <c r="B297" i="1"/>
  <c r="AF297" i="1" s="1"/>
  <c r="AF292" i="1"/>
  <c r="Z528" i="1"/>
  <c r="Z533" i="1" s="1"/>
  <c r="AD615" i="1"/>
  <c r="AD620" i="1" s="1"/>
  <c r="M528" i="1"/>
  <c r="M533" i="1" s="1"/>
  <c r="H740" i="1"/>
  <c r="H745" i="1" s="1"/>
  <c r="X740" i="1"/>
  <c r="X745" i="1" s="1"/>
  <c r="B740" i="1"/>
  <c r="AH740" i="1"/>
  <c r="AH745" i="1" s="1"/>
  <c r="AM867" i="1"/>
  <c r="AQ865" i="1"/>
  <c r="R868" i="1"/>
  <c r="R873" i="1" s="1"/>
  <c r="X868" i="1"/>
  <c r="X873" i="1" s="1"/>
  <c r="Q868" i="1"/>
  <c r="Q873" i="1" s="1"/>
  <c r="AB868" i="1"/>
  <c r="AB873" i="1" s="1"/>
  <c r="AD868" i="1"/>
  <c r="AD873" i="1" s="1"/>
  <c r="P868" i="1"/>
  <c r="P873" i="1" s="1"/>
  <c r="L868" i="1"/>
  <c r="L873" i="1" s="1"/>
  <c r="AH868" i="1"/>
  <c r="AH873" i="1" s="1"/>
  <c r="B868" i="1"/>
  <c r="Z868" i="1"/>
  <c r="Z873" i="1" s="1"/>
  <c r="AL868" i="1"/>
  <c r="AL873" i="1" s="1"/>
  <c r="H868" i="1"/>
  <c r="H873" i="1" s="1"/>
  <c r="J868" i="1"/>
  <c r="J873" i="1" s="1"/>
  <c r="N868" i="1"/>
  <c r="N873" i="1" s="1"/>
  <c r="V868" i="1"/>
  <c r="V873" i="1" s="1"/>
  <c r="AF868" i="1"/>
  <c r="AF873" i="1" s="1"/>
  <c r="F868" i="1"/>
  <c r="F873" i="1" s="1"/>
  <c r="AJ868" i="1"/>
  <c r="AJ873" i="1" s="1"/>
  <c r="AD442" i="1"/>
  <c r="AD447" i="1" s="1"/>
  <c r="B528" i="1"/>
  <c r="H656" i="1"/>
  <c r="H661" i="1" s="1"/>
  <c r="F656" i="1"/>
  <c r="F661" i="1" s="1"/>
  <c r="F528" i="1"/>
  <c r="F533" i="1" s="1"/>
  <c r="V528" i="1"/>
  <c r="V533" i="1" s="1"/>
  <c r="M656" i="1"/>
  <c r="M661" i="1" s="1"/>
  <c r="E528" i="1"/>
  <c r="E533" i="1" s="1"/>
  <c r="O656" i="1"/>
  <c r="O661" i="1" s="1"/>
  <c r="AA528" i="1"/>
  <c r="AA533" i="1" s="1"/>
  <c r="C740" i="1"/>
  <c r="C745" i="1" s="1"/>
  <c r="L740" i="1"/>
  <c r="L745" i="1" s="1"/>
  <c r="P740" i="1"/>
  <c r="P745" i="1" s="1"/>
  <c r="F740" i="1"/>
  <c r="F745" i="1" s="1"/>
  <c r="L825" i="1"/>
  <c r="L830" i="1" s="1"/>
  <c r="Y156" i="1"/>
  <c r="I156" i="1"/>
  <c r="AC156" i="1"/>
  <c r="M156" i="1"/>
  <c r="AB156" i="1"/>
  <c r="Q156" i="1"/>
  <c r="P156" i="1"/>
  <c r="E156" i="1"/>
  <c r="Z156" i="1"/>
  <c r="U156" i="1"/>
  <c r="F156" i="1"/>
  <c r="R156" i="1"/>
  <c r="AD156" i="1"/>
  <c r="L156" i="1"/>
  <c r="K156" i="1"/>
  <c r="AA156" i="1"/>
  <c r="D156" i="1"/>
  <c r="B156" i="1"/>
  <c r="O156" i="1"/>
  <c r="H156" i="1"/>
  <c r="T156" i="1"/>
  <c r="N156" i="1"/>
  <c r="V156" i="1"/>
  <c r="C156" i="1"/>
  <c r="S156" i="1"/>
  <c r="X156" i="1"/>
  <c r="J156" i="1"/>
  <c r="G156" i="1"/>
  <c r="W156" i="1"/>
  <c r="C615" i="1"/>
  <c r="C620" i="1" s="1"/>
  <c r="K615" i="1"/>
  <c r="K620" i="1" s="1"/>
  <c r="AE615" i="1"/>
  <c r="AE620" i="1" s="1"/>
  <c r="B407" i="1"/>
  <c r="AF486" i="1"/>
  <c r="X615" i="1"/>
  <c r="X620" i="1" s="1"/>
  <c r="AK399" i="1"/>
  <c r="O402" i="1"/>
  <c r="O407" i="1" s="1"/>
  <c r="I402" i="1"/>
  <c r="I407" i="1" s="1"/>
  <c r="Y402" i="1"/>
  <c r="Y407" i="1" s="1"/>
  <c r="E402" i="1"/>
  <c r="E407" i="1" s="1"/>
  <c r="R402" i="1"/>
  <c r="R407" i="1" s="1"/>
  <c r="Y615" i="1"/>
  <c r="Y620" i="1" s="1"/>
  <c r="AE868" i="1"/>
  <c r="AE873" i="1" s="1"/>
  <c r="L656" i="1"/>
  <c r="L661" i="1" s="1"/>
  <c r="T656" i="1"/>
  <c r="T661" i="1" s="1"/>
  <c r="AB528" i="1"/>
  <c r="AB533" i="1" s="1"/>
  <c r="AE530" i="1"/>
  <c r="AH697" i="1"/>
  <c r="AD740" i="1"/>
  <c r="AD745" i="1" s="1"/>
  <c r="W177" i="1"/>
  <c r="G177" i="1"/>
  <c r="AA177" i="1"/>
  <c r="K177" i="1"/>
  <c r="O177" i="1"/>
  <c r="AD177" i="1"/>
  <c r="N177" i="1"/>
  <c r="C177" i="1"/>
  <c r="S177" i="1"/>
  <c r="X177" i="1"/>
  <c r="I177" i="1"/>
  <c r="Y177" i="1"/>
  <c r="D177" i="1"/>
  <c r="T177" i="1"/>
  <c r="H177" i="1"/>
  <c r="M177" i="1"/>
  <c r="AC177" i="1"/>
  <c r="P177" i="1"/>
  <c r="L177" i="1"/>
  <c r="AB177" i="1"/>
  <c r="J177" i="1"/>
  <c r="Q177" i="1"/>
  <c r="F177" i="1"/>
  <c r="B177" i="1"/>
  <c r="Z177" i="1"/>
  <c r="E177" i="1"/>
  <c r="U177" i="1"/>
  <c r="V177" i="1"/>
  <c r="R177" i="1"/>
  <c r="E615" i="1"/>
  <c r="E620" i="1" s="1"/>
  <c r="AF122" i="1"/>
  <c r="P122" i="1"/>
  <c r="T122" i="1"/>
  <c r="D122" i="1"/>
  <c r="X122" i="1"/>
  <c r="H122" i="1"/>
  <c r="Q122" i="1"/>
  <c r="L122" i="1"/>
  <c r="AB122" i="1"/>
  <c r="M122" i="1"/>
  <c r="K122" i="1"/>
  <c r="Y122" i="1"/>
  <c r="N122" i="1"/>
  <c r="AD122" i="1"/>
  <c r="U122" i="1"/>
  <c r="W122" i="1"/>
  <c r="S122" i="1"/>
  <c r="AC122" i="1"/>
  <c r="B122" i="1"/>
  <c r="R122" i="1"/>
  <c r="AA122" i="1"/>
  <c r="G122" i="1"/>
  <c r="F122" i="1"/>
  <c r="V122" i="1"/>
  <c r="O122" i="1"/>
  <c r="C122" i="1"/>
  <c r="AE122" i="1"/>
  <c r="I122" i="1"/>
  <c r="J122" i="1"/>
  <c r="Z122" i="1"/>
  <c r="E122" i="1"/>
  <c r="Z615" i="1"/>
  <c r="Z620" i="1" s="1"/>
  <c r="AI614" i="1"/>
  <c r="B368" i="1"/>
  <c r="AG363" i="1"/>
  <c r="T442" i="1"/>
  <c r="T447" i="1" s="1"/>
  <c r="AL439" i="1"/>
  <c r="B442" i="1"/>
  <c r="B447" i="1" s="1"/>
  <c r="O442" i="1"/>
  <c r="O447" i="1" s="1"/>
  <c r="S442" i="1"/>
  <c r="S447" i="1" s="1"/>
  <c r="AB442" i="1"/>
  <c r="AB447" i="1" s="1"/>
  <c r="AF442" i="1"/>
  <c r="AF447" i="1" s="1"/>
  <c r="K442" i="1"/>
  <c r="K447" i="1" s="1"/>
  <c r="M442" i="1"/>
  <c r="M447" i="1" s="1"/>
  <c r="E442" i="1"/>
  <c r="E447" i="1" s="1"/>
  <c r="P442" i="1"/>
  <c r="P447" i="1" s="1"/>
  <c r="X442" i="1"/>
  <c r="X447" i="1" s="1"/>
  <c r="AE442" i="1"/>
  <c r="AE447" i="1" s="1"/>
  <c r="J442" i="1"/>
  <c r="J447" i="1" s="1"/>
  <c r="C442" i="1"/>
  <c r="L442" i="1"/>
  <c r="L447" i="1" s="1"/>
  <c r="AA442" i="1"/>
  <c r="AA447" i="1" s="1"/>
  <c r="F442" i="1"/>
  <c r="F447" i="1" s="1"/>
  <c r="U442" i="1"/>
  <c r="U447" i="1" s="1"/>
  <c r="G442" i="1"/>
  <c r="G447" i="1" s="1"/>
  <c r="W442" i="1"/>
  <c r="W447" i="1" s="1"/>
  <c r="AB570" i="1"/>
  <c r="AB575" i="1" s="1"/>
  <c r="AN567" i="1"/>
  <c r="H570" i="1"/>
  <c r="H575" i="1" s="1"/>
  <c r="Z570" i="1"/>
  <c r="Z575" i="1" s="1"/>
  <c r="X570" i="1"/>
  <c r="X575" i="1" s="1"/>
  <c r="B570" i="1"/>
  <c r="J570" i="1"/>
  <c r="J575" i="1" s="1"/>
  <c r="R570" i="1"/>
  <c r="R575" i="1" s="1"/>
  <c r="L570" i="1"/>
  <c r="L575" i="1" s="1"/>
  <c r="W570" i="1"/>
  <c r="W575" i="1" s="1"/>
  <c r="G570" i="1"/>
  <c r="G575" i="1" s="1"/>
  <c r="AA570" i="1"/>
  <c r="AA575" i="1" s="1"/>
  <c r="V570" i="1"/>
  <c r="V575" i="1" s="1"/>
  <c r="F570" i="1"/>
  <c r="F575" i="1" s="1"/>
  <c r="P570" i="1"/>
  <c r="P575" i="1" s="1"/>
  <c r="AF570" i="1"/>
  <c r="AF575" i="1" s="1"/>
  <c r="O570" i="1"/>
  <c r="O575" i="1" s="1"/>
  <c r="Q570" i="1"/>
  <c r="Q575" i="1" s="1"/>
  <c r="C570" i="1"/>
  <c r="C575" i="1" s="1"/>
  <c r="AH575" i="1" s="1"/>
  <c r="K570" i="1"/>
  <c r="K575" i="1" s="1"/>
  <c r="AA615" i="1"/>
  <c r="AA620" i="1" s="1"/>
  <c r="J615" i="1"/>
  <c r="J620" i="1" s="1"/>
  <c r="AC570" i="1"/>
  <c r="AC575" i="1" s="1"/>
  <c r="Q615" i="1"/>
  <c r="Q620" i="1" s="1"/>
  <c r="AB825" i="1"/>
  <c r="AB830" i="1" s="1"/>
  <c r="B273" i="1"/>
  <c r="AC273" i="1" s="1"/>
  <c r="AC268" i="1"/>
  <c r="AN653" i="1"/>
  <c r="W656" i="1"/>
  <c r="W661" i="1" s="1"/>
  <c r="Z656" i="1"/>
  <c r="Z661" i="1" s="1"/>
  <c r="E656" i="1"/>
  <c r="E661" i="1" s="1"/>
  <c r="K656" i="1"/>
  <c r="K661" i="1" s="1"/>
  <c r="AA656" i="1"/>
  <c r="AA661" i="1" s="1"/>
  <c r="AG656" i="1"/>
  <c r="AG661" i="1" s="1"/>
  <c r="B656" i="1"/>
  <c r="U656" i="1"/>
  <c r="U661" i="1" s="1"/>
  <c r="E570" i="1"/>
  <c r="E575" i="1" s="1"/>
  <c r="AB615" i="1"/>
  <c r="AB620" i="1" s="1"/>
  <c r="AB402" i="1"/>
  <c r="AB407" i="1" s="1"/>
  <c r="G656" i="1"/>
  <c r="G661" i="1" s="1"/>
  <c r="C825" i="1"/>
  <c r="C830" i="1" s="1"/>
  <c r="AA868" i="1"/>
  <c r="AA873" i="1" s="1"/>
  <c r="AF404" i="1"/>
  <c r="AJ481" i="1"/>
  <c r="Q528" i="1"/>
  <c r="Q533" i="1" s="1"/>
  <c r="L528" i="1"/>
  <c r="L533" i="1" s="1"/>
  <c r="P615" i="1"/>
  <c r="P620" i="1" s="1"/>
  <c r="N570" i="1"/>
  <c r="N575" i="1" s="1"/>
  <c r="O528" i="1"/>
  <c r="O533" i="1" s="1"/>
  <c r="I615" i="1"/>
  <c r="I620" i="1" s="1"/>
  <c r="AF740" i="1"/>
  <c r="AF745" i="1" s="1"/>
  <c r="S825" i="1"/>
  <c r="S830" i="1" s="1"/>
  <c r="AM825" i="1"/>
  <c r="AM830" i="1" s="1"/>
  <c r="J740" i="1"/>
  <c r="J745" i="1" s="1"/>
  <c r="X825" i="1"/>
  <c r="X830" i="1" s="1"/>
  <c r="O868" i="1"/>
  <c r="O873" i="1" s="1"/>
  <c r="C402" i="1"/>
  <c r="C407" i="1" s="1"/>
  <c r="U528" i="1"/>
  <c r="U533" i="1" s="1"/>
  <c r="V402" i="1"/>
  <c r="V407" i="1" s="1"/>
  <c r="U402" i="1"/>
  <c r="U407" i="1" s="1"/>
  <c r="F402" i="1"/>
  <c r="F407" i="1" s="1"/>
  <c r="I442" i="1"/>
  <c r="I447" i="1" s="1"/>
  <c r="V615" i="1"/>
  <c r="V620" i="1" s="1"/>
  <c r="C528" i="1"/>
  <c r="C533" i="1" s="1"/>
  <c r="T570" i="1"/>
  <c r="T575" i="1" s="1"/>
  <c r="AC615" i="1"/>
  <c r="AC620" i="1" s="1"/>
  <c r="U740" i="1"/>
  <c r="U745" i="1" s="1"/>
  <c r="G825" i="1"/>
  <c r="G830" i="1" s="1"/>
  <c r="AC868" i="1"/>
  <c r="AC873" i="1" s="1"/>
  <c r="N740" i="1"/>
  <c r="N745" i="1" s="1"/>
  <c r="H825" i="1"/>
  <c r="H830" i="1" s="1"/>
  <c r="B249" i="1"/>
  <c r="AH249" i="1" s="1"/>
  <c r="AH244" i="1"/>
  <c r="B703" i="1" l="1"/>
  <c r="AH703" i="1" s="1"/>
  <c r="AH698" i="1"/>
  <c r="B575" i="1"/>
  <c r="AH570" i="1"/>
  <c r="C447" i="1"/>
  <c r="AG447" i="1" s="1"/>
  <c r="AG442" i="1"/>
  <c r="AF402" i="1"/>
  <c r="B830" i="1"/>
  <c r="AO830" i="1" s="1"/>
  <c r="AO825" i="1"/>
  <c r="B661" i="1"/>
  <c r="AH661" i="1" s="1"/>
  <c r="AH656" i="1"/>
  <c r="AF407" i="1"/>
  <c r="B620" i="1"/>
  <c r="AI615" i="1"/>
  <c r="B533" i="1"/>
  <c r="AE533" i="1" s="1"/>
  <c r="AE528" i="1"/>
  <c r="B787" i="1"/>
  <c r="AL787" i="1" s="1"/>
  <c r="AL782" i="1"/>
  <c r="AK481" i="1"/>
  <c r="S484" i="1"/>
  <c r="S489" i="1" s="1"/>
  <c r="AC484" i="1"/>
  <c r="AC489" i="1" s="1"/>
  <c r="F484" i="1"/>
  <c r="F489" i="1" s="1"/>
  <c r="I484" i="1"/>
  <c r="I489" i="1" s="1"/>
  <c r="AD484" i="1"/>
  <c r="AD489" i="1" s="1"/>
  <c r="C484" i="1"/>
  <c r="C489" i="1" s="1"/>
  <c r="AB484" i="1"/>
  <c r="AB489" i="1" s="1"/>
  <c r="AA484" i="1"/>
  <c r="AA489" i="1" s="1"/>
  <c r="K484" i="1"/>
  <c r="K489" i="1" s="1"/>
  <c r="B484" i="1"/>
  <c r="R484" i="1"/>
  <c r="R489" i="1" s="1"/>
  <c r="Y484" i="1"/>
  <c r="Y489" i="1" s="1"/>
  <c r="G484" i="1"/>
  <c r="G489" i="1" s="1"/>
  <c r="L484" i="1"/>
  <c r="L489" i="1" s="1"/>
  <c r="M484" i="1"/>
  <c r="M489" i="1" s="1"/>
  <c r="W484" i="1"/>
  <c r="W489" i="1" s="1"/>
  <c r="O484" i="1"/>
  <c r="O489" i="1" s="1"/>
  <c r="J484" i="1"/>
  <c r="J489" i="1" s="1"/>
  <c r="X484" i="1"/>
  <c r="X489" i="1" s="1"/>
  <c r="N484" i="1"/>
  <c r="N489" i="1" s="1"/>
  <c r="E484" i="1"/>
  <c r="E489" i="1" s="1"/>
  <c r="P484" i="1"/>
  <c r="P489" i="1" s="1"/>
  <c r="U484" i="1"/>
  <c r="U489" i="1" s="1"/>
  <c r="T484" i="1"/>
  <c r="T489" i="1" s="1"/>
  <c r="AE484" i="1"/>
  <c r="AE489" i="1" s="1"/>
  <c r="Z484" i="1"/>
  <c r="Z489" i="1" s="1"/>
  <c r="V484" i="1"/>
  <c r="V489" i="1" s="1"/>
  <c r="AI620" i="1"/>
  <c r="B873" i="1"/>
  <c r="AM873" i="1" s="1"/>
  <c r="AM868" i="1"/>
  <c r="AJ740" i="1"/>
  <c r="B745" i="1"/>
  <c r="AJ745" i="1" s="1"/>
  <c r="AD218" i="1"/>
  <c r="B223" i="1"/>
  <c r="AD223" i="1" s="1"/>
  <c r="B489" i="1" l="1"/>
  <c r="AF484" i="1"/>
  <c r="AF489" i="1"/>
</calcChain>
</file>

<file path=xl/sharedStrings.xml><?xml version="1.0" encoding="utf-8"?>
<sst xmlns="http://schemas.openxmlformats.org/spreadsheetml/2006/main" count="3271" uniqueCount="342">
  <si>
    <t>CPu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</si>
  <si>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</si>
  <si>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</si>
  <si>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</si>
  <si>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</si>
  <si>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</si>
  <si>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</si>
  <si>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</si>
  <si>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</si>
  <si>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</si>
  <si>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</si>
  <si>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</si>
  <si>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</si>
  <si>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Q1 2014</t>
  </si>
  <si>
    <t>Q2 2014</t>
  </si>
  <si>
    <t>Q3 2014</t>
  </si>
  <si>
    <t>Q4 2014</t>
  </si>
  <si>
    <t>2013-11</t>
  </si>
  <si>
    <t>2013-12</t>
  </si>
  <si>
    <t>ALICE</t>
  </si>
  <si>
    <t>ATLAS</t>
  </si>
  <si>
    <t>CMS</t>
  </si>
  <si>
    <t>LHCb</t>
  </si>
  <si>
    <t>H1</t>
  </si>
  <si>
    <t>ILC</t>
  </si>
  <si>
    <t>MICE</t>
  </si>
  <si>
    <t>NA48/NA62</t>
  </si>
  <si>
    <t>Pheno</t>
  </si>
  <si>
    <t>SNO+</t>
  </si>
  <si>
    <t>SuperB</t>
  </si>
  <si>
    <t>T2K</t>
  </si>
  <si>
    <t>Others</t>
  </si>
  <si>
    <t>ZEUS</t>
  </si>
  <si>
    <t>DTeam/Ops</t>
  </si>
  <si>
    <t>    </t>
  </si>
  <si>
    <t>LHC (ex Alice)</t>
  </si>
  <si>
    <t>LHC (Inc Alice)</t>
  </si>
  <si>
    <t>        </t>
  </si>
  <si>
    <t>Non LHC</t>
  </si>
  <si>
    <t>Other</t>
  </si>
  <si>
    <t>         </t>
  </si>
  <si>
    <t>Total</t>
  </si>
  <si>
    <t>       </t>
  </si>
  <si>
    <t>Wall times:</t>
  </si>
  <si>
    <t>          </t>
  </si>
  <si>
    <t> </t>
  </si>
  <si>
    <t>LHC (inc Alice)</t>
  </si>
  <si>
    <t>CPU Efficiency</t>
  </si>
  <si>
    <t>Non-LHC</t>
  </si>
  <si>
    <t>Fraction of CPU usage</t>
  </si>
  <si>
    <t>SUBREGION</t>
  </si>
  <si>
    <t>alice</t>
  </si>
  <si>
    <t>atlas</t>
  </si>
  <si>
    <t>biomed</t>
  </si>
  <si>
    <t>calice</t>
  </si>
  <si>
    <t>cernatschool.org</t>
  </si>
  <si>
    <t>cms</t>
  </si>
  <si>
    <t>dteam</t>
  </si>
  <si>
    <t>dzero</t>
  </si>
  <si>
    <t>earthsci.vo.gridpp.ac.uk</t>
  </si>
  <si>
    <t>enmr.eu</t>
  </si>
  <si>
    <t>epic.vo.gridpp.ac.uk</t>
  </si>
  <si>
    <t>esr</t>
  </si>
  <si>
    <t>fusion</t>
  </si>
  <si>
    <t>geant4</t>
  </si>
  <si>
    <t>gridpp</t>
  </si>
  <si>
    <t>hone</t>
  </si>
  <si>
    <t>hyperk.org</t>
  </si>
  <si>
    <t>ilc</t>
  </si>
  <si>
    <t>lhcb</t>
  </si>
  <si>
    <t>mice</t>
  </si>
  <si>
    <t>na62.vo.gridpp.ac.uk</t>
  </si>
  <si>
    <t>ops</t>
  </si>
  <si>
    <t>pheno</t>
  </si>
  <si>
    <t>snoplus.snolab.ca</t>
  </si>
  <si>
    <t>t2k.org</t>
  </si>
  <si>
    <t>vo.landslides.mossaic.org</t>
  </si>
  <si>
    <t>vo.londongrid.ac.uk</t>
  </si>
  <si>
    <t>vo.northgrid.ac.uk</t>
  </si>
  <si>
    <t>vo.scotgrid.ac.uk</t>
  </si>
  <si>
    <t>vo.southgrid.ac.uk</t>
  </si>
  <si>
    <t>zeus</t>
  </si>
  <si>
    <t>LondonT2</t>
  </si>
  <si>
    <t>NorthGrid</t>
  </si>
  <si>
    <t>ScotGrid</t>
  </si>
  <si>
    <t>SouthGrid</t>
  </si>
  <si>
    <t>Tier1A</t>
  </si>
  <si>
    <t>LHC (ex alice)</t>
  </si>
  <si>
    <t>Tier-2</t>
  </si>
  <si>
    <t>Non LHC frac</t>
  </si>
  <si>
    <t>example</t>
  </si>
  <si>
    <t>planck</t>
  </si>
  <si>
    <t>Non Tier-1</t>
  </si>
  <si>
    <t>Normalised CPU time [units 1K.SI2K.Hours] by SUBREGION and VO</t>
  </si>
  <si>
    <t>glast.org</t>
  </si>
  <si>
    <t>None</t>
  </si>
  <si>
    <t>T1 Non LHC fraction</t>
  </si>
  <si>
    <t>%</t>
  </si>
  <si>
    <t>21.93%</t>
  </si>
  <si>
    <t>22.75%</t>
  </si>
  <si>
    <t>7.22%</t>
  </si>
  <si>
    <t>16.03%</t>
  </si>
  <si>
    <t>frac ALICE T1)</t>
  </si>
  <si>
    <t>32.08%</t>
  </si>
  <si>
    <t>=&gt; CSV Dump from EGI accounting portal for the period 10/2014 to 12/2014 &lt;=</t>
  </si>
  <si>
    <t>Values show are NGI_UK Normalised CPU time [units 1K.SI2K.Hours] by SUBREGION and VO&lt;b&gt;&lt;/b&gt;(Units are Hours)</t>
  </si>
  <si>
    <t>comet.j-parc.jp</t>
  </si>
  <si>
    <t>icecube</t>
  </si>
  <si>
    <t>non LHC (inc ALICE)</t>
  </si>
  <si>
    <t>Active</t>
  </si>
  <si>
    <t>(i.e. if total Tier-2 ksi2k &gt; 1000 for quarter. Subtract ATLAS, CMS, dteam, lhcb, ops))</t>
  </si>
  <si>
    <t>Active and &gt; 1%</t>
  </si>
  <si>
    <t>Q1 2015</t>
  </si>
  <si>
    <t>=&gt; CSV Dump from EGI accounting portal for the period 1/2015 to 3/2015 &lt;=</t>
  </si>
  <si>
    <t>Values show are NGI_UK Normalised CPU time [units HEPSPEC06.Hours] by SUBREGION and VO&lt;b&gt;&lt;/b&gt;(Units are Hours)</t>
  </si>
  <si>
    <t>frac ALICE T1</t>
  </si>
  <si>
    <t>(i.e. if total Tier-2 HS06 &gt; 1000 for quarter. Subtract ATLAS, CMS, dteam, lhcb, ops))</t>
  </si>
  <si>
    <t>=&gt; CSV Dump from EGI accounting portal for the period 7/2015 to 9/2015 &lt;=</t>
  </si>
  <si>
    <t>lsst</t>
  </si>
  <si>
    <t>lz</t>
  </si>
  <si>
    <t>test.ngs.ac.uk</t>
  </si>
  <si>
    <t>CSV</t>
  </si>
  <si>
    <t>Dump</t>
  </si>
  <si>
    <t>from</t>
  </si>
  <si>
    <t>EGI</t>
  </si>
  <si>
    <t>accounting</t>
  </si>
  <si>
    <t>portal</t>
  </si>
  <si>
    <t>for</t>
  </si>
  <si>
    <t>the</t>
  </si>
  <si>
    <t>period</t>
  </si>
  <si>
    <t>10/2015</t>
  </si>
  <si>
    <t>to</t>
  </si>
  <si>
    <t>12/2015</t>
  </si>
  <si>
    <t>&lt;=</t>
  </si>
  <si>
    <t>Values</t>
  </si>
  <si>
    <t>show</t>
  </si>
  <si>
    <t>are</t>
  </si>
  <si>
    <t>NGI_UK</t>
  </si>
  <si>
    <t>Normalised</t>
  </si>
  <si>
    <t>CPU</t>
  </si>
  <si>
    <t>time</t>
  </si>
  <si>
    <t>[units</t>
  </si>
  <si>
    <t>HEPSPEC06.Hours]</t>
  </si>
  <si>
    <t>by</t>
  </si>
  <si>
    <t>and</t>
  </si>
  <si>
    <t>VO&lt;b&gt;&lt;/b&gt;(Units</t>
  </si>
  <si>
    <t>Hours)</t>
  </si>
  <si>
    <t>=&gt; CSV Dump from EGI accounting portal for the period 1/2016 to 3/2016 &lt;=</t>
  </si>
  <si>
    <t>fermilab</t>
  </si>
  <si>
    <t>nordugrid.org</t>
  </si>
  <si>
    <t xml:space="preserve"> </t>
  </si>
  <si>
    <t>csv dump from egi accounting portal for the period 4/2016 to 6/2016</t>
  </si>
  <si>
    <t>dune</t>
  </si>
  <si>
    <t>skatelescope.eu</t>
  </si>
  <si>
    <t>solidexperiment.org</t>
  </si>
  <si>
    <t>vo.moedal.org</t>
  </si>
  <si>
    <t>=&gt; CSV Dump from EGI accounting portal for the period 10/2016 to 12/2016 &lt;=</t>
  </si>
  <si>
    <t>https://accounting.egi.eu/egi.php?SubRegion=1.65&amp;query=normcpu-HEPSPEC06&amp;startYear=2016&amp;startMonth=10&amp;endYear=2016&amp;endMonth=12&amp;yRange=SUBREGION&amp;xRange=VO&amp;voGroup=all&amp;chart=GRBAR&amp;scale=LIN&amp;localJobs=onlygridjobs</t>
  </si>
  <si>
    <t>cepc</t>
  </si>
  <si>
    <t>RAL-LCG2</t>
  </si>
  <si>
    <t>UKI-LT2-Brunel</t>
  </si>
  <si>
    <t>UKI-LT2-IC-HEP</t>
  </si>
  <si>
    <t>UKI-LT2-QMUL</t>
  </si>
  <si>
    <t>UKI-LT2-RHUL</t>
  </si>
  <si>
    <t>UKI-NORTHGRID-LANCS-HEP</t>
  </si>
  <si>
    <t>UKI-NORTHGRID-LIV-HEP</t>
  </si>
  <si>
    <t>UKI-NORTHGRID-MAN-HEP</t>
  </si>
  <si>
    <t>UKI-NORTHGRID-SHEF-HEP</t>
  </si>
  <si>
    <t>UKI-SCOTGRID-DURHAM</t>
  </si>
  <si>
    <t>UKI-SCOTGRID-ECDF</t>
  </si>
  <si>
    <t>UKI-SCOTGRID-GLASGOW</t>
  </si>
  <si>
    <t>UKI-SOUTHGRID-BHAM-HEP</t>
  </si>
  <si>
    <t>UKI-SOUTHGRID-BRIS-HEP</t>
  </si>
  <si>
    <t>UKI-SOUTHGRID-CAM-HEP</t>
  </si>
  <si>
    <t>UKI-SOUTHGRID-OX-HEP</t>
  </si>
  <si>
    <t>UKI-SOUTHGRID-RALPP</t>
  </si>
  <si>
    <t>UKI-SOUTHGRID-SUSX</t>
  </si>
  <si>
    <t>osg</t>
  </si>
  <si>
    <t>total</t>
  </si>
  <si>
    <t>Q317</t>
  </si>
  <si>
    <t>https://accounting.egi.eu/wlcg/country/United%20Kingdom/normcpu/SITE/VO/2017/7/2017/9/all/localinfrajobs/</t>
  </si>
  <si>
    <t>UKI-LT2-UCL-HEP</t>
  </si>
  <si>
    <t>Q417</t>
  </si>
  <si>
    <t>Q118</t>
  </si>
  <si>
    <t>Q218</t>
  </si>
  <si>
    <t>magrid</t>
  </si>
  <si>
    <t>vo.complex-systems.eu</t>
  </si>
  <si>
    <t>Q318</t>
  </si>
  <si>
    <t>bes</t>
  </si>
  <si>
    <t>Q418</t>
  </si>
  <si>
    <t>Q119</t>
  </si>
  <si>
    <t>https://accounting.egi.eu/wlcg/country/United%20Kingdom/normcpu/SITE/VO/2019/1/2019/3/all/localinfrajobs/</t>
  </si>
  <si>
    <t>Q219</t>
  </si>
  <si>
    <t>iris</t>
  </si>
  <si>
    <t>virgo</t>
  </si>
  <si>
    <t>vo.cta.in2p3.fr</t>
  </si>
  <si>
    <t>Q319</t>
  </si>
  <si>
    <t>Gluex</t>
  </si>
  <si>
    <t>iris.ac.uk</t>
  </si>
  <si>
    <t>Q419</t>
  </si>
  <si>
    <t>clas12</t>
  </si>
  <si>
    <t>GridPP Quarterly Report</t>
  </si>
  <si>
    <t>OK</t>
  </si>
  <si>
    <t>Area</t>
  </si>
  <si>
    <t>Other Experiments</t>
  </si>
  <si>
    <t>Includes ALICE</t>
  </si>
  <si>
    <t>Close to target</t>
  </si>
  <si>
    <t>Year</t>
  </si>
  <si>
    <t>2020 Q1</t>
  </si>
  <si>
    <t>Not OK</t>
  </si>
  <si>
    <t>Reported by</t>
  </si>
  <si>
    <t>Duncan Rand</t>
  </si>
  <si>
    <t>Not yet able to be measured</t>
  </si>
  <si>
    <t>Suspended</t>
  </si>
  <si>
    <t>Metric no.</t>
  </si>
  <si>
    <t>Description</t>
  </si>
  <si>
    <t>Source</t>
  </si>
  <si>
    <t>Owner</t>
  </si>
  <si>
    <t>Target</t>
  </si>
  <si>
    <t>Q117</t>
  </si>
  <si>
    <t>Q217</t>
  </si>
  <si>
    <t>Q120</t>
  </si>
  <si>
    <t>Comment Q117</t>
  </si>
  <si>
    <t>Comment Q217</t>
  </si>
  <si>
    <t>Comment Q317</t>
  </si>
  <si>
    <t>Comment Q417</t>
  </si>
  <si>
    <t>Comment Q118</t>
  </si>
  <si>
    <t>Comment Q218</t>
  </si>
  <si>
    <t>Comment Q318</t>
  </si>
  <si>
    <t>Comment Q418</t>
  </si>
  <si>
    <t>Comment Q119</t>
  </si>
  <si>
    <t>Comment Q219</t>
  </si>
  <si>
    <t>Comment Q319</t>
  </si>
  <si>
    <t>Comment Q419</t>
  </si>
  <si>
    <t>Comment Q120</t>
  </si>
  <si>
    <t>1.8.1</t>
  </si>
  <si>
    <t>UK T1 CPU efficiency for "other" experiments
(non-ALICE).</t>
  </si>
  <si>
    <t>T1  CPU accounting</t>
  </si>
  <si>
    <t>Significant drop</t>
  </si>
  <si>
    <t>1.8.2</t>
  </si>
  <si>
    <t>Fraction of CPU time used by other experiments at UK T1
(non ALICE).</t>
  </si>
  <si>
    <t>T1&gt;2%</t>
  </si>
  <si>
    <t>1.8.3</t>
  </si>
  <si>
    <t>Number of new user groups for UK Grid.</t>
  </si>
  <si>
    <t>T1 and T2 accounting.
Email requests, etc</t>
  </si>
  <si>
    <t>&gt;1 per year</t>
  </si>
  <si>
    <t>cernatschool, LSST, vo.moedal.org have increased usage</t>
  </si>
  <si>
    <t>vo.cta.in2p3.fr, magrid</t>
  </si>
  <si>
    <t>calice, iris.ac.uk, 'Gluex'</t>
  </si>
  <si>
    <t>1.8.4</t>
  </si>
  <si>
    <t>UK T1 CPU efficiency for ALICE.</t>
  </si>
  <si>
    <t>T1  CPU accounting and EGI accounting</t>
  </si>
  <si>
    <t>Slight drop</t>
  </si>
  <si>
    <t>Only just above target</t>
  </si>
  <si>
    <t>Improved efficiency</t>
  </si>
  <si>
    <t>Good</t>
  </si>
  <si>
    <t>Falling</t>
  </si>
  <si>
    <t>Big drop</t>
  </si>
  <si>
    <t>Slight increase, nut still low</t>
  </si>
  <si>
    <t>1.8.5</t>
  </si>
  <si>
    <t>Fraction of CPU time used by ALICE at UK T1.</t>
  </si>
  <si>
    <t>T1  CPU accounting and EGI acconting</t>
  </si>
  <si>
    <t>T1&gt;5%</t>
  </si>
  <si>
    <t>Doubled</t>
  </si>
  <si>
    <t>Almost three times target</t>
  </si>
  <si>
    <t>50% increase, now three times target</t>
  </si>
  <si>
    <t>Reduced. Now close to target</t>
  </si>
  <si>
    <t>Large reduction</t>
  </si>
  <si>
    <t>Still low</t>
  </si>
  <si>
    <t>Still below target</t>
  </si>
  <si>
    <t>2.4.1</t>
  </si>
  <si>
    <t>No of non LHC VOs (including ALICE) active at UK T2s</t>
  </si>
  <si>
    <t>http://accounting.egi.eu/egi.php</t>
  </si>
  <si>
    <t>vo.londongrid.ac.uk has been decommissioned. cepc using ~6%.</t>
  </si>
  <si>
    <t>Lost vo.moedal.org, added cernatschool</t>
  </si>
  <si>
    <t>OK, new VO: bes</t>
  </si>
  <si>
    <t>2.4.2</t>
  </si>
  <si>
    <t>Fraction of CPU used by other expts (including ALICE) at UK T2s.</t>
  </si>
  <si>
    <t>Grid&gt;5%</t>
  </si>
  <si>
    <t>alice, dune, ilc, pheno, snoplus are the largest users</t>
  </si>
  <si>
    <t xml:space="preserve"> alice, biomed, lz, pheno, snoplus are the largest users</t>
  </si>
  <si>
    <t>alice, cepc, lz, pheno, snoplus are the largest users</t>
  </si>
  <si>
    <t>alice, lz, pheno are the largest users</t>
  </si>
  <si>
    <t>alice, lz, na62, pheno  are the largest users</t>
  </si>
  <si>
    <t>alice, na62 and pheno are the largest users</t>
  </si>
  <si>
    <t>alice, na62, pheno, ilc, dune are the largest users</t>
  </si>
  <si>
    <t>alice, dune, ilc, na62, pheno are the largest users</t>
  </si>
  <si>
    <t>alice, dune, ilc, lsst, na62, pheno are the largest users</t>
  </si>
  <si>
    <t>alice, pheno, ska, lz, dune, biomed, na62 are the largest users</t>
  </si>
  <si>
    <t>pheno, lz, alice, ilc, icecube are the largest users</t>
  </si>
  <si>
    <t>Complete</t>
  </si>
  <si>
    <t>Overdue</t>
  </si>
  <si>
    <t>Quarter</t>
  </si>
  <si>
    <t>Not yet due</t>
  </si>
  <si>
    <t>Milestone no.</t>
  </si>
  <si>
    <t>Due date</t>
  </si>
  <si>
    <t>Date complete</t>
  </si>
  <si>
    <t>Evidence</t>
  </si>
  <si>
    <t>Comment</t>
  </si>
  <si>
    <t>1.8.6</t>
  </si>
  <si>
    <t>Report to PMB on delivery during year</t>
  </si>
  <si>
    <t>OC Docs</t>
  </si>
  <si>
    <t>OC Docs and review SS</t>
  </si>
  <si>
    <t>1.8.7</t>
  </si>
  <si>
    <t>1.8.8</t>
  </si>
  <si>
    <t>1.8.9</t>
  </si>
  <si>
    <t>2017 Q1</t>
  </si>
  <si>
    <t>Progress over last Quarter</t>
  </si>
  <si>
    <t>Work area</t>
  </si>
  <si>
    <t>Successes</t>
  </si>
  <si>
    <t>Problems/Issues</t>
  </si>
  <si>
    <t>Note:To get multiple lines per box use Alt-Return</t>
  </si>
  <si>
    <t>General Risks</t>
  </si>
  <si>
    <t>Risk</t>
  </si>
  <si>
    <t>Mitigating Action</t>
  </si>
  <si>
    <t>old text</t>
  </si>
  <si>
    <t>Insitute or area specific risks</t>
  </si>
  <si>
    <t>Objectives and Deliverables for Last Quarter</t>
  </si>
  <si>
    <t>Objective/Deliverable</t>
  </si>
  <si>
    <t>Due Date</t>
  </si>
  <si>
    <t>Metric/Output</t>
  </si>
  <si>
    <t>Objectives and Deliverables for Next Quarter</t>
  </si>
  <si>
    <t>2017 Q2</t>
  </si>
  <si>
    <t>2017 Q3</t>
  </si>
  <si>
    <t>2017 Q4</t>
  </si>
  <si>
    <t>2018 Q1</t>
  </si>
  <si>
    <t>2018 Q3</t>
  </si>
  <si>
    <t>2019 Q2</t>
  </si>
  <si>
    <t>2019 Q4</t>
  </si>
  <si>
    <t>EVAL Notes</t>
  </si>
  <si>
    <t>Publications</t>
  </si>
  <si>
    <t>Date</t>
  </si>
  <si>
    <t>Notes</t>
  </si>
  <si>
    <t>Collaborations</t>
  </si>
  <si>
    <t>Further Funding (eg external grants)</t>
  </si>
  <si>
    <t>Destination of ex staff and recruitment issues</t>
  </si>
  <si>
    <t>Dissemmination events</t>
  </si>
  <si>
    <t>Intellectual Property</t>
  </si>
  <si>
    <t>Spin out companies</t>
  </si>
  <si>
    <t>Roles held on committees and boards</t>
  </si>
  <si>
    <t>Other outputs and Knowledge</t>
  </si>
  <si>
    <t>lsst, pheno, alice, ilc, na62 are the largest 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</si>
</sst>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E+00"/>
    <numFmt numFmtId="165" formatCode="0.000"/>
    <numFmt numFmtId="166" formatCode="0.0%"/>
    <numFmt numFmtId="167" formatCode="[$-809]mmm\-yy"/>
    <numFmt numFmtId="168" formatCode="[$-809]dd/mm/yyyy"/>
    <numFmt numFmtId="169" formatCode="[$-809]dd\-mmm\-yy"/>
  </numFmts>
  <fonts count="8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C00000"/>
      <name val="Arial"/>
      <family val="2"/>
      <charset val="1"/>
    </font>
    <font>
      <u/>
      <sz val="10"/>
      <color rgb="FF0000FF"/>
      <name val="Arial"/>
      <family val="2"/>
      <charset val="1"/>
    </font>
    <font>
      <b/>
      <i/>
      <sz val="10"/>
      <color rgb="FFDD0806"/>
      <name val="Arial"/>
      <family val="2"/>
      <charset val="1"/>
    </font>
    <font>
      <u/>
      <sz val="10"/>
      <color rgb="FF0000D4"/>
      <name val="Arial"/>
      <family val="2"/>
      <charset val="1"/>
    </font>
    <font>
      <sz val="10"/>
      <color rgb="FFFF0000"/>
      <name val="Arial"/>
      <family val="2"/>
      <charset val="1"/>
    </font>
    <font>
      <sz val="10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99CCFF"/>
        <bgColor rgb="FF93CDDD"/>
      </patternFill>
    </fill>
    <fill>
      <patternFill patternType="solid">
        <fgColor rgb="FF1FB714"/>
        <bgColor rgb="FF00B050"/>
      </patternFill>
    </fill>
    <fill>
      <patternFill patternType="solid">
        <fgColor rgb="FFCCFFFF"/>
        <bgColor rgb="FFCCFFFF"/>
      </patternFill>
    </fill>
    <fill>
      <patternFill patternType="solid">
        <fgColor rgb="FFFF9900"/>
        <bgColor rgb="FFFFCC00"/>
      </patternFill>
    </fill>
    <fill>
      <patternFill patternType="solid">
        <fgColor rgb="FFDD0806"/>
        <bgColor rgb="FFC00000"/>
      </patternFill>
    </fill>
    <fill>
      <patternFill patternType="solid">
        <fgColor rgb="FFCC99FF"/>
        <bgColor rgb="FF9999FF"/>
      </patternFill>
    </fill>
    <fill>
      <patternFill patternType="solid">
        <fgColor rgb="FF000000"/>
        <bgColor rgb="FF003300"/>
      </patternFill>
    </fill>
    <fill>
      <patternFill patternType="solid">
        <fgColor rgb="FF93CDDD"/>
        <bgColor rgb="FF99CCFF"/>
      </patternFill>
    </fill>
    <fill>
      <patternFill patternType="solid">
        <fgColor rgb="FF00B050"/>
        <bgColor rgb="FF1FB714"/>
      </patternFill>
    </fill>
    <fill>
      <patternFill patternType="solid">
        <fgColor rgb="FFFF0000"/>
        <bgColor rgb="FFDD0806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CC"/>
      </patternFill>
    </fill>
    <fill>
      <patternFill patternType="solid">
        <fgColor rgb="FF993300"/>
        <bgColor rgb="FF993366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</borders>
  <cellStyleXfs count="3">
    <xf numFmtId="0" fontId="0" fillId="0" borderId="0"/>
    <xf numFmtId="9" fontId="7" fillId="0" borderId="0" applyBorder="0" applyProtection="0"/>
    <xf numFmtId="0" fontId="3" fillId="0" borderId="0" applyBorder="0" applyProtection="0"/>
  </cellStyleXfs>
  <cellXfs count="10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13" borderId="10" xfId="0" applyFont="1" applyFill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1" fillId="13" borderId="8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0" fillId="0" borderId="0" xfId="0" applyFont="1" applyBorder="1" applyAlignment="1"/>
    <xf numFmtId="0" fontId="1" fillId="0" borderId="0" xfId="0" applyFont="1"/>
    <xf numFmtId="0" fontId="0" fillId="0" borderId="0" xfId="0" applyFont="1"/>
    <xf numFmtId="10" fontId="1" fillId="0" borderId="0" xfId="0" applyNumberFormat="1" applyFont="1"/>
    <xf numFmtId="10" fontId="0" fillId="0" borderId="0" xfId="0" applyNumberFormat="1"/>
    <xf numFmtId="49" fontId="0" fillId="0" borderId="0" xfId="0" applyNumberFormat="1" applyFont="1"/>
    <xf numFmtId="0" fontId="0" fillId="0" borderId="0" xfId="0" applyFont="1" applyBorder="1" applyAlignment="1"/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0" fontId="2" fillId="0" borderId="0" xfId="0" applyFont="1"/>
    <xf numFmtId="0" fontId="0" fillId="0" borderId="0" xfId="0" applyFont="1" applyAlignment="1">
      <alignment wrapText="1"/>
    </xf>
    <xf numFmtId="164" fontId="0" fillId="0" borderId="0" xfId="0" applyNumberFormat="1"/>
    <xf numFmtId="11" fontId="0" fillId="0" borderId="0" xfId="0" applyNumberFormat="1"/>
    <xf numFmtId="0" fontId="3" fillId="0" borderId="0" xfId="2" applyFont="1" applyBorder="1" applyAlignment="1" applyProtection="1"/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3" borderId="2" xfId="0" applyFill="1" applyBorder="1"/>
    <xf numFmtId="0" fontId="0" fillId="0" borderId="3" xfId="0" applyFont="1" applyBorder="1" applyAlignment="1"/>
    <xf numFmtId="0" fontId="1" fillId="4" borderId="1" xfId="0" applyFont="1" applyFill="1" applyBorder="1"/>
    <xf numFmtId="0" fontId="0" fillId="0" borderId="1" xfId="0" applyFont="1" applyBorder="1" applyAlignment="1">
      <alignment wrapText="1"/>
    </xf>
    <xf numFmtId="0" fontId="4" fillId="0" borderId="0" xfId="0" applyFont="1" applyBorder="1" applyAlignment="1">
      <alignment horizontal="right" wrapText="1"/>
    </xf>
    <xf numFmtId="0" fontId="0" fillId="5" borderId="4" xfId="0" applyFont="1" applyFill="1" applyBorder="1"/>
    <xf numFmtId="0" fontId="0" fillId="0" borderId="5" xfId="0" applyFont="1" applyBorder="1" applyAlignment="1"/>
    <xf numFmtId="0" fontId="0" fillId="0" borderId="1" xfId="0" applyFont="1" applyBorder="1" applyAlignment="1">
      <alignment horizontal="left" vertical="top" wrapText="1"/>
    </xf>
    <xf numFmtId="0" fontId="0" fillId="6" borderId="4" xfId="0" applyFill="1" applyBorder="1"/>
    <xf numFmtId="0" fontId="0" fillId="7" borderId="4" xfId="0" applyFill="1" applyBorder="1"/>
    <xf numFmtId="0" fontId="0" fillId="8" borderId="6" xfId="0" applyFill="1" applyBorder="1"/>
    <xf numFmtId="0" fontId="0" fillId="0" borderId="7" xfId="0" applyFont="1" applyBorder="1" applyAlignment="1"/>
    <xf numFmtId="0" fontId="1" fillId="2" borderId="8" xfId="0" applyFont="1" applyFill="1" applyBorder="1" applyAlignment="1">
      <alignment wrapText="1"/>
    </xf>
    <xf numFmtId="165" fontId="1" fillId="9" borderId="6" xfId="0" applyNumberFormat="1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5" fillId="0" borderId="1" xfId="0" applyFont="1" applyBorder="1" applyAlignment="1" applyProtection="1">
      <alignment horizontal="right" vertical="top" wrapText="1"/>
    </xf>
    <xf numFmtId="0" fontId="0" fillId="0" borderId="9" xfId="0" applyFont="1" applyBorder="1" applyAlignment="1">
      <alignment horizontal="right" vertical="top" wrapText="1"/>
    </xf>
    <xf numFmtId="9" fontId="0" fillId="0" borderId="6" xfId="0" applyNumberFormat="1" applyBorder="1" applyAlignment="1">
      <alignment vertical="top" wrapText="1"/>
    </xf>
    <xf numFmtId="166" fontId="0" fillId="10" borderId="8" xfId="0" applyNumberFormat="1" applyFill="1" applyBorder="1" applyAlignment="1">
      <alignment horizontal="right" vertical="top" wrapText="1"/>
    </xf>
    <xf numFmtId="166" fontId="0" fillId="11" borderId="8" xfId="0" applyNumberFormat="1" applyFill="1" applyBorder="1" applyAlignment="1">
      <alignment horizontal="right" vertical="top" wrapText="1"/>
    </xf>
    <xf numFmtId="0" fontId="0" fillId="0" borderId="1" xfId="0" applyFont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0" fillId="0" borderId="10" xfId="0" applyFont="1" applyBorder="1" applyAlignment="1">
      <alignment horizontal="right" vertical="top" wrapText="1"/>
    </xf>
    <xf numFmtId="165" fontId="1" fillId="9" borderId="10" xfId="0" applyNumberFormat="1" applyFont="1" applyFill="1" applyBorder="1" applyAlignment="1">
      <alignment vertical="top" wrapText="1"/>
    </xf>
    <xf numFmtId="0" fontId="0" fillId="10" borderId="8" xfId="0" applyFill="1" applyBorder="1" applyAlignment="1">
      <alignment horizontal="right" vertical="top" wrapText="1"/>
    </xf>
    <xf numFmtId="0" fontId="0" fillId="0" borderId="8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right" vertical="top" wrapText="1"/>
    </xf>
    <xf numFmtId="9" fontId="7" fillId="0" borderId="1" xfId="1" applyBorder="1" applyAlignment="1" applyProtection="1">
      <alignment horizontal="right" vertical="top" wrapText="1"/>
    </xf>
    <xf numFmtId="166" fontId="0" fillId="10" borderId="10" xfId="0" applyNumberFormat="1" applyFont="1" applyFill="1" applyBorder="1" applyAlignment="1">
      <alignment horizontal="right" vertical="top" wrapText="1"/>
    </xf>
    <xf numFmtId="166" fontId="0" fillId="11" borderId="10" xfId="0" applyNumberFormat="1" applyFont="1" applyFill="1" applyBorder="1" applyAlignment="1">
      <alignment horizontal="right" vertical="top" wrapText="1"/>
    </xf>
    <xf numFmtId="165" fontId="1" fillId="0" borderId="0" xfId="0" applyNumberFormat="1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right" vertical="top" wrapText="1"/>
    </xf>
    <xf numFmtId="165" fontId="1" fillId="4" borderId="10" xfId="0" applyNumberFormat="1" applyFont="1" applyFill="1" applyBorder="1" applyAlignment="1">
      <alignment vertical="top" wrapText="1"/>
    </xf>
    <xf numFmtId="0" fontId="1" fillId="12" borderId="1" xfId="0" applyFont="1" applyFill="1" applyBorder="1" applyAlignment="1">
      <alignment vertical="top" wrapText="1"/>
    </xf>
    <xf numFmtId="0" fontId="5" fillId="0" borderId="11" xfId="0" applyFont="1" applyBorder="1" applyAlignment="1" applyProtection="1">
      <alignment horizontal="right" vertical="top" wrapText="1"/>
    </xf>
    <xf numFmtId="0" fontId="0" fillId="10" borderId="12" xfId="0" applyFont="1" applyFill="1" applyBorder="1" applyAlignment="1">
      <alignment horizontal="right" vertical="top" wrapText="1"/>
    </xf>
    <xf numFmtId="0" fontId="0" fillId="10" borderId="1" xfId="0" applyFont="1" applyFill="1" applyBorder="1" applyAlignment="1">
      <alignment horizontal="right" vertical="top" wrapText="1"/>
    </xf>
    <xf numFmtId="0" fontId="0" fillId="10" borderId="8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top" wrapText="1"/>
    </xf>
    <xf numFmtId="166" fontId="0" fillId="10" borderId="7" xfId="0" applyNumberFormat="1" applyFont="1" applyFill="1" applyBorder="1" applyAlignment="1">
      <alignment horizontal="right" vertical="top" wrapText="1"/>
    </xf>
    <xf numFmtId="166" fontId="0" fillId="10" borderId="1" xfId="0" applyNumberFormat="1" applyFont="1" applyFill="1" applyBorder="1" applyAlignment="1">
      <alignment horizontal="right" vertical="top" wrapText="1"/>
    </xf>
    <xf numFmtId="0" fontId="0" fillId="0" borderId="0" xfId="0" applyBorder="1"/>
    <xf numFmtId="0" fontId="0" fillId="0" borderId="11" xfId="0" applyFont="1" applyBorder="1"/>
    <xf numFmtId="0" fontId="0" fillId="0" borderId="13" xfId="0" applyFont="1" applyBorder="1"/>
    <xf numFmtId="0" fontId="0" fillId="0" borderId="4" xfId="0" applyBorder="1"/>
    <xf numFmtId="0" fontId="0" fillId="0" borderId="9" xfId="0" applyFont="1" applyBorder="1"/>
    <xf numFmtId="165" fontId="1" fillId="4" borderId="7" xfId="0" applyNumberFormat="1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justify" vertical="top"/>
    </xf>
    <xf numFmtId="167" fontId="0" fillId="2" borderId="1" xfId="0" applyNumberFormat="1" applyFont="1" applyFill="1" applyBorder="1" applyAlignment="1">
      <alignment vertical="top"/>
    </xf>
    <xf numFmtId="167" fontId="0" fillId="10" borderId="1" xfId="0" applyNumberFormat="1" applyFont="1" applyFill="1" applyBorder="1" applyAlignment="1">
      <alignment horizontal="right" wrapText="1"/>
    </xf>
    <xf numFmtId="0" fontId="0" fillId="0" borderId="7" xfId="0" applyFont="1" applyBorder="1" applyAlignment="1">
      <alignment wrapText="1"/>
    </xf>
    <xf numFmtId="0" fontId="0" fillId="0" borderId="1" xfId="0" applyFont="1" applyBorder="1" applyAlignment="1">
      <alignment horizontal="right" wrapText="1"/>
    </xf>
    <xf numFmtId="0" fontId="0" fillId="2" borderId="1" xfId="0" applyFill="1" applyBorder="1"/>
    <xf numFmtId="0" fontId="1" fillId="4" borderId="7" xfId="0" applyFont="1" applyFill="1" applyBorder="1"/>
    <xf numFmtId="0" fontId="0" fillId="0" borderId="7" xfId="0" applyBorder="1"/>
    <xf numFmtId="0" fontId="0" fillId="0" borderId="1" xfId="0" applyFont="1" applyBorder="1"/>
    <xf numFmtId="0" fontId="1" fillId="2" borderId="10" xfId="0" applyFont="1" applyFill="1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/>
    <xf numFmtId="0" fontId="1" fillId="0" borderId="1" xfId="0" applyFont="1" applyBorder="1" applyAlignment="1">
      <alignment horizontal="left" vertical="top" wrapText="1"/>
    </xf>
    <xf numFmtId="168" fontId="0" fillId="0" borderId="1" xfId="0" applyNumberFormat="1" applyBorder="1" applyAlignment="1">
      <alignment horizontal="center" vertical="top" wrapText="1"/>
    </xf>
    <xf numFmtId="168" fontId="0" fillId="0" borderId="1" xfId="0" applyNumberFormat="1" applyBorder="1" applyAlignment="1">
      <alignment horizontal="center" vertical="center" wrapText="1"/>
    </xf>
    <xf numFmtId="0" fontId="1" fillId="14" borderId="10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169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Hyperlink" xfId="2" builtinId="8"/>
    <cellStyle name="Normal" xfId="0" builtinId="0"/>
    <cellStyle name="Per cent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1FB714"/>
      <rgbColor rgb="FF000080"/>
      <rgbColor rgb="FF808000"/>
      <rgbColor rgb="FF800080"/>
      <rgbColor rgb="FF008080"/>
      <rgbColor rgb="FF93C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DD0806"/>
      <rgbColor rgb="FF008080"/>
      <rgbColor rgb="FF0000D4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ccounting.egi.eu/wlcg/country/United%20Kingdom/normcpu/SITE/VO/2017/7/2017/9/all/localinfrajobs/" TargetMode="External"/><Relationship Id="rId1" Type="http://schemas.openxmlformats.org/officeDocument/2006/relationships/hyperlink" Target="https://accounting.egi.eu/wlcg/country/United%20Kingdom/normcpu/SITE/VO/2017/7/2017/9/all/localinfrajob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ridpp.rl.ac.uk/capacity/index.php?p=cpu&amp;sp=usage&amp;plot=quarterly" TargetMode="External"/><Relationship Id="rId2" Type="http://schemas.openxmlformats.org/officeDocument/2006/relationships/hyperlink" Target="http://www.gridpp.rl.ac.uk/capacity/index.php?p=cpu&amp;sp=usage&amp;plot=quarterly" TargetMode="External"/><Relationship Id="rId1" Type="http://schemas.openxmlformats.org/officeDocument/2006/relationships/hyperlink" Target="http://www.gridpp.rl.ac.uk/capacity/index.php?p=cpu&amp;sp=usage&amp;plot=quarterly" TargetMode="External"/><Relationship Id="rId6" Type="http://schemas.openxmlformats.org/officeDocument/2006/relationships/hyperlink" Target="http://accounting.egi.eu/egi.php" TargetMode="External"/><Relationship Id="rId5" Type="http://schemas.openxmlformats.org/officeDocument/2006/relationships/hyperlink" Target="http://accounting.egi.eu/egi.php" TargetMode="External"/><Relationship Id="rId4" Type="http://schemas.openxmlformats.org/officeDocument/2006/relationships/hyperlink" Target="http://www.gridpp.rl.ac.uk/capacity/index.php?p=cpu&amp;sp=usage&amp;plot=quarterl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917"/>
  <sheetViews>
    <sheetView topLeftCell="A794" zoomScaleNormal="100" workbookViewId="0">
      <selection activeCell="AU912" sqref="AU912"/>
    </sheetView>
  </sheetViews>
  <sheetFormatPr baseColWidth="10" defaultColWidth="8.83203125" defaultRowHeight="13" x14ac:dyDescent="0.15"/>
  <cols>
    <col min="1" max="1" width="24.83203125" customWidth="1"/>
    <col min="2" max="2" width="12.1640625" customWidth="1"/>
    <col min="3" max="3" width="9.1640625" customWidth="1"/>
    <col min="4" max="4" width="10.1640625" customWidth="1"/>
    <col min="5" max="5" width="9" customWidth="1"/>
    <col min="6" max="6" width="12" customWidth="1"/>
    <col min="7" max="8" width="9" customWidth="1"/>
    <col min="9" max="9" width="12.1640625" customWidth="1"/>
    <col min="10" max="17" width="9" customWidth="1"/>
    <col min="18" max="18" width="10.1640625" customWidth="1"/>
    <col min="19" max="19" width="9" customWidth="1"/>
    <col min="20" max="20" width="9.1640625" customWidth="1"/>
    <col min="21" max="21" width="9" customWidth="1"/>
    <col min="22" max="22" width="11.1640625" customWidth="1"/>
    <col min="31" max="31" width="12" customWidth="1"/>
    <col min="32" max="32" width="9.1640625" customWidth="1"/>
    <col min="33" max="33" width="14.5" customWidth="1"/>
    <col min="34" max="34" width="17" customWidth="1"/>
    <col min="35" max="35" width="13.83203125" customWidth="1"/>
    <col min="36" max="36" width="15.5" customWidth="1"/>
    <col min="38" max="38" width="16.6640625" customWidth="1"/>
  </cols>
  <sheetData>
    <row r="1" spans="1:35" x14ac:dyDescent="0.1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P1" s="14"/>
      <c r="Q1" s="14"/>
      <c r="R1" s="14"/>
      <c r="S1" s="14"/>
    </row>
    <row r="2" spans="1:35" x14ac:dyDescent="0.15">
      <c r="A2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  <c r="P2" s="14" t="s">
        <v>13</v>
      </c>
      <c r="Q2" s="14" t="s">
        <v>14</v>
      </c>
      <c r="R2" s="14" t="s">
        <v>15</v>
      </c>
      <c r="S2" s="14" t="s">
        <v>16</v>
      </c>
      <c r="W2" s="15"/>
      <c r="X2" s="15" t="s">
        <v>17</v>
      </c>
      <c r="Y2" s="15" t="s">
        <v>18</v>
      </c>
      <c r="Z2" s="15" t="s">
        <v>1</v>
      </c>
      <c r="AA2" s="15" t="s">
        <v>2</v>
      </c>
      <c r="AB2" s="15" t="s">
        <v>3</v>
      </c>
      <c r="AC2" s="15" t="s">
        <v>4</v>
      </c>
      <c r="AD2" s="15" t="s">
        <v>5</v>
      </c>
      <c r="AE2" s="15" t="s">
        <v>6</v>
      </c>
      <c r="AF2" s="15" t="s">
        <v>7</v>
      </c>
      <c r="AG2" s="15" t="s">
        <v>8</v>
      </c>
      <c r="AH2" s="15" t="s">
        <v>9</v>
      </c>
      <c r="AI2" s="15" t="s">
        <v>10</v>
      </c>
    </row>
    <row r="3" spans="1:35" x14ac:dyDescent="0.15">
      <c r="A3" s="15" t="s">
        <v>19</v>
      </c>
      <c r="B3" s="15">
        <v>2658</v>
      </c>
      <c r="C3" s="15">
        <v>3541</v>
      </c>
      <c r="D3" s="15">
        <v>5056</v>
      </c>
      <c r="E3" s="15">
        <v>5337</v>
      </c>
      <c r="F3" s="15">
        <v>5767</v>
      </c>
      <c r="G3" s="15">
        <v>5909</v>
      </c>
      <c r="H3" s="15">
        <v>4068</v>
      </c>
      <c r="I3" s="15">
        <v>8386</v>
      </c>
      <c r="J3" s="15">
        <v>9304</v>
      </c>
      <c r="K3" s="15">
        <v>13047</v>
      </c>
      <c r="L3" s="15"/>
      <c r="N3" s="15"/>
      <c r="P3">
        <f t="shared" ref="P3:P20" si="0">SUM(B3:D3)</f>
        <v>11255</v>
      </c>
      <c r="Q3">
        <f t="shared" ref="Q3:Q20" si="1">SUM(E3:G3)</f>
        <v>17013</v>
      </c>
      <c r="R3">
        <f t="shared" ref="R3:R20" si="2">SUM(H3:J3)</f>
        <v>21758</v>
      </c>
      <c r="S3">
        <f t="shared" ref="S3:S20" si="3">SUM(K3:M3)</f>
        <v>13047</v>
      </c>
      <c r="T3" s="14" t="s">
        <v>19</v>
      </c>
      <c r="W3" s="15" t="s">
        <v>19</v>
      </c>
      <c r="X3" s="15">
        <v>3521</v>
      </c>
      <c r="Y3" s="15">
        <v>3450</v>
      </c>
      <c r="Z3" s="15">
        <v>2658</v>
      </c>
      <c r="AA3" s="15">
        <v>3541</v>
      </c>
      <c r="AB3" s="15">
        <v>5056</v>
      </c>
      <c r="AC3" s="15">
        <v>5337</v>
      </c>
      <c r="AD3" s="15">
        <v>5767</v>
      </c>
      <c r="AE3" s="15">
        <v>5909</v>
      </c>
      <c r="AF3" s="15">
        <v>4068</v>
      </c>
      <c r="AG3" s="15">
        <v>8386</v>
      </c>
      <c r="AH3" s="15">
        <v>9304</v>
      </c>
      <c r="AI3" s="15">
        <v>13047</v>
      </c>
    </row>
    <row r="4" spans="1:35" x14ac:dyDescent="0.15">
      <c r="A4" s="15" t="s">
        <v>20</v>
      </c>
      <c r="B4" s="15">
        <v>39246</v>
      </c>
      <c r="C4" s="15">
        <v>33605</v>
      </c>
      <c r="D4" s="15">
        <v>38435</v>
      </c>
      <c r="E4" s="15">
        <v>34109</v>
      </c>
      <c r="F4" s="15">
        <v>46891</v>
      </c>
      <c r="G4" s="15">
        <v>59801</v>
      </c>
      <c r="H4" s="15">
        <v>51727</v>
      </c>
      <c r="I4" s="15">
        <v>52672</v>
      </c>
      <c r="J4" s="15">
        <v>48009</v>
      </c>
      <c r="K4" s="15">
        <v>49598</v>
      </c>
      <c r="L4" s="15"/>
      <c r="N4" s="15"/>
      <c r="P4">
        <f t="shared" si="0"/>
        <v>111286</v>
      </c>
      <c r="Q4">
        <f t="shared" si="1"/>
        <v>140801</v>
      </c>
      <c r="R4">
        <f t="shared" si="2"/>
        <v>152408</v>
      </c>
      <c r="S4">
        <f t="shared" si="3"/>
        <v>49598</v>
      </c>
      <c r="T4" s="14" t="s">
        <v>20</v>
      </c>
      <c r="W4" s="15" t="s">
        <v>20</v>
      </c>
      <c r="X4" s="15">
        <v>39695</v>
      </c>
      <c r="Y4" s="15">
        <v>38104</v>
      </c>
      <c r="Z4" s="15">
        <v>39246</v>
      </c>
      <c r="AA4" s="15">
        <v>33605</v>
      </c>
      <c r="AB4" s="15">
        <v>38435</v>
      </c>
      <c r="AC4" s="15">
        <v>34109</v>
      </c>
      <c r="AD4" s="15">
        <v>46891</v>
      </c>
      <c r="AE4" s="15">
        <v>59801</v>
      </c>
      <c r="AF4" s="15">
        <v>51727</v>
      </c>
      <c r="AG4" s="15">
        <v>52672</v>
      </c>
      <c r="AH4" s="15">
        <v>48009</v>
      </c>
      <c r="AI4" s="15">
        <v>49598</v>
      </c>
    </row>
    <row r="5" spans="1:35" x14ac:dyDescent="0.15">
      <c r="A5" s="15" t="s">
        <v>21</v>
      </c>
      <c r="B5" s="15">
        <v>12286</v>
      </c>
      <c r="C5" s="15">
        <v>8998</v>
      </c>
      <c r="D5" s="15">
        <v>11076</v>
      </c>
      <c r="E5" s="15">
        <v>13176</v>
      </c>
      <c r="F5" s="15">
        <v>15338</v>
      </c>
      <c r="G5" s="15">
        <v>23657</v>
      </c>
      <c r="H5" s="15">
        <v>24312</v>
      </c>
      <c r="I5" s="15">
        <v>13129</v>
      </c>
      <c r="J5" s="15">
        <v>11187</v>
      </c>
      <c r="K5" s="15">
        <v>8990</v>
      </c>
      <c r="L5" s="15"/>
      <c r="N5" s="15"/>
      <c r="P5">
        <f t="shared" si="0"/>
        <v>32360</v>
      </c>
      <c r="Q5">
        <f t="shared" si="1"/>
        <v>52171</v>
      </c>
      <c r="R5">
        <f t="shared" si="2"/>
        <v>48628</v>
      </c>
      <c r="S5">
        <f t="shared" si="3"/>
        <v>8990</v>
      </c>
      <c r="T5" s="14" t="s">
        <v>21</v>
      </c>
      <c r="W5" s="15" t="s">
        <v>21</v>
      </c>
      <c r="X5" s="15">
        <v>11944</v>
      </c>
      <c r="Y5" s="15">
        <v>12250</v>
      </c>
      <c r="Z5" s="15">
        <v>12286</v>
      </c>
      <c r="AA5" s="15">
        <v>8998</v>
      </c>
      <c r="AB5" s="15">
        <v>11076</v>
      </c>
      <c r="AC5" s="15">
        <v>13176</v>
      </c>
      <c r="AD5" s="15">
        <v>15338</v>
      </c>
      <c r="AE5" s="15">
        <v>23657</v>
      </c>
      <c r="AF5" s="15">
        <v>24312</v>
      </c>
      <c r="AG5" s="15">
        <v>13129</v>
      </c>
      <c r="AH5" s="15">
        <v>11187</v>
      </c>
      <c r="AI5" s="15">
        <v>8990</v>
      </c>
    </row>
    <row r="6" spans="1:35" x14ac:dyDescent="0.15">
      <c r="A6" s="15" t="s">
        <v>22</v>
      </c>
      <c r="B6" s="15">
        <v>22036</v>
      </c>
      <c r="C6" s="15">
        <v>16905</v>
      </c>
      <c r="D6" s="15">
        <v>15963</v>
      </c>
      <c r="E6" s="15">
        <v>33905</v>
      </c>
      <c r="F6" s="15">
        <v>35156</v>
      </c>
      <c r="G6" s="15">
        <v>14732</v>
      </c>
      <c r="H6" s="15">
        <v>18498</v>
      </c>
      <c r="I6" s="15">
        <v>11576</v>
      </c>
      <c r="J6" s="15">
        <v>10667</v>
      </c>
      <c r="K6" s="15">
        <v>7713</v>
      </c>
      <c r="L6" s="15"/>
      <c r="N6" s="15"/>
      <c r="P6">
        <f t="shared" si="0"/>
        <v>54904</v>
      </c>
      <c r="Q6">
        <f t="shared" si="1"/>
        <v>83793</v>
      </c>
      <c r="R6">
        <f t="shared" si="2"/>
        <v>40741</v>
      </c>
      <c r="S6">
        <f t="shared" si="3"/>
        <v>7713</v>
      </c>
      <c r="T6" s="14" t="s">
        <v>22</v>
      </c>
      <c r="W6" s="15" t="s">
        <v>22</v>
      </c>
      <c r="X6" s="15">
        <v>17932</v>
      </c>
      <c r="Y6" s="15">
        <v>22831</v>
      </c>
      <c r="Z6" s="15">
        <v>22036</v>
      </c>
      <c r="AA6" s="15">
        <v>16905</v>
      </c>
      <c r="AB6" s="15">
        <v>15963</v>
      </c>
      <c r="AC6" s="15">
        <v>33905</v>
      </c>
      <c r="AD6" s="15">
        <v>35156</v>
      </c>
      <c r="AE6" s="15">
        <v>14732</v>
      </c>
      <c r="AF6" s="15">
        <v>18498</v>
      </c>
      <c r="AG6" s="15">
        <v>11576</v>
      </c>
      <c r="AH6" s="15">
        <v>10667</v>
      </c>
      <c r="AI6" s="15">
        <v>7713</v>
      </c>
    </row>
    <row r="7" spans="1:35" x14ac:dyDescent="0.15">
      <c r="A7" s="15" t="s">
        <v>23</v>
      </c>
      <c r="B7" s="15">
        <v>0</v>
      </c>
      <c r="C7" s="15">
        <v>306</v>
      </c>
      <c r="D7" s="15">
        <v>11</v>
      </c>
      <c r="E7" s="15">
        <v>0</v>
      </c>
      <c r="F7" s="15">
        <v>0</v>
      </c>
      <c r="G7" s="15">
        <v>0</v>
      </c>
      <c r="H7" s="15">
        <v>43</v>
      </c>
      <c r="I7" s="15">
        <v>32</v>
      </c>
      <c r="J7" s="15">
        <v>85</v>
      </c>
      <c r="K7" s="15">
        <v>262</v>
      </c>
      <c r="L7" s="15"/>
      <c r="N7" s="15"/>
      <c r="P7">
        <f t="shared" si="0"/>
        <v>317</v>
      </c>
      <c r="Q7">
        <f t="shared" si="1"/>
        <v>0</v>
      </c>
      <c r="R7">
        <f t="shared" si="2"/>
        <v>160</v>
      </c>
      <c r="S7">
        <f t="shared" si="3"/>
        <v>262</v>
      </c>
      <c r="T7" s="14" t="s">
        <v>23</v>
      </c>
      <c r="W7" s="15" t="s">
        <v>23</v>
      </c>
      <c r="X7" s="15">
        <v>23</v>
      </c>
      <c r="Y7" s="15">
        <v>0</v>
      </c>
      <c r="Z7" s="15">
        <v>0</v>
      </c>
      <c r="AA7" s="15">
        <v>306</v>
      </c>
      <c r="AB7" s="15">
        <v>11</v>
      </c>
      <c r="AC7" s="15">
        <v>0</v>
      </c>
      <c r="AD7" s="15">
        <v>0</v>
      </c>
      <c r="AE7" s="15">
        <v>0</v>
      </c>
      <c r="AF7" s="15">
        <v>43</v>
      </c>
      <c r="AG7" s="15">
        <v>32</v>
      </c>
      <c r="AH7" s="15">
        <v>85</v>
      </c>
      <c r="AI7" s="15">
        <v>262</v>
      </c>
    </row>
    <row r="8" spans="1:35" x14ac:dyDescent="0.15">
      <c r="A8" s="15" t="s">
        <v>24</v>
      </c>
      <c r="B8" s="15">
        <v>0</v>
      </c>
      <c r="C8" s="15">
        <v>2230</v>
      </c>
      <c r="D8" s="15">
        <v>215</v>
      </c>
      <c r="E8" s="15">
        <v>0</v>
      </c>
      <c r="F8" s="15">
        <v>0</v>
      </c>
      <c r="G8" s="15">
        <v>0</v>
      </c>
      <c r="H8" s="15">
        <v>476</v>
      </c>
      <c r="I8" s="15">
        <v>900</v>
      </c>
      <c r="J8" s="15">
        <v>180</v>
      </c>
      <c r="K8" s="15">
        <v>15</v>
      </c>
      <c r="L8" s="15"/>
      <c r="N8" s="15"/>
      <c r="P8">
        <f t="shared" si="0"/>
        <v>2445</v>
      </c>
      <c r="Q8">
        <f t="shared" si="1"/>
        <v>0</v>
      </c>
      <c r="R8">
        <f t="shared" si="2"/>
        <v>1556</v>
      </c>
      <c r="S8">
        <f t="shared" si="3"/>
        <v>15</v>
      </c>
      <c r="T8" s="14" t="s">
        <v>24</v>
      </c>
      <c r="W8" s="15" t="s">
        <v>24</v>
      </c>
      <c r="X8" s="15">
        <v>0</v>
      </c>
      <c r="Y8" s="15">
        <v>0</v>
      </c>
      <c r="Z8" s="15">
        <v>0</v>
      </c>
      <c r="AA8" s="15">
        <v>2230</v>
      </c>
      <c r="AB8" s="15">
        <v>215</v>
      </c>
      <c r="AC8" s="15">
        <v>0</v>
      </c>
      <c r="AD8" s="15">
        <v>0</v>
      </c>
      <c r="AE8" s="15">
        <v>0</v>
      </c>
      <c r="AF8" s="15">
        <v>476</v>
      </c>
      <c r="AG8" s="15">
        <v>900</v>
      </c>
      <c r="AH8" s="15">
        <v>180</v>
      </c>
      <c r="AI8" s="15">
        <v>15</v>
      </c>
    </row>
    <row r="9" spans="1:35" x14ac:dyDescent="0.15">
      <c r="A9" s="15" t="s">
        <v>25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/>
      <c r="N9" s="15"/>
      <c r="P9">
        <f t="shared" si="0"/>
        <v>0</v>
      </c>
      <c r="Q9">
        <f t="shared" si="1"/>
        <v>0</v>
      </c>
      <c r="R9">
        <f t="shared" si="2"/>
        <v>0</v>
      </c>
      <c r="S9">
        <f t="shared" si="3"/>
        <v>0</v>
      </c>
      <c r="T9" s="14" t="s">
        <v>25</v>
      </c>
      <c r="W9" s="15" t="s">
        <v>25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</row>
    <row r="10" spans="1:35" x14ac:dyDescent="0.15">
      <c r="A10" s="15" t="s">
        <v>26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/>
      <c r="N10" s="15"/>
      <c r="P10">
        <f t="shared" si="0"/>
        <v>0</v>
      </c>
      <c r="Q10">
        <f t="shared" si="1"/>
        <v>0</v>
      </c>
      <c r="R10">
        <f t="shared" si="2"/>
        <v>0</v>
      </c>
      <c r="S10">
        <f t="shared" si="3"/>
        <v>0</v>
      </c>
      <c r="T10" s="14" t="s">
        <v>26</v>
      </c>
      <c r="W10" s="15" t="s">
        <v>26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</row>
    <row r="11" spans="1:35" x14ac:dyDescent="0.15">
      <c r="A11" s="15" t="s">
        <v>27</v>
      </c>
      <c r="B11" s="15">
        <v>0</v>
      </c>
      <c r="C11" s="15">
        <v>0</v>
      </c>
      <c r="D11" s="15">
        <v>6</v>
      </c>
      <c r="E11" s="15">
        <v>124</v>
      </c>
      <c r="F11" s="15">
        <v>1033</v>
      </c>
      <c r="G11" s="15">
        <v>450</v>
      </c>
      <c r="H11" s="15">
        <v>175</v>
      </c>
      <c r="I11" s="15">
        <v>0</v>
      </c>
      <c r="J11" s="15">
        <v>124</v>
      </c>
      <c r="K11" s="15">
        <v>545</v>
      </c>
      <c r="L11" s="15"/>
      <c r="N11" s="15"/>
      <c r="P11">
        <f t="shared" si="0"/>
        <v>6</v>
      </c>
      <c r="Q11">
        <f t="shared" si="1"/>
        <v>1607</v>
      </c>
      <c r="R11">
        <f t="shared" si="2"/>
        <v>299</v>
      </c>
      <c r="S11">
        <f t="shared" si="3"/>
        <v>545</v>
      </c>
      <c r="T11" s="14" t="s">
        <v>27</v>
      </c>
      <c r="W11" s="15" t="s">
        <v>27</v>
      </c>
      <c r="X11" s="15">
        <v>0</v>
      </c>
      <c r="Y11" s="15">
        <v>0</v>
      </c>
      <c r="Z11" s="15">
        <v>0</v>
      </c>
      <c r="AA11" s="15">
        <v>0</v>
      </c>
      <c r="AB11" s="15">
        <v>6</v>
      </c>
      <c r="AC11" s="15">
        <v>124</v>
      </c>
      <c r="AD11" s="15">
        <v>1033</v>
      </c>
      <c r="AE11" s="15">
        <v>450</v>
      </c>
      <c r="AF11" s="15">
        <v>175</v>
      </c>
      <c r="AG11" s="15">
        <v>0</v>
      </c>
      <c r="AH11" s="15">
        <v>124</v>
      </c>
      <c r="AI11" s="15">
        <v>545</v>
      </c>
    </row>
    <row r="12" spans="1:35" x14ac:dyDescent="0.15">
      <c r="A12" s="15" t="s">
        <v>28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1995</v>
      </c>
      <c r="L12" s="15"/>
      <c r="N12" s="15"/>
      <c r="P12">
        <f t="shared" si="0"/>
        <v>0</v>
      </c>
      <c r="Q12">
        <f t="shared" si="1"/>
        <v>0</v>
      </c>
      <c r="R12">
        <f t="shared" si="2"/>
        <v>0</v>
      </c>
      <c r="S12">
        <f t="shared" si="3"/>
        <v>1995</v>
      </c>
      <c r="T12" s="14" t="s">
        <v>28</v>
      </c>
      <c r="W12" s="15" t="s">
        <v>28</v>
      </c>
      <c r="X12" s="15">
        <v>94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1995</v>
      </c>
    </row>
    <row r="13" spans="1:35" x14ac:dyDescent="0.15">
      <c r="A13" s="15" t="s">
        <v>29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/>
      <c r="N13" s="15"/>
      <c r="P13">
        <f t="shared" si="0"/>
        <v>0</v>
      </c>
      <c r="Q13">
        <f t="shared" si="1"/>
        <v>0</v>
      </c>
      <c r="R13">
        <f t="shared" si="2"/>
        <v>0</v>
      </c>
      <c r="S13">
        <f t="shared" si="3"/>
        <v>0</v>
      </c>
      <c r="T13" s="14" t="s">
        <v>29</v>
      </c>
      <c r="W13" s="15" t="s">
        <v>29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</row>
    <row r="14" spans="1:35" x14ac:dyDescent="0.15">
      <c r="A14" s="15" t="s">
        <v>30</v>
      </c>
      <c r="B14" s="15">
        <v>126</v>
      </c>
      <c r="C14" s="15">
        <v>2303</v>
      </c>
      <c r="D14" s="15">
        <v>1620</v>
      </c>
      <c r="E14" s="15">
        <v>5287</v>
      </c>
      <c r="F14" s="15">
        <v>2490</v>
      </c>
      <c r="G14" s="15">
        <v>141</v>
      </c>
      <c r="H14" s="15">
        <v>126</v>
      </c>
      <c r="I14" s="15">
        <v>40</v>
      </c>
      <c r="J14" s="15">
        <v>1</v>
      </c>
      <c r="K14" s="15">
        <v>4806</v>
      </c>
      <c r="L14" s="15"/>
      <c r="M14" s="15"/>
      <c r="N14" s="15"/>
      <c r="P14">
        <f t="shared" si="0"/>
        <v>4049</v>
      </c>
      <c r="Q14">
        <f t="shared" si="1"/>
        <v>7918</v>
      </c>
      <c r="R14">
        <f t="shared" si="2"/>
        <v>167</v>
      </c>
      <c r="S14">
        <f t="shared" si="3"/>
        <v>4806</v>
      </c>
      <c r="T14" s="14" t="s">
        <v>30</v>
      </c>
      <c r="W14" s="15" t="s">
        <v>30</v>
      </c>
      <c r="X14" s="15">
        <v>1039</v>
      </c>
      <c r="Y14" s="15">
        <v>2393</v>
      </c>
      <c r="Z14" s="15">
        <v>126</v>
      </c>
      <c r="AA14" s="15">
        <v>2303</v>
      </c>
      <c r="AB14" s="15">
        <v>1620</v>
      </c>
      <c r="AC14" s="15">
        <v>5287</v>
      </c>
      <c r="AD14" s="15">
        <v>2490</v>
      </c>
      <c r="AE14" s="15">
        <v>141</v>
      </c>
      <c r="AF14" s="15">
        <v>126</v>
      </c>
      <c r="AG14" s="15">
        <v>40</v>
      </c>
      <c r="AH14" s="15">
        <v>1</v>
      </c>
      <c r="AI14" s="15">
        <v>4806</v>
      </c>
    </row>
    <row r="15" spans="1:35" x14ac:dyDescent="0.15">
      <c r="A15" s="15" t="s">
        <v>31</v>
      </c>
      <c r="B15" s="15">
        <v>347</v>
      </c>
      <c r="C15" s="15">
        <v>266</v>
      </c>
      <c r="D15" s="15">
        <v>244</v>
      </c>
      <c r="E15" s="15">
        <v>306</v>
      </c>
      <c r="F15" s="15">
        <v>261</v>
      </c>
      <c r="G15" s="15">
        <v>1807</v>
      </c>
      <c r="H15" s="15">
        <v>128</v>
      </c>
      <c r="I15" s="15">
        <v>64</v>
      </c>
      <c r="J15" s="15">
        <v>1163</v>
      </c>
      <c r="K15" s="15">
        <v>0</v>
      </c>
      <c r="L15" s="15"/>
      <c r="N15" s="15"/>
      <c r="P15">
        <f t="shared" si="0"/>
        <v>857</v>
      </c>
      <c r="Q15">
        <f t="shared" si="1"/>
        <v>2374</v>
      </c>
      <c r="R15">
        <f t="shared" si="2"/>
        <v>1355</v>
      </c>
      <c r="S15">
        <f t="shared" si="3"/>
        <v>0</v>
      </c>
      <c r="T15" s="14" t="s">
        <v>32</v>
      </c>
      <c r="W15" s="15" t="s">
        <v>31</v>
      </c>
      <c r="X15" s="15">
        <v>75</v>
      </c>
      <c r="Y15" s="15">
        <v>977</v>
      </c>
      <c r="Z15" s="15">
        <v>347</v>
      </c>
      <c r="AA15" s="15">
        <v>266</v>
      </c>
      <c r="AB15" s="15">
        <v>244</v>
      </c>
      <c r="AC15" s="15">
        <v>306</v>
      </c>
      <c r="AD15" s="15">
        <v>261</v>
      </c>
      <c r="AE15" s="15">
        <v>1807</v>
      </c>
      <c r="AF15" s="15">
        <v>128</v>
      </c>
      <c r="AG15" s="15">
        <v>64</v>
      </c>
      <c r="AH15" s="15">
        <v>1163</v>
      </c>
      <c r="AI15" s="15">
        <v>0</v>
      </c>
    </row>
    <row r="16" spans="1:35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P16">
        <f t="shared" si="0"/>
        <v>0</v>
      </c>
      <c r="Q16">
        <f t="shared" si="1"/>
        <v>0</v>
      </c>
      <c r="R16">
        <f t="shared" si="2"/>
        <v>0</v>
      </c>
      <c r="S16">
        <f t="shared" si="3"/>
        <v>0</v>
      </c>
      <c r="T16" s="14" t="s">
        <v>33</v>
      </c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</row>
    <row r="17" spans="1:37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P17">
        <f t="shared" si="0"/>
        <v>0</v>
      </c>
      <c r="Q17">
        <f t="shared" si="1"/>
        <v>0</v>
      </c>
      <c r="R17">
        <f t="shared" si="2"/>
        <v>0</v>
      </c>
      <c r="S17">
        <f t="shared" si="3"/>
        <v>0</v>
      </c>
      <c r="T17" s="14" t="s">
        <v>31</v>
      </c>
      <c r="W17" s="15" t="s">
        <v>34</v>
      </c>
      <c r="X17" s="15"/>
      <c r="Y17" s="15"/>
      <c r="Z17" s="15"/>
      <c r="AA17" s="15"/>
      <c r="AB17" s="15"/>
    </row>
    <row r="18" spans="1:37" x14ac:dyDescent="0.15">
      <c r="A18" s="14" t="s">
        <v>35</v>
      </c>
      <c r="B18" s="14">
        <f t="shared" ref="B18:M18" si="4">SUM(B4:B6)</f>
        <v>73568</v>
      </c>
      <c r="C18" s="14">
        <f t="shared" si="4"/>
        <v>59508</v>
      </c>
      <c r="D18" s="14">
        <f t="shared" si="4"/>
        <v>65474</v>
      </c>
      <c r="E18" s="14">
        <f t="shared" si="4"/>
        <v>81190</v>
      </c>
      <c r="F18" s="14">
        <f t="shared" si="4"/>
        <v>97385</v>
      </c>
      <c r="G18" s="14">
        <f t="shared" si="4"/>
        <v>98190</v>
      </c>
      <c r="H18" s="14">
        <f t="shared" si="4"/>
        <v>94537</v>
      </c>
      <c r="I18" s="14">
        <f t="shared" si="4"/>
        <v>77377</v>
      </c>
      <c r="J18" s="14">
        <f t="shared" si="4"/>
        <v>69863</v>
      </c>
      <c r="K18" s="14">
        <f t="shared" si="4"/>
        <v>66301</v>
      </c>
      <c r="L18" s="14">
        <f t="shared" si="4"/>
        <v>0</v>
      </c>
      <c r="M18" s="14">
        <f t="shared" si="4"/>
        <v>0</v>
      </c>
      <c r="N18" s="14"/>
      <c r="P18" s="14">
        <f t="shared" si="0"/>
        <v>198550</v>
      </c>
      <c r="Q18" s="14">
        <f t="shared" si="1"/>
        <v>276765</v>
      </c>
      <c r="R18" s="14">
        <f t="shared" si="2"/>
        <v>241777</v>
      </c>
      <c r="S18" s="14">
        <f t="shared" si="3"/>
        <v>66301</v>
      </c>
      <c r="T18" s="14" t="s">
        <v>36</v>
      </c>
      <c r="W18" s="15" t="s">
        <v>37</v>
      </c>
      <c r="X18" s="15"/>
      <c r="Y18" s="15"/>
      <c r="Z18" s="15"/>
      <c r="AA18" s="15"/>
      <c r="AB18" s="15"/>
    </row>
    <row r="19" spans="1:37" x14ac:dyDescent="0.15">
      <c r="A19" s="14" t="s">
        <v>38</v>
      </c>
      <c r="B19" s="14">
        <f t="shared" ref="B19:M19" si="5">SUM(B7:B17)</f>
        <v>473</v>
      </c>
      <c r="C19" s="14">
        <f t="shared" si="5"/>
        <v>5105</v>
      </c>
      <c r="D19" s="14">
        <f t="shared" si="5"/>
        <v>2096</v>
      </c>
      <c r="E19" s="14">
        <f t="shared" si="5"/>
        <v>5717</v>
      </c>
      <c r="F19" s="14">
        <f t="shared" si="5"/>
        <v>3784</v>
      </c>
      <c r="G19" s="14">
        <f t="shared" si="5"/>
        <v>2398</v>
      </c>
      <c r="H19" s="14">
        <f t="shared" si="5"/>
        <v>948</v>
      </c>
      <c r="I19" s="14">
        <f t="shared" si="5"/>
        <v>1036</v>
      </c>
      <c r="J19" s="14">
        <f t="shared" si="5"/>
        <v>1553</v>
      </c>
      <c r="K19" s="14">
        <f t="shared" si="5"/>
        <v>7623</v>
      </c>
      <c r="L19" s="14">
        <f t="shared" si="5"/>
        <v>0</v>
      </c>
      <c r="M19" s="14">
        <f t="shared" si="5"/>
        <v>0</v>
      </c>
      <c r="N19" s="14"/>
      <c r="P19" s="14">
        <f t="shared" si="0"/>
        <v>7674</v>
      </c>
      <c r="Q19" s="14">
        <f t="shared" si="1"/>
        <v>11899</v>
      </c>
      <c r="R19" s="14">
        <f t="shared" si="2"/>
        <v>3537</v>
      </c>
      <c r="S19" s="14">
        <f t="shared" si="3"/>
        <v>7623</v>
      </c>
      <c r="T19" s="14" t="s">
        <v>39</v>
      </c>
      <c r="W19" s="15" t="s">
        <v>40</v>
      </c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spans="1:37" x14ac:dyDescent="0.15">
      <c r="A20" s="14" t="s">
        <v>41</v>
      </c>
      <c r="B20" s="14">
        <f t="shared" ref="B20:M20" si="6">SUM(B3:B17)</f>
        <v>76699</v>
      </c>
      <c r="C20" s="14">
        <f t="shared" si="6"/>
        <v>68154</v>
      </c>
      <c r="D20" s="14">
        <f t="shared" si="6"/>
        <v>72626</v>
      </c>
      <c r="E20" s="14">
        <f t="shared" si="6"/>
        <v>92244</v>
      </c>
      <c r="F20" s="14">
        <f t="shared" si="6"/>
        <v>106936</v>
      </c>
      <c r="G20" s="14">
        <f t="shared" si="6"/>
        <v>106497</v>
      </c>
      <c r="H20" s="14">
        <f t="shared" si="6"/>
        <v>99553</v>
      </c>
      <c r="I20" s="14">
        <f t="shared" si="6"/>
        <v>86799</v>
      </c>
      <c r="J20" s="14">
        <f t="shared" si="6"/>
        <v>80720</v>
      </c>
      <c r="K20" s="14">
        <f t="shared" si="6"/>
        <v>86971</v>
      </c>
      <c r="L20" s="14">
        <f t="shared" si="6"/>
        <v>0</v>
      </c>
      <c r="M20" s="14">
        <f t="shared" si="6"/>
        <v>0</v>
      </c>
      <c r="N20" s="14"/>
      <c r="P20" s="14">
        <f t="shared" si="0"/>
        <v>217479</v>
      </c>
      <c r="Q20" s="14">
        <f t="shared" si="1"/>
        <v>305677</v>
      </c>
      <c r="R20" s="14">
        <f t="shared" si="2"/>
        <v>267072</v>
      </c>
      <c r="S20" s="14">
        <f t="shared" si="3"/>
        <v>86971</v>
      </c>
      <c r="T20" s="14" t="s">
        <v>41</v>
      </c>
      <c r="W20" s="15" t="s">
        <v>42</v>
      </c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</row>
    <row r="21" spans="1:37" x14ac:dyDescent="0.15">
      <c r="A21" s="15"/>
      <c r="H21" s="15"/>
      <c r="I21" s="15"/>
      <c r="J21" s="15"/>
      <c r="W21" s="15" t="s">
        <v>34</v>
      </c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</row>
    <row r="22" spans="1:37" x14ac:dyDescent="0.15">
      <c r="A22" s="15" t="s">
        <v>43</v>
      </c>
      <c r="H22" s="15"/>
      <c r="I22" s="15"/>
      <c r="J22" s="15"/>
      <c r="W22" s="15" t="s">
        <v>44</v>
      </c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</row>
    <row r="23" spans="1:37" x14ac:dyDescent="0.15">
      <c r="A23" s="15" t="s">
        <v>45</v>
      </c>
      <c r="W23" s="15" t="s">
        <v>37</v>
      </c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</row>
    <row r="24" spans="1:37" x14ac:dyDescent="0.15">
      <c r="A24" s="15"/>
      <c r="B24" s="14" t="str">
        <f t="shared" ref="B24:M24" si="7">B2</f>
        <v>2014-01</v>
      </c>
      <c r="C24" s="14" t="str">
        <f t="shared" si="7"/>
        <v>2014-02</v>
      </c>
      <c r="D24" s="14" t="str">
        <f t="shared" si="7"/>
        <v>2014-03</v>
      </c>
      <c r="E24" s="14" t="str">
        <f t="shared" si="7"/>
        <v>2014-04</v>
      </c>
      <c r="F24" s="14" t="str">
        <f t="shared" si="7"/>
        <v>2014-05</v>
      </c>
      <c r="G24" s="14" t="str">
        <f t="shared" si="7"/>
        <v>2014-06</v>
      </c>
      <c r="H24" s="14" t="str">
        <f t="shared" si="7"/>
        <v>2014-07</v>
      </c>
      <c r="I24" s="14" t="str">
        <f t="shared" si="7"/>
        <v>2014-08</v>
      </c>
      <c r="J24" s="14" t="str">
        <f t="shared" si="7"/>
        <v>2014-09</v>
      </c>
      <c r="K24" s="14" t="str">
        <f t="shared" si="7"/>
        <v>2014-10</v>
      </c>
      <c r="L24" s="14" t="str">
        <f t="shared" si="7"/>
        <v>2014-11</v>
      </c>
      <c r="M24" s="14" t="str">
        <f t="shared" si="7"/>
        <v>2014-12</v>
      </c>
      <c r="P24" s="14" t="str">
        <f>P2</f>
        <v>Q1 2014</v>
      </c>
      <c r="Q24" s="14" t="str">
        <f>Q2</f>
        <v>Q2 2014</v>
      </c>
      <c r="R24" s="14" t="str">
        <f>R2</f>
        <v>Q3 2014</v>
      </c>
      <c r="S24" s="14" t="str">
        <f>S2</f>
        <v>Q4 2014</v>
      </c>
      <c r="W24" s="15"/>
      <c r="X24" s="15" t="s">
        <v>17</v>
      </c>
      <c r="Y24" s="15" t="s">
        <v>18</v>
      </c>
      <c r="Z24" s="15" t="s">
        <v>1</v>
      </c>
      <c r="AA24" s="15" t="s">
        <v>2</v>
      </c>
      <c r="AB24" s="15" t="s">
        <v>3</v>
      </c>
      <c r="AC24" s="15" t="s">
        <v>4</v>
      </c>
      <c r="AD24" s="15" t="s">
        <v>5</v>
      </c>
      <c r="AE24" s="15" t="s">
        <v>6</v>
      </c>
      <c r="AF24" s="15" t="s">
        <v>7</v>
      </c>
      <c r="AG24" s="15" t="s">
        <v>8</v>
      </c>
      <c r="AH24" s="15" t="s">
        <v>9</v>
      </c>
      <c r="AI24" s="15" t="s">
        <v>10</v>
      </c>
      <c r="AJ24" s="15"/>
    </row>
    <row r="25" spans="1:37" x14ac:dyDescent="0.15">
      <c r="A25" s="15" t="s">
        <v>19</v>
      </c>
      <c r="B25" s="15">
        <v>4182</v>
      </c>
      <c r="C25" s="15">
        <v>5344</v>
      </c>
      <c r="D25" s="15">
        <v>6182</v>
      </c>
      <c r="E25" s="15">
        <v>7093</v>
      </c>
      <c r="F25" s="15">
        <v>6372</v>
      </c>
      <c r="G25" s="15">
        <v>7144</v>
      </c>
      <c r="H25" s="15">
        <v>4907</v>
      </c>
      <c r="I25" s="15">
        <v>9165</v>
      </c>
      <c r="J25" s="15">
        <v>10279</v>
      </c>
      <c r="K25" s="15">
        <v>14345</v>
      </c>
      <c r="L25" s="15"/>
      <c r="N25" s="15"/>
      <c r="P25">
        <f t="shared" ref="P25:P42" si="8">SUM(B25:D25)</f>
        <v>15708</v>
      </c>
      <c r="Q25">
        <f t="shared" ref="Q25:Q42" si="9">SUM(E25:G25)</f>
        <v>20609</v>
      </c>
      <c r="R25">
        <f t="shared" ref="R25:R42" si="10">SUM(H25:J25)</f>
        <v>24351</v>
      </c>
      <c r="S25">
        <f t="shared" ref="S25:S42" si="11">SUM(K25:M25)</f>
        <v>14345</v>
      </c>
      <c r="T25" s="14" t="s">
        <v>19</v>
      </c>
      <c r="W25" s="15" t="s">
        <v>19</v>
      </c>
      <c r="X25" s="15">
        <v>4677</v>
      </c>
      <c r="Y25" s="15">
        <v>4395</v>
      </c>
      <c r="Z25" s="15">
        <v>4182</v>
      </c>
      <c r="AA25" s="15">
        <v>5344</v>
      </c>
      <c r="AB25" s="15">
        <v>6182</v>
      </c>
      <c r="AC25" s="15">
        <v>7093</v>
      </c>
      <c r="AD25" s="15">
        <v>6372</v>
      </c>
      <c r="AE25" s="15">
        <v>7144</v>
      </c>
      <c r="AF25" s="15">
        <v>4907</v>
      </c>
      <c r="AG25" s="15">
        <v>9165</v>
      </c>
      <c r="AH25" s="15">
        <v>10279</v>
      </c>
      <c r="AI25" s="15">
        <v>14345</v>
      </c>
      <c r="AJ25" s="15"/>
    </row>
    <row r="26" spans="1:37" x14ac:dyDescent="0.15">
      <c r="A26" s="15" t="s">
        <v>20</v>
      </c>
      <c r="B26" s="15">
        <v>42835</v>
      </c>
      <c r="C26" s="15">
        <v>36844</v>
      </c>
      <c r="D26" s="15">
        <v>40914</v>
      </c>
      <c r="E26" s="15">
        <v>43611</v>
      </c>
      <c r="F26" s="15">
        <v>52760</v>
      </c>
      <c r="G26" s="15">
        <v>63607</v>
      </c>
      <c r="H26" s="15">
        <v>58529</v>
      </c>
      <c r="I26" s="15">
        <v>61978</v>
      </c>
      <c r="J26" s="15">
        <v>62267</v>
      </c>
      <c r="K26" s="15">
        <v>60435</v>
      </c>
      <c r="L26" s="15"/>
      <c r="N26" s="15"/>
      <c r="P26">
        <f t="shared" si="8"/>
        <v>120593</v>
      </c>
      <c r="Q26">
        <f t="shared" si="9"/>
        <v>159978</v>
      </c>
      <c r="R26">
        <f t="shared" si="10"/>
        <v>182774</v>
      </c>
      <c r="S26">
        <f t="shared" si="11"/>
        <v>60435</v>
      </c>
      <c r="T26" s="14" t="s">
        <v>20</v>
      </c>
      <c r="W26" s="15" t="s">
        <v>20</v>
      </c>
      <c r="X26" s="15">
        <v>40982</v>
      </c>
      <c r="Y26" s="15">
        <v>40767</v>
      </c>
      <c r="Z26" s="15">
        <v>42835</v>
      </c>
      <c r="AA26" s="15">
        <v>36844</v>
      </c>
      <c r="AB26" s="15">
        <v>40914</v>
      </c>
      <c r="AC26" s="15">
        <v>43611</v>
      </c>
      <c r="AD26" s="15">
        <v>52760</v>
      </c>
      <c r="AE26" s="15">
        <v>63607</v>
      </c>
      <c r="AF26" s="15">
        <v>58529</v>
      </c>
      <c r="AG26" s="15">
        <v>61978</v>
      </c>
      <c r="AH26" s="15">
        <v>62267</v>
      </c>
      <c r="AI26" s="15">
        <v>60435</v>
      </c>
      <c r="AJ26" s="15"/>
    </row>
    <row r="27" spans="1:37" x14ac:dyDescent="0.15">
      <c r="A27" s="15" t="s">
        <v>21</v>
      </c>
      <c r="B27" s="15">
        <v>17836</v>
      </c>
      <c r="C27" s="15">
        <v>11137</v>
      </c>
      <c r="D27" s="15">
        <v>14156</v>
      </c>
      <c r="E27" s="15">
        <v>16922</v>
      </c>
      <c r="F27" s="15">
        <v>25975</v>
      </c>
      <c r="G27" s="15">
        <v>31754</v>
      </c>
      <c r="H27" s="15">
        <v>36648</v>
      </c>
      <c r="I27" s="15">
        <v>33878</v>
      </c>
      <c r="J27" s="15">
        <v>17038</v>
      </c>
      <c r="K27" s="15">
        <v>16464</v>
      </c>
      <c r="L27" s="15"/>
      <c r="N27" s="15"/>
      <c r="P27">
        <f t="shared" si="8"/>
        <v>43129</v>
      </c>
      <c r="Q27">
        <f t="shared" si="9"/>
        <v>74651</v>
      </c>
      <c r="R27">
        <f t="shared" si="10"/>
        <v>87564</v>
      </c>
      <c r="S27">
        <f t="shared" si="11"/>
        <v>16464</v>
      </c>
      <c r="T27" s="14" t="s">
        <v>21</v>
      </c>
      <c r="W27" s="15" t="s">
        <v>21</v>
      </c>
      <c r="X27" s="15">
        <v>15287</v>
      </c>
      <c r="Y27" s="15">
        <v>17763</v>
      </c>
      <c r="Z27" s="15">
        <v>17836</v>
      </c>
      <c r="AA27" s="15">
        <v>11137</v>
      </c>
      <c r="AB27" s="15">
        <v>14156</v>
      </c>
      <c r="AC27" s="15">
        <v>16922</v>
      </c>
      <c r="AD27" s="15">
        <v>25975</v>
      </c>
      <c r="AE27" s="15">
        <v>31754</v>
      </c>
      <c r="AF27" s="15">
        <v>36648</v>
      </c>
      <c r="AG27" s="15">
        <v>33878</v>
      </c>
      <c r="AH27" s="15">
        <v>17038</v>
      </c>
      <c r="AI27" s="15">
        <v>16464</v>
      </c>
      <c r="AJ27" s="15"/>
    </row>
    <row r="28" spans="1:37" x14ac:dyDescent="0.15">
      <c r="A28" s="15" t="s">
        <v>22</v>
      </c>
      <c r="B28" s="15">
        <v>23043</v>
      </c>
      <c r="C28" s="15">
        <v>17217</v>
      </c>
      <c r="D28" s="15">
        <v>16447</v>
      </c>
      <c r="E28" s="15">
        <v>35057</v>
      </c>
      <c r="F28" s="15">
        <v>36637</v>
      </c>
      <c r="G28" s="15">
        <v>15567</v>
      </c>
      <c r="H28" s="15">
        <v>19388</v>
      </c>
      <c r="I28" s="15">
        <v>12206</v>
      </c>
      <c r="J28" s="15">
        <v>11248</v>
      </c>
      <c r="K28" s="15">
        <v>8092</v>
      </c>
      <c r="L28" s="15"/>
      <c r="N28" s="15"/>
      <c r="P28">
        <f t="shared" si="8"/>
        <v>56707</v>
      </c>
      <c r="Q28">
        <f t="shared" si="9"/>
        <v>87261</v>
      </c>
      <c r="R28">
        <f t="shared" si="10"/>
        <v>42842</v>
      </c>
      <c r="S28">
        <f t="shared" si="11"/>
        <v>8092</v>
      </c>
      <c r="T28" s="14" t="s">
        <v>22</v>
      </c>
      <c r="W28" s="15" t="s">
        <v>22</v>
      </c>
      <c r="X28" s="15">
        <v>18529</v>
      </c>
      <c r="Y28" s="15">
        <v>23235</v>
      </c>
      <c r="Z28" s="15">
        <v>23043</v>
      </c>
      <c r="AA28" s="15">
        <v>17217</v>
      </c>
      <c r="AB28" s="15">
        <v>16447</v>
      </c>
      <c r="AC28" s="15">
        <v>35057</v>
      </c>
      <c r="AD28" s="15">
        <v>36637</v>
      </c>
      <c r="AE28" s="15">
        <v>15567</v>
      </c>
      <c r="AF28" s="15">
        <v>19388</v>
      </c>
      <c r="AG28" s="15">
        <v>12206</v>
      </c>
      <c r="AH28" s="15">
        <v>11248</v>
      </c>
      <c r="AI28" s="15">
        <v>8092</v>
      </c>
      <c r="AJ28" s="15"/>
    </row>
    <row r="29" spans="1:37" x14ac:dyDescent="0.15">
      <c r="A29" s="15" t="s">
        <v>23</v>
      </c>
      <c r="B29" s="15">
        <v>0</v>
      </c>
      <c r="C29" s="15">
        <v>385</v>
      </c>
      <c r="D29" s="15">
        <v>36</v>
      </c>
      <c r="E29" s="15">
        <v>0</v>
      </c>
      <c r="F29" s="15">
        <v>0</v>
      </c>
      <c r="G29" s="15">
        <v>0</v>
      </c>
      <c r="H29" s="15">
        <v>48</v>
      </c>
      <c r="I29" s="15">
        <v>37</v>
      </c>
      <c r="J29" s="15">
        <v>94</v>
      </c>
      <c r="K29" s="15">
        <v>300</v>
      </c>
      <c r="L29" s="15"/>
      <c r="N29" s="15"/>
      <c r="P29">
        <f t="shared" si="8"/>
        <v>421</v>
      </c>
      <c r="Q29">
        <f t="shared" si="9"/>
        <v>0</v>
      </c>
      <c r="R29">
        <f t="shared" si="10"/>
        <v>179</v>
      </c>
      <c r="S29">
        <f t="shared" si="11"/>
        <v>300</v>
      </c>
      <c r="T29" s="14" t="s">
        <v>23</v>
      </c>
      <c r="W29" s="15" t="s">
        <v>23</v>
      </c>
      <c r="X29" s="15">
        <v>24</v>
      </c>
      <c r="Y29" s="15">
        <v>0</v>
      </c>
      <c r="Z29" s="15">
        <v>0</v>
      </c>
      <c r="AA29" s="15">
        <v>385</v>
      </c>
      <c r="AB29" s="15">
        <v>36</v>
      </c>
      <c r="AC29" s="15">
        <v>0</v>
      </c>
      <c r="AD29" s="15">
        <v>0</v>
      </c>
      <c r="AE29" s="15">
        <v>0</v>
      </c>
      <c r="AF29" s="15">
        <v>48</v>
      </c>
      <c r="AG29" s="15">
        <v>37</v>
      </c>
      <c r="AH29" s="15">
        <v>94</v>
      </c>
      <c r="AI29" s="15">
        <v>300</v>
      </c>
      <c r="AJ29" s="15"/>
    </row>
    <row r="30" spans="1:37" x14ac:dyDescent="0.15">
      <c r="A30" s="15" t="s">
        <v>24</v>
      </c>
      <c r="B30" s="15">
        <v>0</v>
      </c>
      <c r="C30" s="15">
        <v>2465</v>
      </c>
      <c r="D30" s="15">
        <v>1672</v>
      </c>
      <c r="E30" s="15">
        <v>0</v>
      </c>
      <c r="F30" s="15">
        <v>0</v>
      </c>
      <c r="G30" s="15">
        <v>0</v>
      </c>
      <c r="H30" s="15">
        <v>519</v>
      </c>
      <c r="I30" s="15">
        <v>2128</v>
      </c>
      <c r="J30" s="15">
        <v>330</v>
      </c>
      <c r="K30" s="15">
        <v>25</v>
      </c>
      <c r="L30" s="15"/>
      <c r="N30" s="15"/>
      <c r="P30">
        <f t="shared" si="8"/>
        <v>4137</v>
      </c>
      <c r="Q30">
        <f t="shared" si="9"/>
        <v>0</v>
      </c>
      <c r="R30">
        <f t="shared" si="10"/>
        <v>2977</v>
      </c>
      <c r="S30">
        <f t="shared" si="11"/>
        <v>25</v>
      </c>
      <c r="T30" s="14" t="s">
        <v>24</v>
      </c>
      <c r="W30" s="15" t="s">
        <v>24</v>
      </c>
      <c r="X30" s="15">
        <v>0</v>
      </c>
      <c r="Y30" s="15">
        <v>0</v>
      </c>
      <c r="Z30" s="15">
        <v>0</v>
      </c>
      <c r="AA30" s="15">
        <v>2465</v>
      </c>
      <c r="AB30" s="15">
        <v>1672</v>
      </c>
      <c r="AC30" s="15">
        <v>0</v>
      </c>
      <c r="AD30" s="15">
        <v>0</v>
      </c>
      <c r="AE30" s="15">
        <v>0</v>
      </c>
      <c r="AF30" s="15">
        <v>519</v>
      </c>
      <c r="AG30" s="15">
        <v>2128</v>
      </c>
      <c r="AH30" s="15">
        <v>330</v>
      </c>
      <c r="AI30" s="15">
        <v>25</v>
      </c>
      <c r="AJ30" s="15"/>
    </row>
    <row r="31" spans="1:37" x14ac:dyDescent="0.15">
      <c r="A31" s="15" t="s">
        <v>25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/>
      <c r="N31" s="15"/>
      <c r="P31">
        <f t="shared" si="8"/>
        <v>0</v>
      </c>
      <c r="Q31">
        <f t="shared" si="9"/>
        <v>0</v>
      </c>
      <c r="R31">
        <f t="shared" si="10"/>
        <v>0</v>
      </c>
      <c r="S31">
        <f t="shared" si="11"/>
        <v>0</v>
      </c>
      <c r="T31" s="14" t="s">
        <v>25</v>
      </c>
      <c r="W31" s="15" t="s">
        <v>25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/>
    </row>
    <row r="32" spans="1:37" x14ac:dyDescent="0.15">
      <c r="A32" s="15" t="s">
        <v>26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/>
      <c r="N32" s="15"/>
      <c r="P32">
        <f t="shared" si="8"/>
        <v>0</v>
      </c>
      <c r="Q32">
        <f t="shared" si="9"/>
        <v>0</v>
      </c>
      <c r="R32">
        <f t="shared" si="10"/>
        <v>0</v>
      </c>
      <c r="S32">
        <f t="shared" si="11"/>
        <v>0</v>
      </c>
      <c r="T32" s="14" t="s">
        <v>26</v>
      </c>
      <c r="W32" s="15" t="s">
        <v>26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/>
    </row>
    <row r="33" spans="1:37" x14ac:dyDescent="0.15">
      <c r="A33" s="15" t="s">
        <v>27</v>
      </c>
      <c r="B33" s="15">
        <v>0</v>
      </c>
      <c r="C33" s="15">
        <v>0</v>
      </c>
      <c r="D33" s="15">
        <v>6</v>
      </c>
      <c r="E33" s="15">
        <v>126</v>
      </c>
      <c r="F33" s="15">
        <v>1307</v>
      </c>
      <c r="G33" s="15">
        <v>458</v>
      </c>
      <c r="H33" s="15">
        <v>177</v>
      </c>
      <c r="I33" s="15">
        <v>0</v>
      </c>
      <c r="J33" s="15">
        <v>174</v>
      </c>
      <c r="K33" s="15">
        <v>598</v>
      </c>
      <c r="L33" s="15"/>
      <c r="N33" s="15"/>
      <c r="P33">
        <f t="shared" si="8"/>
        <v>6</v>
      </c>
      <c r="Q33">
        <f t="shared" si="9"/>
        <v>1891</v>
      </c>
      <c r="R33">
        <f t="shared" si="10"/>
        <v>351</v>
      </c>
      <c r="S33">
        <f t="shared" si="11"/>
        <v>598</v>
      </c>
      <c r="T33" s="14" t="s">
        <v>27</v>
      </c>
      <c r="W33" s="15" t="s">
        <v>27</v>
      </c>
      <c r="X33" s="15">
        <v>0</v>
      </c>
      <c r="Y33" s="15">
        <v>0</v>
      </c>
      <c r="Z33" s="15">
        <v>0</v>
      </c>
      <c r="AA33" s="15">
        <v>0</v>
      </c>
      <c r="AB33" s="15">
        <v>6</v>
      </c>
      <c r="AC33" s="15">
        <v>126</v>
      </c>
      <c r="AD33" s="15">
        <v>1307</v>
      </c>
      <c r="AE33" s="15">
        <v>458</v>
      </c>
      <c r="AF33" s="15">
        <v>177</v>
      </c>
      <c r="AG33" s="15">
        <v>0</v>
      </c>
      <c r="AH33" s="15">
        <v>174</v>
      </c>
      <c r="AI33" s="15">
        <v>598</v>
      </c>
      <c r="AJ33" s="15"/>
    </row>
    <row r="34" spans="1:37" x14ac:dyDescent="0.15">
      <c r="A34" s="15" t="s">
        <v>28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2026</v>
      </c>
      <c r="L34" s="15"/>
      <c r="N34" s="15"/>
      <c r="P34">
        <f t="shared" si="8"/>
        <v>0</v>
      </c>
      <c r="Q34">
        <f t="shared" si="9"/>
        <v>0</v>
      </c>
      <c r="R34">
        <f t="shared" si="10"/>
        <v>0</v>
      </c>
      <c r="S34">
        <f t="shared" si="11"/>
        <v>2026</v>
      </c>
      <c r="T34" s="14" t="s">
        <v>28</v>
      </c>
      <c r="W34" s="15" t="s">
        <v>28</v>
      </c>
      <c r="X34" s="15">
        <v>96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2026</v>
      </c>
      <c r="AJ34" s="15"/>
    </row>
    <row r="35" spans="1:37" x14ac:dyDescent="0.15">
      <c r="A35" s="15" t="s">
        <v>29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/>
      <c r="N35" s="15"/>
      <c r="P35">
        <f t="shared" si="8"/>
        <v>0</v>
      </c>
      <c r="Q35">
        <f t="shared" si="9"/>
        <v>0</v>
      </c>
      <c r="R35">
        <f t="shared" si="10"/>
        <v>0</v>
      </c>
      <c r="S35">
        <f t="shared" si="11"/>
        <v>0</v>
      </c>
      <c r="T35" s="14" t="s">
        <v>29</v>
      </c>
      <c r="W35" s="15" t="s">
        <v>29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/>
    </row>
    <row r="36" spans="1:37" x14ac:dyDescent="0.15">
      <c r="A36" s="15" t="s">
        <v>30</v>
      </c>
      <c r="B36" s="15">
        <v>168</v>
      </c>
      <c r="C36" s="15">
        <v>2357</v>
      </c>
      <c r="D36" s="15">
        <v>1660</v>
      </c>
      <c r="E36" s="15">
        <v>5481</v>
      </c>
      <c r="F36" s="15">
        <v>2570</v>
      </c>
      <c r="G36" s="15">
        <v>166</v>
      </c>
      <c r="H36" s="15">
        <v>162</v>
      </c>
      <c r="I36" s="15">
        <v>49</v>
      </c>
      <c r="J36" s="15">
        <v>2</v>
      </c>
      <c r="K36" s="15">
        <v>4900</v>
      </c>
      <c r="L36" s="15"/>
      <c r="M36" s="15"/>
      <c r="N36" s="15"/>
      <c r="P36">
        <f t="shared" si="8"/>
        <v>4185</v>
      </c>
      <c r="Q36">
        <f t="shared" si="9"/>
        <v>8217</v>
      </c>
      <c r="R36">
        <f t="shared" si="10"/>
        <v>213</v>
      </c>
      <c r="S36">
        <f t="shared" si="11"/>
        <v>4900</v>
      </c>
      <c r="T36" s="14" t="s">
        <v>30</v>
      </c>
      <c r="W36" s="15" t="s">
        <v>30</v>
      </c>
      <c r="X36" s="15">
        <v>1070</v>
      </c>
      <c r="Y36" s="15">
        <v>2541</v>
      </c>
      <c r="Z36" s="15">
        <v>168</v>
      </c>
      <c r="AA36" s="15">
        <v>2357</v>
      </c>
      <c r="AB36" s="15">
        <v>1660</v>
      </c>
      <c r="AC36" s="15">
        <v>5481</v>
      </c>
      <c r="AD36" s="15">
        <v>2570</v>
      </c>
      <c r="AE36" s="15">
        <v>166</v>
      </c>
      <c r="AF36" s="15">
        <v>162</v>
      </c>
      <c r="AG36" s="15">
        <v>49</v>
      </c>
      <c r="AH36" s="15">
        <v>2</v>
      </c>
      <c r="AI36" s="15">
        <v>4900</v>
      </c>
      <c r="AJ36" s="15"/>
    </row>
    <row r="37" spans="1:37" x14ac:dyDescent="0.15">
      <c r="A37" s="15" t="s">
        <v>31</v>
      </c>
      <c r="B37" s="15">
        <v>422</v>
      </c>
      <c r="C37" s="15">
        <v>271</v>
      </c>
      <c r="D37" s="15">
        <v>390</v>
      </c>
      <c r="E37" s="15">
        <v>329</v>
      </c>
      <c r="F37" s="15">
        <v>272</v>
      </c>
      <c r="G37" s="15">
        <v>3000</v>
      </c>
      <c r="H37" s="15">
        <v>244</v>
      </c>
      <c r="I37" s="15">
        <v>111</v>
      </c>
      <c r="J37" s="15">
        <v>1291</v>
      </c>
      <c r="K37" s="15">
        <v>1</v>
      </c>
      <c r="L37" s="15"/>
      <c r="N37" s="15"/>
      <c r="P37">
        <f t="shared" si="8"/>
        <v>1083</v>
      </c>
      <c r="Q37">
        <f t="shared" si="9"/>
        <v>3601</v>
      </c>
      <c r="R37">
        <f t="shared" si="10"/>
        <v>1646</v>
      </c>
      <c r="S37">
        <f t="shared" si="11"/>
        <v>1</v>
      </c>
      <c r="T37" s="14" t="s">
        <v>32</v>
      </c>
      <c r="W37" s="15" t="s">
        <v>31</v>
      </c>
      <c r="X37" s="15">
        <v>76</v>
      </c>
      <c r="Y37" s="15">
        <v>1223</v>
      </c>
      <c r="Z37" s="15">
        <v>422</v>
      </c>
      <c r="AA37" s="15">
        <v>271</v>
      </c>
      <c r="AB37" s="15">
        <v>390</v>
      </c>
      <c r="AC37" s="15">
        <v>329</v>
      </c>
      <c r="AD37" s="15">
        <v>272</v>
      </c>
      <c r="AE37" s="15">
        <v>3000</v>
      </c>
      <c r="AF37" s="15">
        <v>244</v>
      </c>
      <c r="AG37" s="15">
        <v>111</v>
      </c>
      <c r="AH37" s="15">
        <v>1291</v>
      </c>
      <c r="AI37" s="15">
        <v>1</v>
      </c>
      <c r="AJ37" s="15"/>
    </row>
    <row r="38" spans="1:37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P38">
        <f t="shared" si="8"/>
        <v>0</v>
      </c>
      <c r="Q38">
        <f t="shared" si="9"/>
        <v>0</v>
      </c>
      <c r="R38">
        <f t="shared" si="10"/>
        <v>0</v>
      </c>
      <c r="S38">
        <f t="shared" si="11"/>
        <v>0</v>
      </c>
      <c r="T38" s="14"/>
      <c r="AJ38" s="15"/>
      <c r="AK38" s="15"/>
    </row>
    <row r="39" spans="1:37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P39">
        <f t="shared" si="8"/>
        <v>0</v>
      </c>
      <c r="Q39">
        <f t="shared" si="9"/>
        <v>0</v>
      </c>
      <c r="R39">
        <f t="shared" si="10"/>
        <v>0</v>
      </c>
      <c r="S39">
        <f t="shared" si="11"/>
        <v>0</v>
      </c>
      <c r="T39" s="14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</row>
    <row r="40" spans="1:37" x14ac:dyDescent="0.15">
      <c r="A40" s="14" t="s">
        <v>46</v>
      </c>
      <c r="B40" s="14">
        <f t="shared" ref="B40:M40" si="12">SUM(B26:B28)</f>
        <v>83714</v>
      </c>
      <c r="C40" s="14">
        <f t="shared" si="12"/>
        <v>65198</v>
      </c>
      <c r="D40" s="14">
        <f t="shared" si="12"/>
        <v>71517</v>
      </c>
      <c r="E40" s="14">
        <f t="shared" si="12"/>
        <v>95590</v>
      </c>
      <c r="F40" s="14">
        <f t="shared" si="12"/>
        <v>115372</v>
      </c>
      <c r="G40" s="14">
        <f t="shared" si="12"/>
        <v>110928</v>
      </c>
      <c r="H40" s="14">
        <f t="shared" si="12"/>
        <v>114565</v>
      </c>
      <c r="I40" s="14">
        <f t="shared" si="12"/>
        <v>108062</v>
      </c>
      <c r="J40" s="14">
        <f t="shared" si="12"/>
        <v>90553</v>
      </c>
      <c r="K40" s="14">
        <f t="shared" si="12"/>
        <v>84991</v>
      </c>
      <c r="L40" s="14">
        <f t="shared" si="12"/>
        <v>0</v>
      </c>
      <c r="M40" s="14">
        <f t="shared" si="12"/>
        <v>0</v>
      </c>
      <c r="P40" s="14">
        <f t="shared" si="8"/>
        <v>220429</v>
      </c>
      <c r="Q40" s="14">
        <f t="shared" si="9"/>
        <v>321890</v>
      </c>
      <c r="R40" s="14">
        <f t="shared" si="10"/>
        <v>313180</v>
      </c>
      <c r="S40" s="14">
        <f t="shared" si="11"/>
        <v>84991</v>
      </c>
      <c r="T40" s="14" t="s">
        <v>36</v>
      </c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</row>
    <row r="41" spans="1:37" x14ac:dyDescent="0.15">
      <c r="A41" s="14" t="s">
        <v>38</v>
      </c>
      <c r="B41" s="14">
        <f t="shared" ref="B41:M41" si="13">SUM(B29:B39)</f>
        <v>590</v>
      </c>
      <c r="C41" s="14">
        <f t="shared" si="13"/>
        <v>5478</v>
      </c>
      <c r="D41" s="14">
        <f t="shared" si="13"/>
        <v>3764</v>
      </c>
      <c r="E41" s="14">
        <f t="shared" si="13"/>
        <v>5936</v>
      </c>
      <c r="F41" s="14">
        <f t="shared" si="13"/>
        <v>4149</v>
      </c>
      <c r="G41" s="14">
        <f t="shared" si="13"/>
        <v>3624</v>
      </c>
      <c r="H41" s="14">
        <f t="shared" si="13"/>
        <v>1150</v>
      </c>
      <c r="I41" s="14">
        <f t="shared" si="13"/>
        <v>2325</v>
      </c>
      <c r="J41" s="14">
        <f t="shared" si="13"/>
        <v>1891</v>
      </c>
      <c r="K41" s="14">
        <f t="shared" si="13"/>
        <v>7850</v>
      </c>
      <c r="L41" s="14">
        <f t="shared" si="13"/>
        <v>0</v>
      </c>
      <c r="M41" s="14">
        <f t="shared" si="13"/>
        <v>0</v>
      </c>
      <c r="P41" s="14">
        <f t="shared" si="8"/>
        <v>9832</v>
      </c>
      <c r="Q41" s="14">
        <f t="shared" si="9"/>
        <v>13709</v>
      </c>
      <c r="R41" s="14">
        <f t="shared" si="10"/>
        <v>5366</v>
      </c>
      <c r="S41" s="14">
        <f t="shared" si="11"/>
        <v>7850</v>
      </c>
      <c r="T41" s="14" t="s">
        <v>39</v>
      </c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</row>
    <row r="42" spans="1:37" x14ac:dyDescent="0.15">
      <c r="A42" s="14" t="s">
        <v>41</v>
      </c>
      <c r="B42" s="14">
        <f t="shared" ref="B42:M42" si="14">SUM(B25:B39)</f>
        <v>88486</v>
      </c>
      <c r="C42" s="14">
        <f t="shared" si="14"/>
        <v>76020</v>
      </c>
      <c r="D42" s="14">
        <f t="shared" si="14"/>
        <v>81463</v>
      </c>
      <c r="E42" s="14">
        <f t="shared" si="14"/>
        <v>108619</v>
      </c>
      <c r="F42" s="14">
        <f t="shared" si="14"/>
        <v>125893</v>
      </c>
      <c r="G42" s="14">
        <f t="shared" si="14"/>
        <v>121696</v>
      </c>
      <c r="H42" s="14">
        <f t="shared" si="14"/>
        <v>120622</v>
      </c>
      <c r="I42" s="14">
        <f t="shared" si="14"/>
        <v>119552</v>
      </c>
      <c r="J42" s="14">
        <f t="shared" si="14"/>
        <v>102723</v>
      </c>
      <c r="K42" s="14">
        <f t="shared" si="14"/>
        <v>107186</v>
      </c>
      <c r="L42" s="14">
        <f t="shared" si="14"/>
        <v>0</v>
      </c>
      <c r="M42" s="14">
        <f t="shared" si="14"/>
        <v>0</v>
      </c>
      <c r="P42" s="14">
        <f t="shared" si="8"/>
        <v>245969</v>
      </c>
      <c r="Q42" s="14">
        <f t="shared" si="9"/>
        <v>356208</v>
      </c>
      <c r="R42" s="14">
        <f t="shared" si="10"/>
        <v>342897</v>
      </c>
      <c r="S42" s="14">
        <f t="shared" si="11"/>
        <v>107186</v>
      </c>
      <c r="T42" s="14" t="s">
        <v>41</v>
      </c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</row>
    <row r="43" spans="1:37" x14ac:dyDescent="0.15">
      <c r="H43" s="15"/>
      <c r="I43" s="15"/>
      <c r="J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</row>
    <row r="44" spans="1:37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</row>
    <row r="45" spans="1:37" x14ac:dyDescent="0.15">
      <c r="A45" s="15" t="s">
        <v>47</v>
      </c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</row>
    <row r="46" spans="1:37" x14ac:dyDescent="0.15"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1:37" x14ac:dyDescent="0.15">
      <c r="B47" s="14" t="str">
        <f t="shared" ref="B47:M47" si="15">B24</f>
        <v>2014-01</v>
      </c>
      <c r="C47" s="14" t="str">
        <f t="shared" si="15"/>
        <v>2014-02</v>
      </c>
      <c r="D47" s="14" t="str">
        <f t="shared" si="15"/>
        <v>2014-03</v>
      </c>
      <c r="E47" s="14" t="str">
        <f t="shared" si="15"/>
        <v>2014-04</v>
      </c>
      <c r="F47" s="14" t="str">
        <f t="shared" si="15"/>
        <v>2014-05</v>
      </c>
      <c r="G47" s="14" t="str">
        <f t="shared" si="15"/>
        <v>2014-06</v>
      </c>
      <c r="H47" s="14" t="str">
        <f t="shared" si="15"/>
        <v>2014-07</v>
      </c>
      <c r="I47" s="14" t="str">
        <f t="shared" si="15"/>
        <v>2014-08</v>
      </c>
      <c r="J47" s="14" t="str">
        <f t="shared" si="15"/>
        <v>2014-09</v>
      </c>
      <c r="K47" s="14" t="str">
        <f t="shared" si="15"/>
        <v>2014-10</v>
      </c>
      <c r="L47" s="14" t="str">
        <f t="shared" si="15"/>
        <v>2014-11</v>
      </c>
      <c r="M47" s="14" t="str">
        <f t="shared" si="15"/>
        <v>2014-12</v>
      </c>
      <c r="P47" s="14" t="str">
        <f>P24</f>
        <v>Q1 2014</v>
      </c>
      <c r="Q47" s="14" t="str">
        <f>Q24</f>
        <v>Q2 2014</v>
      </c>
      <c r="R47" s="14" t="str">
        <f>R24</f>
        <v>Q3 2014</v>
      </c>
      <c r="S47" s="14" t="str">
        <f>S24</f>
        <v>Q4 2014</v>
      </c>
      <c r="T47" s="15"/>
      <c r="AC47" s="15"/>
      <c r="AD47" s="15"/>
      <c r="AE47" s="15"/>
      <c r="AF47" s="15"/>
      <c r="AG47" s="15"/>
      <c r="AH47" s="15"/>
      <c r="AI47" s="15"/>
    </row>
    <row r="48" spans="1:37" x14ac:dyDescent="0.15">
      <c r="A48" s="15" t="s">
        <v>19</v>
      </c>
      <c r="B48" s="15">
        <f t="shared" ref="B48:M48" si="16">B3/B25</f>
        <v>0.63558106169296991</v>
      </c>
      <c r="C48" s="15">
        <f t="shared" si="16"/>
        <v>0.66261227544910184</v>
      </c>
      <c r="D48" s="15">
        <f t="shared" si="16"/>
        <v>0.81785829828534451</v>
      </c>
      <c r="E48" s="15">
        <f t="shared" si="16"/>
        <v>0.75243197518680394</v>
      </c>
      <c r="F48" s="15">
        <f t="shared" si="16"/>
        <v>0.9050533584431889</v>
      </c>
      <c r="G48" s="15">
        <f t="shared" si="16"/>
        <v>0.8271276595744681</v>
      </c>
      <c r="H48" s="15">
        <f t="shared" si="16"/>
        <v>0.82901976767882612</v>
      </c>
      <c r="I48" s="15">
        <f t="shared" si="16"/>
        <v>0.91500272776868519</v>
      </c>
      <c r="J48" s="15">
        <f t="shared" si="16"/>
        <v>0.90514641502091642</v>
      </c>
      <c r="K48" s="15">
        <f t="shared" si="16"/>
        <v>0.90951551063088187</v>
      </c>
      <c r="L48" s="15" t="e">
        <f t="shared" si="16"/>
        <v>#DIV/0!</v>
      </c>
      <c r="M48" s="15" t="e">
        <f t="shared" si="16"/>
        <v>#DIV/0!</v>
      </c>
      <c r="P48" s="15">
        <f t="shared" ref="P48:S60" si="17">P3/P25</f>
        <v>0.71651387827858415</v>
      </c>
      <c r="Q48" s="15">
        <f t="shared" si="17"/>
        <v>0.82551312533359211</v>
      </c>
      <c r="R48" s="15">
        <f t="shared" si="17"/>
        <v>0.89351566670773275</v>
      </c>
      <c r="S48" s="15">
        <f t="shared" si="17"/>
        <v>0.90951551063088187</v>
      </c>
      <c r="T48" s="14" t="str">
        <f t="shared" ref="T48:T60" si="18">T3</f>
        <v>ALICE</v>
      </c>
      <c r="W48" s="15"/>
      <c r="AC48" s="15"/>
      <c r="AD48" s="15"/>
      <c r="AE48" s="15"/>
      <c r="AF48" s="15"/>
      <c r="AG48" s="15"/>
      <c r="AH48" s="15"/>
      <c r="AI48" s="15"/>
      <c r="AJ48" s="15"/>
      <c r="AK48" s="15"/>
    </row>
    <row r="49" spans="1:37" x14ac:dyDescent="0.15">
      <c r="A49" s="15" t="s">
        <v>20</v>
      </c>
      <c r="B49" s="15">
        <f t="shared" ref="B49:M49" si="19">B4/B26</f>
        <v>0.91621337691140425</v>
      </c>
      <c r="C49" s="15">
        <f t="shared" si="19"/>
        <v>0.9120888068613614</v>
      </c>
      <c r="D49" s="15">
        <f t="shared" si="19"/>
        <v>0.93940949308305222</v>
      </c>
      <c r="E49" s="15">
        <f t="shared" si="19"/>
        <v>0.78211919011258624</v>
      </c>
      <c r="F49" s="15">
        <f t="shared" si="19"/>
        <v>0.88876042456406368</v>
      </c>
      <c r="G49" s="15">
        <f t="shared" si="19"/>
        <v>0.94016381844765518</v>
      </c>
      <c r="H49" s="15">
        <f t="shared" si="19"/>
        <v>0.88378410702386856</v>
      </c>
      <c r="I49" s="15">
        <f t="shared" si="19"/>
        <v>0.84984994675530023</v>
      </c>
      <c r="J49" s="15">
        <f t="shared" si="19"/>
        <v>0.77101835643278138</v>
      </c>
      <c r="K49" s="15">
        <f t="shared" si="19"/>
        <v>0.82068337883676679</v>
      </c>
      <c r="L49" s="15" t="e">
        <f t="shared" si="19"/>
        <v>#DIV/0!</v>
      </c>
      <c r="M49" s="15" t="e">
        <f t="shared" si="19"/>
        <v>#DIV/0!</v>
      </c>
      <c r="P49" s="15">
        <f t="shared" si="17"/>
        <v>0.92282304943072979</v>
      </c>
      <c r="Q49" s="15">
        <f t="shared" si="17"/>
        <v>0.88012726749928116</v>
      </c>
      <c r="R49" s="15">
        <f t="shared" si="17"/>
        <v>0.83386039589876026</v>
      </c>
      <c r="S49" s="15">
        <f t="shared" si="17"/>
        <v>0.82068337883676679</v>
      </c>
      <c r="T49" s="14" t="str">
        <f t="shared" si="18"/>
        <v>ATLAS</v>
      </c>
      <c r="W49" s="15"/>
      <c r="AC49" s="15"/>
      <c r="AD49" s="15"/>
      <c r="AE49" s="15"/>
      <c r="AF49" s="15"/>
      <c r="AG49" s="15"/>
      <c r="AH49" s="15"/>
      <c r="AI49" s="15"/>
      <c r="AJ49" s="15"/>
      <c r="AK49" s="15"/>
    </row>
    <row r="50" spans="1:37" x14ac:dyDescent="0.15">
      <c r="A50" s="15" t="s">
        <v>21</v>
      </c>
      <c r="B50" s="15">
        <f t="shared" ref="B50:M50" si="20">B5/B27</f>
        <v>0.6888315765866786</v>
      </c>
      <c r="C50" s="15">
        <f t="shared" si="20"/>
        <v>0.80793750561192423</v>
      </c>
      <c r="D50" s="15">
        <f t="shared" si="20"/>
        <v>0.78242441367617976</v>
      </c>
      <c r="E50" s="15">
        <f t="shared" si="20"/>
        <v>0.77863136745065598</v>
      </c>
      <c r="F50" s="15">
        <f t="shared" si="20"/>
        <v>0.59049085659287781</v>
      </c>
      <c r="G50" s="15">
        <f t="shared" si="20"/>
        <v>0.74500850286578069</v>
      </c>
      <c r="H50" s="15">
        <f t="shared" si="20"/>
        <v>0.66339227242960053</v>
      </c>
      <c r="I50" s="15">
        <f t="shared" si="20"/>
        <v>0.387537635043391</v>
      </c>
      <c r="J50" s="15">
        <f t="shared" si="20"/>
        <v>0.65659114919591499</v>
      </c>
      <c r="K50" s="15">
        <f t="shared" si="20"/>
        <v>0.54603984450923226</v>
      </c>
      <c r="L50" s="15" t="e">
        <f t="shared" si="20"/>
        <v>#DIV/0!</v>
      </c>
      <c r="M50" s="15" t="e">
        <f t="shared" si="20"/>
        <v>#DIV/0!</v>
      </c>
      <c r="P50" s="15">
        <f t="shared" si="17"/>
        <v>0.75030721788124</v>
      </c>
      <c r="Q50" s="15">
        <f t="shared" si="17"/>
        <v>0.69886538693386557</v>
      </c>
      <c r="R50" s="15">
        <f t="shared" si="17"/>
        <v>0.55534237814627019</v>
      </c>
      <c r="S50" s="15">
        <f t="shared" si="17"/>
        <v>0.54603984450923226</v>
      </c>
      <c r="T50" s="14" t="str">
        <f t="shared" si="18"/>
        <v>CMS</v>
      </c>
      <c r="W50" s="15"/>
      <c r="AC50" s="15"/>
      <c r="AD50" s="15"/>
      <c r="AE50" s="15"/>
      <c r="AF50" s="15"/>
      <c r="AG50" s="15"/>
      <c r="AH50" s="15"/>
      <c r="AI50" s="15"/>
      <c r="AJ50" s="15"/>
      <c r="AK50" s="15"/>
    </row>
    <row r="51" spans="1:37" x14ac:dyDescent="0.15">
      <c r="A51" s="15" t="s">
        <v>22</v>
      </c>
      <c r="B51" s="15">
        <f t="shared" ref="B51:M51" si="21">B6/B28</f>
        <v>0.95629909300004334</v>
      </c>
      <c r="C51" s="15">
        <f t="shared" si="21"/>
        <v>0.98187837602369754</v>
      </c>
      <c r="D51" s="15">
        <f t="shared" si="21"/>
        <v>0.97057214081595433</v>
      </c>
      <c r="E51" s="15">
        <f t="shared" si="21"/>
        <v>0.96713923039621186</v>
      </c>
      <c r="F51" s="15">
        <f t="shared" si="21"/>
        <v>0.95957638452930094</v>
      </c>
      <c r="G51" s="15">
        <f t="shared" si="21"/>
        <v>0.94636089162972958</v>
      </c>
      <c r="H51" s="15">
        <f t="shared" si="21"/>
        <v>0.95409531669073655</v>
      </c>
      <c r="I51" s="15">
        <f t="shared" si="21"/>
        <v>0.94838603965262991</v>
      </c>
      <c r="J51" s="15">
        <f t="shared" si="21"/>
        <v>0.94834637268847799</v>
      </c>
      <c r="K51" s="15">
        <f t="shared" si="21"/>
        <v>0.95316361838853192</v>
      </c>
      <c r="L51" s="15" t="e">
        <f t="shared" si="21"/>
        <v>#DIV/0!</v>
      </c>
      <c r="M51" s="15" t="e">
        <f t="shared" si="21"/>
        <v>#DIV/0!</v>
      </c>
      <c r="P51" s="15">
        <f t="shared" si="17"/>
        <v>0.96820498351173578</v>
      </c>
      <c r="Q51" s="15">
        <f t="shared" si="17"/>
        <v>0.96025715955581536</v>
      </c>
      <c r="R51" s="15">
        <f t="shared" si="17"/>
        <v>0.95095933896643481</v>
      </c>
      <c r="S51" s="15">
        <f t="shared" si="17"/>
        <v>0.95316361838853192</v>
      </c>
      <c r="T51" s="14" t="str">
        <f t="shared" si="18"/>
        <v>LHCb</v>
      </c>
      <c r="W51" s="15"/>
      <c r="AC51" s="15"/>
      <c r="AD51" s="15"/>
      <c r="AE51" s="15"/>
      <c r="AF51" s="15"/>
      <c r="AG51" s="15"/>
      <c r="AH51" s="15"/>
      <c r="AI51" s="15"/>
      <c r="AJ51" s="15"/>
      <c r="AK51" s="15"/>
    </row>
    <row r="52" spans="1:37" x14ac:dyDescent="0.15">
      <c r="A52" s="15" t="s">
        <v>23</v>
      </c>
      <c r="B52" s="15" t="e">
        <f t="shared" ref="B52:M52" si="22">B7/B29</f>
        <v>#DIV/0!</v>
      </c>
      <c r="C52" s="15">
        <f t="shared" si="22"/>
        <v>0.79480519480519485</v>
      </c>
      <c r="D52" s="15">
        <f t="shared" si="22"/>
        <v>0.30555555555555558</v>
      </c>
      <c r="E52" s="15" t="e">
        <f t="shared" si="22"/>
        <v>#DIV/0!</v>
      </c>
      <c r="F52" s="15" t="e">
        <f t="shared" si="22"/>
        <v>#DIV/0!</v>
      </c>
      <c r="G52" s="15" t="e">
        <f t="shared" si="22"/>
        <v>#DIV/0!</v>
      </c>
      <c r="H52" s="15">
        <f t="shared" si="22"/>
        <v>0.89583333333333337</v>
      </c>
      <c r="I52" s="15">
        <f t="shared" si="22"/>
        <v>0.86486486486486491</v>
      </c>
      <c r="J52" s="15">
        <f t="shared" si="22"/>
        <v>0.9042553191489362</v>
      </c>
      <c r="K52" s="15">
        <f t="shared" si="22"/>
        <v>0.87333333333333329</v>
      </c>
      <c r="L52" s="15" t="e">
        <f t="shared" si="22"/>
        <v>#DIV/0!</v>
      </c>
      <c r="M52" s="15" t="e">
        <f t="shared" si="22"/>
        <v>#DIV/0!</v>
      </c>
      <c r="P52" s="15">
        <f t="shared" si="17"/>
        <v>0.75296912114014247</v>
      </c>
      <c r="Q52" s="15" t="e">
        <f t="shared" si="17"/>
        <v>#DIV/0!</v>
      </c>
      <c r="R52" s="15">
        <f t="shared" si="17"/>
        <v>0.8938547486033519</v>
      </c>
      <c r="S52" s="15">
        <f t="shared" si="17"/>
        <v>0.87333333333333329</v>
      </c>
      <c r="T52" s="14" t="str">
        <f t="shared" si="18"/>
        <v>H1</v>
      </c>
      <c r="W52" s="15"/>
      <c r="AC52" s="15"/>
      <c r="AD52" s="15"/>
      <c r="AE52" s="15"/>
      <c r="AF52" s="15"/>
      <c r="AG52" s="15"/>
      <c r="AH52" s="15"/>
      <c r="AI52" s="15"/>
      <c r="AJ52" s="15"/>
      <c r="AK52" s="15"/>
    </row>
    <row r="53" spans="1:37" x14ac:dyDescent="0.15">
      <c r="A53" s="15" t="s">
        <v>24</v>
      </c>
      <c r="B53" s="15" t="e">
        <f t="shared" ref="B53:M53" si="23">B8/B30</f>
        <v>#DIV/0!</v>
      </c>
      <c r="C53" s="15">
        <f t="shared" si="23"/>
        <v>0.90466531440162268</v>
      </c>
      <c r="D53" s="15">
        <f t="shared" si="23"/>
        <v>0.12858851674641147</v>
      </c>
      <c r="E53" s="15" t="e">
        <f t="shared" si="23"/>
        <v>#DIV/0!</v>
      </c>
      <c r="F53" s="15" t="e">
        <f t="shared" si="23"/>
        <v>#DIV/0!</v>
      </c>
      <c r="G53" s="15" t="e">
        <f t="shared" si="23"/>
        <v>#DIV/0!</v>
      </c>
      <c r="H53" s="15">
        <f t="shared" si="23"/>
        <v>0.91714836223506746</v>
      </c>
      <c r="I53" s="15">
        <f t="shared" si="23"/>
        <v>0.42293233082706766</v>
      </c>
      <c r="J53" s="15">
        <f t="shared" si="23"/>
        <v>0.54545454545454541</v>
      </c>
      <c r="K53" s="15">
        <f t="shared" si="23"/>
        <v>0.6</v>
      </c>
      <c r="L53" s="15" t="e">
        <f t="shared" si="23"/>
        <v>#DIV/0!</v>
      </c>
      <c r="M53" s="15" t="e">
        <f t="shared" si="23"/>
        <v>#DIV/0!</v>
      </c>
      <c r="P53" s="15">
        <f t="shared" si="17"/>
        <v>0.59100797679477879</v>
      </c>
      <c r="Q53" s="15" t="e">
        <f t="shared" si="17"/>
        <v>#DIV/0!</v>
      </c>
      <c r="R53" s="15">
        <f t="shared" si="17"/>
        <v>0.52267383271750079</v>
      </c>
      <c r="S53" s="15">
        <f t="shared" si="17"/>
        <v>0.6</v>
      </c>
      <c r="T53" s="14" t="str">
        <f t="shared" si="18"/>
        <v>ILC</v>
      </c>
      <c r="W53" s="15"/>
      <c r="AC53" s="15"/>
      <c r="AD53" s="15"/>
      <c r="AE53" s="15"/>
      <c r="AF53" s="15"/>
      <c r="AG53" s="15"/>
      <c r="AH53" s="15"/>
      <c r="AI53" s="15"/>
      <c r="AJ53" s="15"/>
      <c r="AK53" s="15"/>
    </row>
    <row r="54" spans="1:37" x14ac:dyDescent="0.15">
      <c r="A54" s="15" t="s">
        <v>25</v>
      </c>
      <c r="B54" s="15" t="e">
        <f t="shared" ref="B54:M54" si="24">B9/B31</f>
        <v>#DIV/0!</v>
      </c>
      <c r="C54" s="15" t="e">
        <f t="shared" si="24"/>
        <v>#DIV/0!</v>
      </c>
      <c r="D54" s="15" t="e">
        <f t="shared" si="24"/>
        <v>#DIV/0!</v>
      </c>
      <c r="E54" s="15" t="e">
        <f t="shared" si="24"/>
        <v>#DIV/0!</v>
      </c>
      <c r="F54" s="15" t="e">
        <f t="shared" si="24"/>
        <v>#DIV/0!</v>
      </c>
      <c r="G54" s="15" t="e">
        <f t="shared" si="24"/>
        <v>#DIV/0!</v>
      </c>
      <c r="H54" s="15" t="e">
        <f t="shared" si="24"/>
        <v>#DIV/0!</v>
      </c>
      <c r="I54" s="15" t="e">
        <f t="shared" si="24"/>
        <v>#DIV/0!</v>
      </c>
      <c r="J54" s="15" t="e">
        <f t="shared" si="24"/>
        <v>#DIV/0!</v>
      </c>
      <c r="K54" s="15" t="e">
        <f t="shared" si="24"/>
        <v>#DIV/0!</v>
      </c>
      <c r="L54" s="15" t="e">
        <f t="shared" si="24"/>
        <v>#DIV/0!</v>
      </c>
      <c r="M54" s="15" t="e">
        <f t="shared" si="24"/>
        <v>#DIV/0!</v>
      </c>
      <c r="P54" s="15" t="e">
        <f t="shared" si="17"/>
        <v>#DIV/0!</v>
      </c>
      <c r="Q54" s="15" t="e">
        <f t="shared" si="17"/>
        <v>#DIV/0!</v>
      </c>
      <c r="R54" s="15" t="e">
        <f t="shared" si="17"/>
        <v>#DIV/0!</v>
      </c>
      <c r="S54" s="15" t="e">
        <f t="shared" si="17"/>
        <v>#DIV/0!</v>
      </c>
      <c r="T54" s="14" t="str">
        <f t="shared" si="18"/>
        <v>MICE</v>
      </c>
      <c r="W54" s="15"/>
      <c r="AC54" s="15"/>
      <c r="AD54" s="15"/>
      <c r="AE54" s="15"/>
      <c r="AF54" s="15"/>
      <c r="AG54" s="15"/>
      <c r="AH54" s="15"/>
      <c r="AI54" s="15"/>
      <c r="AJ54" s="15"/>
      <c r="AK54" s="15"/>
    </row>
    <row r="55" spans="1:37" x14ac:dyDescent="0.15">
      <c r="A55" s="15" t="s">
        <v>26</v>
      </c>
      <c r="B55" s="15" t="e">
        <f t="shared" ref="B55:M55" si="25">B10/B32</f>
        <v>#DIV/0!</v>
      </c>
      <c r="C55" s="15" t="e">
        <f t="shared" si="25"/>
        <v>#DIV/0!</v>
      </c>
      <c r="D55" s="15" t="e">
        <f t="shared" si="25"/>
        <v>#DIV/0!</v>
      </c>
      <c r="E55" s="15" t="e">
        <f t="shared" si="25"/>
        <v>#DIV/0!</v>
      </c>
      <c r="F55" s="15" t="e">
        <f t="shared" si="25"/>
        <v>#DIV/0!</v>
      </c>
      <c r="G55" s="15" t="e">
        <f t="shared" si="25"/>
        <v>#DIV/0!</v>
      </c>
      <c r="H55" s="15" t="e">
        <f t="shared" si="25"/>
        <v>#DIV/0!</v>
      </c>
      <c r="I55" s="15" t="e">
        <f t="shared" si="25"/>
        <v>#DIV/0!</v>
      </c>
      <c r="J55" s="15" t="e">
        <f t="shared" si="25"/>
        <v>#DIV/0!</v>
      </c>
      <c r="K55" s="15" t="e">
        <f t="shared" si="25"/>
        <v>#DIV/0!</v>
      </c>
      <c r="L55" s="15" t="e">
        <f t="shared" si="25"/>
        <v>#DIV/0!</v>
      </c>
      <c r="M55" s="15" t="e">
        <f t="shared" si="25"/>
        <v>#DIV/0!</v>
      </c>
      <c r="P55" s="15" t="e">
        <f t="shared" si="17"/>
        <v>#DIV/0!</v>
      </c>
      <c r="Q55" s="15" t="e">
        <f t="shared" si="17"/>
        <v>#DIV/0!</v>
      </c>
      <c r="R55" s="15" t="e">
        <f t="shared" si="17"/>
        <v>#DIV/0!</v>
      </c>
      <c r="S55" s="15" t="e">
        <f t="shared" si="17"/>
        <v>#DIV/0!</v>
      </c>
      <c r="T55" s="14" t="str">
        <f t="shared" si="18"/>
        <v>NA48/NA62</v>
      </c>
      <c r="W55" s="15"/>
      <c r="AC55" s="15"/>
      <c r="AD55" s="15"/>
      <c r="AE55" s="15"/>
      <c r="AF55" s="15"/>
      <c r="AG55" s="15"/>
      <c r="AH55" s="15"/>
      <c r="AI55" s="15"/>
      <c r="AJ55" s="15"/>
      <c r="AK55" s="15"/>
    </row>
    <row r="56" spans="1:37" x14ac:dyDescent="0.15">
      <c r="A56" s="15" t="s">
        <v>27</v>
      </c>
      <c r="B56" s="15" t="e">
        <f t="shared" ref="B56:M56" si="26">B11/B33</f>
        <v>#DIV/0!</v>
      </c>
      <c r="C56" s="15" t="e">
        <f t="shared" si="26"/>
        <v>#DIV/0!</v>
      </c>
      <c r="D56" s="15">
        <f t="shared" si="26"/>
        <v>1</v>
      </c>
      <c r="E56" s="15">
        <f t="shared" si="26"/>
        <v>0.98412698412698407</v>
      </c>
      <c r="F56" s="15">
        <f t="shared" si="26"/>
        <v>0.7903596021423106</v>
      </c>
      <c r="G56" s="15">
        <f t="shared" si="26"/>
        <v>0.98253275109170302</v>
      </c>
      <c r="H56" s="15">
        <f t="shared" si="26"/>
        <v>0.98870056497175141</v>
      </c>
      <c r="I56" s="15" t="e">
        <f t="shared" si="26"/>
        <v>#DIV/0!</v>
      </c>
      <c r="J56" s="15">
        <f t="shared" si="26"/>
        <v>0.71264367816091956</v>
      </c>
      <c r="K56" s="15">
        <f t="shared" si="26"/>
        <v>0.91137123745819393</v>
      </c>
      <c r="L56" s="15" t="e">
        <f t="shared" si="26"/>
        <v>#DIV/0!</v>
      </c>
      <c r="M56" s="15" t="e">
        <f t="shared" si="26"/>
        <v>#DIV/0!</v>
      </c>
      <c r="P56" s="15">
        <f t="shared" si="17"/>
        <v>1</v>
      </c>
      <c r="Q56" s="15">
        <f t="shared" si="17"/>
        <v>0.84981491274457954</v>
      </c>
      <c r="R56" s="15">
        <f t="shared" si="17"/>
        <v>0.85185185185185186</v>
      </c>
      <c r="S56" s="15">
        <f t="shared" si="17"/>
        <v>0.91137123745819393</v>
      </c>
      <c r="T56" s="14" t="str">
        <f t="shared" si="18"/>
        <v>Pheno</v>
      </c>
      <c r="W56" s="15"/>
      <c r="AJ56" s="15"/>
      <c r="AK56" s="15"/>
    </row>
    <row r="57" spans="1:37" x14ac:dyDescent="0.15">
      <c r="A57" s="15" t="s">
        <v>28</v>
      </c>
      <c r="B57" s="15" t="e">
        <f t="shared" ref="B57:M57" si="27">B12/B34</f>
        <v>#DIV/0!</v>
      </c>
      <c r="C57" s="15" t="e">
        <f t="shared" si="27"/>
        <v>#DIV/0!</v>
      </c>
      <c r="D57" s="15" t="e">
        <f t="shared" si="27"/>
        <v>#DIV/0!</v>
      </c>
      <c r="E57" s="15" t="e">
        <f t="shared" si="27"/>
        <v>#DIV/0!</v>
      </c>
      <c r="F57" s="15" t="e">
        <f t="shared" si="27"/>
        <v>#DIV/0!</v>
      </c>
      <c r="G57" s="15" t="e">
        <f t="shared" si="27"/>
        <v>#DIV/0!</v>
      </c>
      <c r="H57" s="15" t="e">
        <f t="shared" si="27"/>
        <v>#DIV/0!</v>
      </c>
      <c r="I57" s="15" t="e">
        <f t="shared" si="27"/>
        <v>#DIV/0!</v>
      </c>
      <c r="J57" s="15" t="e">
        <f t="shared" si="27"/>
        <v>#DIV/0!</v>
      </c>
      <c r="K57" s="15">
        <f t="shared" si="27"/>
        <v>0.98469891411648569</v>
      </c>
      <c r="L57" s="15" t="e">
        <f t="shared" si="27"/>
        <v>#DIV/0!</v>
      </c>
      <c r="M57" s="15" t="e">
        <f t="shared" si="27"/>
        <v>#DIV/0!</v>
      </c>
      <c r="P57" s="15" t="e">
        <f t="shared" si="17"/>
        <v>#DIV/0!</v>
      </c>
      <c r="Q57" s="15" t="e">
        <f t="shared" si="17"/>
        <v>#DIV/0!</v>
      </c>
      <c r="R57" s="15" t="e">
        <f t="shared" si="17"/>
        <v>#DIV/0!</v>
      </c>
      <c r="S57" s="15">
        <f t="shared" si="17"/>
        <v>0.98469891411648569</v>
      </c>
      <c r="T57" s="14" t="str">
        <f t="shared" si="18"/>
        <v>SNO+</v>
      </c>
      <c r="W57" s="15"/>
      <c r="AJ57" s="15"/>
      <c r="AK57" s="15"/>
    </row>
    <row r="58" spans="1:37" x14ac:dyDescent="0.15">
      <c r="A58" s="15" t="s">
        <v>29</v>
      </c>
      <c r="B58" s="15" t="e">
        <f t="shared" ref="B58:M58" si="28">B13/B35</f>
        <v>#DIV/0!</v>
      </c>
      <c r="C58" s="15" t="e">
        <f t="shared" si="28"/>
        <v>#DIV/0!</v>
      </c>
      <c r="D58" s="15" t="e">
        <f t="shared" si="28"/>
        <v>#DIV/0!</v>
      </c>
      <c r="E58" s="15" t="e">
        <f t="shared" si="28"/>
        <v>#DIV/0!</v>
      </c>
      <c r="F58" s="15" t="e">
        <f t="shared" si="28"/>
        <v>#DIV/0!</v>
      </c>
      <c r="G58" s="15" t="e">
        <f t="shared" si="28"/>
        <v>#DIV/0!</v>
      </c>
      <c r="H58" s="15" t="e">
        <f t="shared" si="28"/>
        <v>#DIV/0!</v>
      </c>
      <c r="I58" s="15" t="e">
        <f t="shared" si="28"/>
        <v>#DIV/0!</v>
      </c>
      <c r="J58" s="15" t="e">
        <f t="shared" si="28"/>
        <v>#DIV/0!</v>
      </c>
      <c r="K58" s="15" t="e">
        <f t="shared" si="28"/>
        <v>#DIV/0!</v>
      </c>
      <c r="L58" s="15" t="e">
        <f t="shared" si="28"/>
        <v>#DIV/0!</v>
      </c>
      <c r="M58" s="15" t="e">
        <f t="shared" si="28"/>
        <v>#DIV/0!</v>
      </c>
      <c r="P58" s="15" t="e">
        <f t="shared" si="17"/>
        <v>#DIV/0!</v>
      </c>
      <c r="Q58" s="15" t="e">
        <f t="shared" si="17"/>
        <v>#DIV/0!</v>
      </c>
      <c r="R58" s="15" t="e">
        <f t="shared" si="17"/>
        <v>#DIV/0!</v>
      </c>
      <c r="S58" s="15" t="e">
        <f t="shared" si="17"/>
        <v>#DIV/0!</v>
      </c>
      <c r="T58" s="14" t="str">
        <f t="shared" si="18"/>
        <v>SuperB</v>
      </c>
      <c r="W58" s="15"/>
      <c r="AJ58" s="15"/>
      <c r="AK58" s="15"/>
    </row>
    <row r="59" spans="1:37" x14ac:dyDescent="0.15">
      <c r="A59" s="15" t="s">
        <v>30</v>
      </c>
      <c r="B59" s="15">
        <f t="shared" ref="B59:M59" si="29">B14/B36</f>
        <v>0.75</v>
      </c>
      <c r="C59" s="15">
        <f t="shared" si="29"/>
        <v>0.97708952057700471</v>
      </c>
      <c r="D59" s="15">
        <f t="shared" si="29"/>
        <v>0.97590361445783136</v>
      </c>
      <c r="E59" s="15">
        <f t="shared" si="29"/>
        <v>0.96460499908775765</v>
      </c>
      <c r="F59" s="15">
        <f t="shared" si="29"/>
        <v>0.9688715953307393</v>
      </c>
      <c r="G59" s="15">
        <f t="shared" si="29"/>
        <v>0.8493975903614458</v>
      </c>
      <c r="H59" s="15">
        <f t="shared" si="29"/>
        <v>0.77777777777777779</v>
      </c>
      <c r="I59" s="15">
        <f t="shared" si="29"/>
        <v>0.81632653061224492</v>
      </c>
      <c r="J59" s="15">
        <f t="shared" si="29"/>
        <v>0.5</v>
      </c>
      <c r="K59" s="15">
        <f t="shared" si="29"/>
        <v>0.98081632653061224</v>
      </c>
      <c r="L59" s="15" t="e">
        <f t="shared" si="29"/>
        <v>#DIV/0!</v>
      </c>
      <c r="M59" s="15" t="e">
        <f t="shared" si="29"/>
        <v>#DIV/0!</v>
      </c>
      <c r="P59" s="15">
        <f t="shared" si="17"/>
        <v>0.96750298685782554</v>
      </c>
      <c r="Q59" s="15">
        <f t="shared" si="17"/>
        <v>0.96361202385298772</v>
      </c>
      <c r="R59" s="15">
        <f t="shared" si="17"/>
        <v>0.784037558685446</v>
      </c>
      <c r="S59" s="15">
        <f t="shared" si="17"/>
        <v>0.98081632653061224</v>
      </c>
      <c r="T59" s="14" t="str">
        <f t="shared" si="18"/>
        <v>T2K</v>
      </c>
      <c r="W59" s="15"/>
      <c r="AJ59" s="15"/>
      <c r="AK59" s="15"/>
    </row>
    <row r="60" spans="1:37" x14ac:dyDescent="0.15">
      <c r="A60" s="15" t="s">
        <v>31</v>
      </c>
      <c r="B60" s="15">
        <f t="shared" ref="B60:M60" si="30">B15/B37</f>
        <v>0.82227488151658767</v>
      </c>
      <c r="C60" s="15">
        <f t="shared" si="30"/>
        <v>0.98154981549815501</v>
      </c>
      <c r="D60" s="15">
        <f t="shared" si="30"/>
        <v>0.62564102564102564</v>
      </c>
      <c r="E60" s="15">
        <f t="shared" si="30"/>
        <v>0.93009118541033431</v>
      </c>
      <c r="F60" s="15">
        <f t="shared" si="30"/>
        <v>0.9595588235294118</v>
      </c>
      <c r="G60" s="15">
        <f t="shared" si="30"/>
        <v>0.60233333333333339</v>
      </c>
      <c r="H60" s="15">
        <f t="shared" si="30"/>
        <v>0.52459016393442626</v>
      </c>
      <c r="I60" s="15">
        <f t="shared" si="30"/>
        <v>0.57657657657657657</v>
      </c>
      <c r="J60" s="15">
        <f t="shared" si="30"/>
        <v>0.90085205267234703</v>
      </c>
      <c r="K60" s="15">
        <f t="shared" si="30"/>
        <v>0</v>
      </c>
      <c r="L60" s="15" t="e">
        <f t="shared" si="30"/>
        <v>#DIV/0!</v>
      </c>
      <c r="M60" s="15" t="e">
        <f t="shared" si="30"/>
        <v>#DIV/0!</v>
      </c>
      <c r="P60" s="15">
        <f t="shared" si="17"/>
        <v>0.79132040627885503</v>
      </c>
      <c r="Q60" s="15">
        <f t="shared" si="17"/>
        <v>0.65926131630102747</v>
      </c>
      <c r="R60" s="15">
        <f t="shared" si="17"/>
        <v>0.82320777642770349</v>
      </c>
      <c r="S60" s="15">
        <f t="shared" si="17"/>
        <v>0</v>
      </c>
      <c r="T60" s="14" t="str">
        <f t="shared" si="18"/>
        <v>ZEUS</v>
      </c>
      <c r="W60" s="15"/>
      <c r="AJ60" s="15"/>
      <c r="AK60" s="15"/>
    </row>
    <row r="61" spans="1:37" x14ac:dyDescent="0.1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P61" s="15"/>
      <c r="Q61" s="15"/>
      <c r="R61" s="15"/>
      <c r="S61" s="15" t="e">
        <f>S16/S38</f>
        <v>#DIV/0!</v>
      </c>
      <c r="T61" s="14" t="s">
        <v>33</v>
      </c>
      <c r="W61" s="15"/>
      <c r="AJ61" s="15"/>
      <c r="AK61" s="15"/>
    </row>
    <row r="62" spans="1:37" x14ac:dyDescent="0.1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P62" s="15"/>
      <c r="Q62" s="15"/>
      <c r="R62" s="15"/>
      <c r="S62" s="15" t="e">
        <f>S17/S39</f>
        <v>#DIV/0!</v>
      </c>
      <c r="T62" s="14" t="s">
        <v>31</v>
      </c>
      <c r="W62" s="15"/>
      <c r="AJ62" s="15"/>
      <c r="AK62" s="15"/>
    </row>
    <row r="63" spans="1:37" x14ac:dyDescent="0.15">
      <c r="A63" s="14" t="s">
        <v>46</v>
      </c>
      <c r="B63" s="15">
        <f t="shared" ref="B63:M63" si="31">B18/B40</f>
        <v>0.87880163413527013</v>
      </c>
      <c r="C63" s="15">
        <f t="shared" si="31"/>
        <v>0.9127273842755913</v>
      </c>
      <c r="D63" s="15">
        <f t="shared" si="31"/>
        <v>0.91550260777157877</v>
      </c>
      <c r="E63" s="15">
        <f t="shared" si="31"/>
        <v>0.84935662726226591</v>
      </c>
      <c r="F63" s="15">
        <f t="shared" si="31"/>
        <v>0.84409562112124259</v>
      </c>
      <c r="G63" s="15">
        <f t="shared" si="31"/>
        <v>0.88516875811337081</v>
      </c>
      <c r="H63" s="15">
        <f t="shared" si="31"/>
        <v>0.82518221097193734</v>
      </c>
      <c r="I63" s="15">
        <f t="shared" si="31"/>
        <v>0.71604264218689273</v>
      </c>
      <c r="J63" s="15">
        <f t="shared" si="31"/>
        <v>0.77151502435038044</v>
      </c>
      <c r="K63" s="15">
        <f t="shared" si="31"/>
        <v>0.78009436293254575</v>
      </c>
      <c r="L63" s="15" t="e">
        <f t="shared" si="31"/>
        <v>#DIV/0!</v>
      </c>
      <c r="M63" s="15" t="e">
        <f t="shared" si="31"/>
        <v>#DIV/0!</v>
      </c>
      <c r="P63" s="16">
        <f t="shared" ref="P63:R64" si="32">P18/P40</f>
        <v>0.90074355007734919</v>
      </c>
      <c r="Q63" s="16">
        <f t="shared" si="32"/>
        <v>0.85981235825903257</v>
      </c>
      <c r="R63" s="16">
        <f t="shared" si="32"/>
        <v>0.77200651382591479</v>
      </c>
      <c r="S63" s="16">
        <f>S18/S40</f>
        <v>0.78009436293254575</v>
      </c>
      <c r="T63" s="14" t="str">
        <f>T18</f>
        <v>LHC (Inc Alice)</v>
      </c>
    </row>
    <row r="64" spans="1:37" x14ac:dyDescent="0.15">
      <c r="A64" s="14" t="s">
        <v>48</v>
      </c>
      <c r="B64" s="15">
        <f t="shared" ref="B64:M64" si="33">B19/B41</f>
        <v>0.80169491525423731</v>
      </c>
      <c r="C64" s="15">
        <f t="shared" si="33"/>
        <v>0.93190945600584152</v>
      </c>
      <c r="D64" s="15">
        <f t="shared" si="33"/>
        <v>0.55685441020191284</v>
      </c>
      <c r="E64" s="15">
        <f t="shared" si="33"/>
        <v>0.96310646900269536</v>
      </c>
      <c r="F64" s="15">
        <f t="shared" si="33"/>
        <v>0.91202699445649549</v>
      </c>
      <c r="G64" s="15">
        <f t="shared" si="33"/>
        <v>0.66169977924944812</v>
      </c>
      <c r="H64" s="15">
        <f t="shared" si="33"/>
        <v>0.82434782608695656</v>
      </c>
      <c r="I64" s="15">
        <f t="shared" si="33"/>
        <v>0.44559139784946239</v>
      </c>
      <c r="J64" s="15">
        <f t="shared" si="33"/>
        <v>0.8212585933368588</v>
      </c>
      <c r="K64" s="15">
        <f t="shared" si="33"/>
        <v>0.97108280254777068</v>
      </c>
      <c r="L64" s="15" t="e">
        <f t="shared" si="33"/>
        <v>#DIV/0!</v>
      </c>
      <c r="M64" s="15" t="e">
        <f t="shared" si="33"/>
        <v>#DIV/0!</v>
      </c>
      <c r="P64" s="16">
        <f t="shared" si="32"/>
        <v>0.78051261187957688</v>
      </c>
      <c r="Q64" s="16">
        <f t="shared" si="32"/>
        <v>0.86796994675031003</v>
      </c>
      <c r="R64" s="16">
        <f t="shared" si="32"/>
        <v>0.65915020499440924</v>
      </c>
      <c r="S64" s="16">
        <f>S19/S41</f>
        <v>0.97108280254777068</v>
      </c>
      <c r="T64" s="14" t="str">
        <f>T19</f>
        <v>Other</v>
      </c>
    </row>
    <row r="65" spans="1:20" x14ac:dyDescent="0.15">
      <c r="A65" s="14" t="str">
        <f>A42</f>
        <v>Total</v>
      </c>
      <c r="B65" s="15">
        <f t="shared" ref="B65:M65" si="34">B20/B42</f>
        <v>0.86679248694708766</v>
      </c>
      <c r="C65" s="15">
        <f t="shared" si="34"/>
        <v>0.89652722967640097</v>
      </c>
      <c r="D65" s="15">
        <f t="shared" si="34"/>
        <v>0.89152130415035047</v>
      </c>
      <c r="E65" s="15">
        <f t="shared" si="34"/>
        <v>0.84924368664782401</v>
      </c>
      <c r="F65" s="15">
        <f t="shared" si="34"/>
        <v>0.8494197453392961</v>
      </c>
      <c r="G65" s="15">
        <f t="shared" si="34"/>
        <v>0.87510682356034708</v>
      </c>
      <c r="H65" s="15">
        <f t="shared" si="34"/>
        <v>0.8253303709107791</v>
      </c>
      <c r="I65" s="15">
        <f t="shared" si="34"/>
        <v>0.72603553265524623</v>
      </c>
      <c r="J65" s="15">
        <f t="shared" si="34"/>
        <v>0.78580259532918628</v>
      </c>
      <c r="K65" s="15">
        <f t="shared" si="34"/>
        <v>0.81140260854962398</v>
      </c>
      <c r="L65" s="15" t="e">
        <f t="shared" si="34"/>
        <v>#DIV/0!</v>
      </c>
      <c r="M65" s="15" t="e">
        <f t="shared" si="34"/>
        <v>#DIV/0!</v>
      </c>
      <c r="P65" s="16">
        <f>P18/P40</f>
        <v>0.90074355007734919</v>
      </c>
      <c r="Q65" s="16">
        <f>Q18/Q40</f>
        <v>0.85981235825903257</v>
      </c>
      <c r="R65" s="16">
        <f>R20/R42</f>
        <v>0.7788694564256905</v>
      </c>
      <c r="S65" s="16">
        <f>S20/S42</f>
        <v>0.81140260854962398</v>
      </c>
      <c r="T65" s="14" t="str">
        <f>T20</f>
        <v>Total</v>
      </c>
    </row>
    <row r="66" spans="1:20" x14ac:dyDescent="0.15">
      <c r="A66" s="14"/>
      <c r="B66" s="15"/>
      <c r="C66" s="15"/>
      <c r="D66" s="15"/>
      <c r="E66" s="15"/>
      <c r="F66" s="15"/>
      <c r="G66" s="15"/>
      <c r="I66" s="15"/>
      <c r="T66" s="14"/>
    </row>
    <row r="67" spans="1:20" x14ac:dyDescent="0.15">
      <c r="A67" s="14"/>
    </row>
    <row r="68" spans="1:20" x14ac:dyDescent="0.15">
      <c r="A68" s="14" t="s">
        <v>49</v>
      </c>
    </row>
    <row r="70" spans="1:20" x14ac:dyDescent="0.15">
      <c r="B70" s="14" t="str">
        <f t="shared" ref="B70:M70" si="35">B47</f>
        <v>2014-01</v>
      </c>
      <c r="C70" s="14" t="str">
        <f t="shared" si="35"/>
        <v>2014-02</v>
      </c>
      <c r="D70" s="14" t="str">
        <f t="shared" si="35"/>
        <v>2014-03</v>
      </c>
      <c r="E70" s="14" t="str">
        <f t="shared" si="35"/>
        <v>2014-04</v>
      </c>
      <c r="F70" s="14" t="str">
        <f t="shared" si="35"/>
        <v>2014-05</v>
      </c>
      <c r="G70" s="14" t="str">
        <f t="shared" si="35"/>
        <v>2014-06</v>
      </c>
      <c r="H70" s="14" t="str">
        <f t="shared" si="35"/>
        <v>2014-07</v>
      </c>
      <c r="I70" s="14" t="str">
        <f t="shared" si="35"/>
        <v>2014-08</v>
      </c>
      <c r="J70" s="14" t="str">
        <f t="shared" si="35"/>
        <v>2014-09</v>
      </c>
      <c r="K70" s="14" t="str">
        <f t="shared" si="35"/>
        <v>2014-10</v>
      </c>
      <c r="L70" s="14" t="str">
        <f t="shared" si="35"/>
        <v>2014-11</v>
      </c>
      <c r="M70" s="14" t="str">
        <f t="shared" si="35"/>
        <v>2014-12</v>
      </c>
      <c r="P70" s="14" t="str">
        <f>P24</f>
        <v>Q1 2014</v>
      </c>
      <c r="Q70" s="14" t="str">
        <f>Q24</f>
        <v>Q2 2014</v>
      </c>
      <c r="R70" s="14" t="str">
        <f>R24</f>
        <v>Q3 2014</v>
      </c>
      <c r="S70" s="14" t="str">
        <f>S24</f>
        <v>Q4 2014</v>
      </c>
    </row>
    <row r="71" spans="1:20" x14ac:dyDescent="0.15">
      <c r="A71" s="15" t="s">
        <v>19</v>
      </c>
      <c r="B71" s="17">
        <f t="shared" ref="B71:M71" si="36">B3/B$20</f>
        <v>3.4654949868968304E-2</v>
      </c>
      <c r="C71" s="17">
        <f t="shared" si="36"/>
        <v>5.1955864659447723E-2</v>
      </c>
      <c r="D71" s="17">
        <f t="shared" si="36"/>
        <v>6.9616941591165701E-2</v>
      </c>
      <c r="E71" s="17">
        <f t="shared" si="36"/>
        <v>5.7857421620918434E-2</v>
      </c>
      <c r="F71" s="17">
        <f t="shared" si="36"/>
        <v>5.3929453130844615E-2</v>
      </c>
      <c r="G71" s="17">
        <f t="shared" si="36"/>
        <v>5.5485131036555023E-2</v>
      </c>
      <c r="H71" s="17">
        <f t="shared" si="36"/>
        <v>4.0862656072644721E-2</v>
      </c>
      <c r="I71" s="17">
        <f t="shared" si="36"/>
        <v>9.6614016290510266E-2</v>
      </c>
      <c r="J71" s="17">
        <f t="shared" si="36"/>
        <v>0.11526263627353815</v>
      </c>
      <c r="K71" s="17">
        <f t="shared" si="36"/>
        <v>0.15001552241551783</v>
      </c>
      <c r="L71" s="17" t="e">
        <f t="shared" si="36"/>
        <v>#DIV/0!</v>
      </c>
      <c r="M71" s="17" t="e">
        <f t="shared" si="36"/>
        <v>#DIV/0!</v>
      </c>
      <c r="P71" s="17">
        <f t="shared" ref="P71:S83" si="37">P3/P$20</f>
        <v>5.1752123193503738E-2</v>
      </c>
      <c r="Q71" s="17">
        <f t="shared" si="37"/>
        <v>5.5656788047514207E-2</v>
      </c>
      <c r="R71" s="17">
        <f t="shared" si="37"/>
        <v>8.1468667625209684E-2</v>
      </c>
      <c r="S71" s="17">
        <f t="shared" si="37"/>
        <v>0.15001552241551783</v>
      </c>
      <c r="T71" s="14" t="str">
        <f t="shared" ref="T71:T83" si="38">A71</f>
        <v>ALICE</v>
      </c>
    </row>
    <row r="72" spans="1:20" x14ac:dyDescent="0.15">
      <c r="A72" s="15" t="s">
        <v>20</v>
      </c>
      <c r="B72" s="17">
        <f t="shared" ref="B72:M72" si="39">B4/B$20</f>
        <v>0.51168854874248682</v>
      </c>
      <c r="C72" s="17">
        <f t="shared" si="39"/>
        <v>0.49307450773248818</v>
      </c>
      <c r="D72" s="17">
        <f t="shared" si="39"/>
        <v>0.52921818632445683</v>
      </c>
      <c r="E72" s="17">
        <f t="shared" si="39"/>
        <v>0.36976930748883396</v>
      </c>
      <c r="F72" s="17">
        <f t="shared" si="39"/>
        <v>0.43849592279494276</v>
      </c>
      <c r="G72" s="17">
        <f t="shared" si="39"/>
        <v>0.56152755476680094</v>
      </c>
      <c r="H72" s="17">
        <f t="shared" si="39"/>
        <v>0.51959257882735832</v>
      </c>
      <c r="I72" s="17">
        <f t="shared" si="39"/>
        <v>0.60682726759524874</v>
      </c>
      <c r="J72" s="17">
        <f t="shared" si="39"/>
        <v>0.59475966303270567</v>
      </c>
      <c r="K72" s="17">
        <f t="shared" si="39"/>
        <v>0.57028204803900151</v>
      </c>
      <c r="L72" s="17" t="e">
        <f t="shared" si="39"/>
        <v>#DIV/0!</v>
      </c>
      <c r="M72" s="17" t="e">
        <f t="shared" si="39"/>
        <v>#DIV/0!</v>
      </c>
      <c r="P72" s="17">
        <f t="shared" si="37"/>
        <v>0.51170917651819259</v>
      </c>
      <c r="Q72" s="17">
        <f t="shared" si="37"/>
        <v>0.46062019713619279</v>
      </c>
      <c r="R72" s="17">
        <f t="shared" si="37"/>
        <v>0.57066259285885457</v>
      </c>
      <c r="S72" s="17">
        <f t="shared" si="37"/>
        <v>0.57028204803900151</v>
      </c>
      <c r="T72" s="14" t="str">
        <f t="shared" si="38"/>
        <v>ATLAS</v>
      </c>
    </row>
    <row r="73" spans="1:20" x14ac:dyDescent="0.15">
      <c r="A73" s="15" t="s">
        <v>21</v>
      </c>
      <c r="B73" s="17">
        <f t="shared" ref="B73:M73" si="40">B5/B$20</f>
        <v>0.16018461779162702</v>
      </c>
      <c r="C73" s="17">
        <f t="shared" si="40"/>
        <v>0.13202453267599848</v>
      </c>
      <c r="D73" s="17">
        <f t="shared" si="40"/>
        <v>0.1525073665078622</v>
      </c>
      <c r="E73" s="17">
        <f t="shared" si="40"/>
        <v>0.14283855860543776</v>
      </c>
      <c r="F73" s="17">
        <f t="shared" si="40"/>
        <v>0.14343158524725069</v>
      </c>
      <c r="G73" s="17">
        <f t="shared" si="40"/>
        <v>0.22213771279942157</v>
      </c>
      <c r="H73" s="17">
        <f t="shared" si="40"/>
        <v>0.2442116259680773</v>
      </c>
      <c r="I73" s="17">
        <f t="shared" si="40"/>
        <v>0.15125750296662405</v>
      </c>
      <c r="J73" s="17">
        <f t="shared" si="40"/>
        <v>0.13859018830525272</v>
      </c>
      <c r="K73" s="17">
        <f t="shared" si="40"/>
        <v>0.10336778926308769</v>
      </c>
      <c r="L73" s="17" t="e">
        <f t="shared" si="40"/>
        <v>#DIV/0!</v>
      </c>
      <c r="M73" s="17" t="e">
        <f t="shared" si="40"/>
        <v>#DIV/0!</v>
      </c>
      <c r="P73" s="17">
        <f t="shared" si="37"/>
        <v>0.14879597570340125</v>
      </c>
      <c r="Q73" s="17">
        <f t="shared" si="37"/>
        <v>0.17067361953957935</v>
      </c>
      <c r="R73" s="17">
        <f t="shared" si="37"/>
        <v>0.18207824107356818</v>
      </c>
      <c r="S73" s="17">
        <f t="shared" si="37"/>
        <v>0.10336778926308769</v>
      </c>
      <c r="T73" s="14" t="str">
        <f t="shared" si="38"/>
        <v>CMS</v>
      </c>
    </row>
    <row r="74" spans="1:20" x14ac:dyDescent="0.15">
      <c r="A74" s="15" t="s">
        <v>22</v>
      </c>
      <c r="B74" s="17">
        <f t="shared" ref="B74:M74" si="41">B6/B$20</f>
        <v>0.28730491922971618</v>
      </c>
      <c r="C74" s="17">
        <f t="shared" si="41"/>
        <v>0.24804120080993045</v>
      </c>
      <c r="D74" s="17">
        <f t="shared" si="41"/>
        <v>0.21979731776498773</v>
      </c>
      <c r="E74" s="17">
        <f t="shared" si="41"/>
        <v>0.36755778153592644</v>
      </c>
      <c r="F74" s="17">
        <f t="shared" si="41"/>
        <v>0.32875738759631928</v>
      </c>
      <c r="G74" s="17">
        <f t="shared" si="41"/>
        <v>0.13833253518878466</v>
      </c>
      <c r="H74" s="17">
        <f t="shared" si="41"/>
        <v>0.18581057326248329</v>
      </c>
      <c r="I74" s="17">
        <f t="shared" si="41"/>
        <v>0.13336559176949042</v>
      </c>
      <c r="J74" s="17">
        <f t="shared" si="41"/>
        <v>0.13214816650148661</v>
      </c>
      <c r="K74" s="17">
        <f t="shared" si="41"/>
        <v>8.8684733991790374E-2</v>
      </c>
      <c r="L74" s="17" t="e">
        <f t="shared" si="41"/>
        <v>#DIV/0!</v>
      </c>
      <c r="M74" s="17" t="e">
        <f t="shared" si="41"/>
        <v>#DIV/0!</v>
      </c>
      <c r="P74" s="17">
        <f t="shared" si="37"/>
        <v>0.2524565590240897</v>
      </c>
      <c r="Q74" s="17">
        <f t="shared" si="37"/>
        <v>0.27412268505644849</v>
      </c>
      <c r="R74" s="17">
        <f t="shared" si="37"/>
        <v>0.15254687874430864</v>
      </c>
      <c r="S74" s="17">
        <f t="shared" si="37"/>
        <v>8.8684733991790374E-2</v>
      </c>
      <c r="T74" s="14" t="str">
        <f t="shared" si="38"/>
        <v>LHCb</v>
      </c>
    </row>
    <row r="75" spans="1:20" x14ac:dyDescent="0.15">
      <c r="A75" s="15" t="s">
        <v>23</v>
      </c>
      <c r="B75" s="17">
        <f t="shared" ref="B75:M75" si="42">B7/B$20</f>
        <v>0</v>
      </c>
      <c r="C75" s="17">
        <f t="shared" si="42"/>
        <v>4.4898318513953697E-3</v>
      </c>
      <c r="D75" s="17">
        <f t="shared" si="42"/>
        <v>1.5146090931622284E-4</v>
      </c>
      <c r="E75" s="17">
        <f t="shared" si="42"/>
        <v>0</v>
      </c>
      <c r="F75" s="17">
        <f t="shared" si="42"/>
        <v>0</v>
      </c>
      <c r="G75" s="17">
        <f t="shared" si="42"/>
        <v>0</v>
      </c>
      <c r="H75" s="17">
        <f t="shared" si="42"/>
        <v>4.3193073036473036E-4</v>
      </c>
      <c r="I75" s="17">
        <f t="shared" si="42"/>
        <v>3.6866784179541239E-4</v>
      </c>
      <c r="J75" s="17">
        <f t="shared" si="42"/>
        <v>1.0530227948463825E-3</v>
      </c>
      <c r="K75" s="17">
        <f t="shared" si="42"/>
        <v>3.0124984190132344E-3</v>
      </c>
      <c r="L75" s="17" t="e">
        <f t="shared" si="42"/>
        <v>#DIV/0!</v>
      </c>
      <c r="M75" s="17" t="e">
        <f t="shared" si="42"/>
        <v>#DIV/0!</v>
      </c>
      <c r="P75" s="17">
        <f t="shared" si="37"/>
        <v>1.4576119993194745E-3</v>
      </c>
      <c r="Q75" s="17">
        <f t="shared" si="37"/>
        <v>0</v>
      </c>
      <c r="R75" s="17">
        <f t="shared" si="37"/>
        <v>5.9908938413611313E-4</v>
      </c>
      <c r="S75" s="17">
        <f t="shared" si="37"/>
        <v>3.0124984190132344E-3</v>
      </c>
      <c r="T75" s="14" t="str">
        <f t="shared" si="38"/>
        <v>H1</v>
      </c>
    </row>
    <row r="76" spans="1:20" x14ac:dyDescent="0.15">
      <c r="A76" s="15" t="s">
        <v>24</v>
      </c>
      <c r="B76" s="17">
        <f t="shared" ref="B76:M76" si="43">B8/B$20</f>
        <v>0</v>
      </c>
      <c r="C76" s="17">
        <f t="shared" si="43"/>
        <v>3.2720016433371482E-2</v>
      </c>
      <c r="D76" s="17">
        <f t="shared" si="43"/>
        <v>2.9603723184534465E-3</v>
      </c>
      <c r="E76" s="17">
        <f t="shared" si="43"/>
        <v>0</v>
      </c>
      <c r="F76" s="17">
        <f t="shared" si="43"/>
        <v>0</v>
      </c>
      <c r="G76" s="17">
        <f t="shared" si="43"/>
        <v>0</v>
      </c>
      <c r="H76" s="17">
        <f t="shared" si="43"/>
        <v>4.7813727361305037E-3</v>
      </c>
      <c r="I76" s="17">
        <f t="shared" si="43"/>
        <v>1.0368783050495973E-2</v>
      </c>
      <c r="J76" s="17">
        <f t="shared" si="43"/>
        <v>2.2299306243805748E-3</v>
      </c>
      <c r="K76" s="17">
        <f t="shared" si="43"/>
        <v>1.7247128353129203E-4</v>
      </c>
      <c r="L76" s="17" t="e">
        <f t="shared" si="43"/>
        <v>#DIV/0!</v>
      </c>
      <c r="M76" s="17" t="e">
        <f t="shared" si="43"/>
        <v>#DIV/0!</v>
      </c>
      <c r="P76" s="17">
        <f t="shared" si="37"/>
        <v>1.1242464789703834E-2</v>
      </c>
      <c r="Q76" s="17">
        <f t="shared" si="37"/>
        <v>0</v>
      </c>
      <c r="R76" s="17">
        <f t="shared" si="37"/>
        <v>5.8261442607236997E-3</v>
      </c>
      <c r="S76" s="17">
        <f t="shared" si="37"/>
        <v>1.7247128353129203E-4</v>
      </c>
      <c r="T76" s="14" t="str">
        <f t="shared" si="38"/>
        <v>ILC</v>
      </c>
    </row>
    <row r="77" spans="1:20" x14ac:dyDescent="0.15">
      <c r="A77" s="15" t="s">
        <v>25</v>
      </c>
      <c r="B77" s="17">
        <f t="shared" ref="B77:M77" si="44">B9/B$20</f>
        <v>0</v>
      </c>
      <c r="C77" s="17">
        <f t="shared" si="44"/>
        <v>0</v>
      </c>
      <c r="D77" s="17">
        <f t="shared" si="44"/>
        <v>0</v>
      </c>
      <c r="E77" s="17">
        <f t="shared" si="44"/>
        <v>0</v>
      </c>
      <c r="F77" s="17">
        <f t="shared" si="44"/>
        <v>0</v>
      </c>
      <c r="G77" s="17">
        <f t="shared" si="44"/>
        <v>0</v>
      </c>
      <c r="H77" s="17">
        <f t="shared" si="44"/>
        <v>0</v>
      </c>
      <c r="I77" s="17">
        <f t="shared" si="44"/>
        <v>0</v>
      </c>
      <c r="J77" s="17">
        <f t="shared" si="44"/>
        <v>0</v>
      </c>
      <c r="K77" s="17">
        <f t="shared" si="44"/>
        <v>0</v>
      </c>
      <c r="L77" s="17" t="e">
        <f t="shared" si="44"/>
        <v>#DIV/0!</v>
      </c>
      <c r="M77" s="17" t="e">
        <f t="shared" si="44"/>
        <v>#DIV/0!</v>
      </c>
      <c r="P77" s="17">
        <f t="shared" si="37"/>
        <v>0</v>
      </c>
      <c r="Q77" s="17">
        <f t="shared" si="37"/>
        <v>0</v>
      </c>
      <c r="R77" s="17">
        <f t="shared" si="37"/>
        <v>0</v>
      </c>
      <c r="S77" s="17">
        <f t="shared" si="37"/>
        <v>0</v>
      </c>
      <c r="T77" s="14" t="str">
        <f t="shared" si="38"/>
        <v>MICE</v>
      </c>
    </row>
    <row r="78" spans="1:20" x14ac:dyDescent="0.15">
      <c r="A78" s="15" t="s">
        <v>26</v>
      </c>
      <c r="B78" s="17">
        <f t="shared" ref="B78:M78" si="45">B10/B$20</f>
        <v>0</v>
      </c>
      <c r="C78" s="17">
        <f t="shared" si="45"/>
        <v>0</v>
      </c>
      <c r="D78" s="17">
        <f t="shared" si="45"/>
        <v>0</v>
      </c>
      <c r="E78" s="17">
        <f t="shared" si="45"/>
        <v>0</v>
      </c>
      <c r="F78" s="17">
        <f t="shared" si="45"/>
        <v>0</v>
      </c>
      <c r="G78" s="17">
        <f t="shared" si="45"/>
        <v>0</v>
      </c>
      <c r="H78" s="17">
        <f t="shared" si="45"/>
        <v>0</v>
      </c>
      <c r="I78" s="17">
        <f t="shared" si="45"/>
        <v>0</v>
      </c>
      <c r="J78" s="17">
        <f t="shared" si="45"/>
        <v>0</v>
      </c>
      <c r="K78" s="17">
        <f t="shared" si="45"/>
        <v>0</v>
      </c>
      <c r="L78" s="17" t="e">
        <f t="shared" si="45"/>
        <v>#DIV/0!</v>
      </c>
      <c r="M78" s="17" t="e">
        <f t="shared" si="45"/>
        <v>#DIV/0!</v>
      </c>
      <c r="P78" s="17">
        <f t="shared" si="37"/>
        <v>0</v>
      </c>
      <c r="Q78" s="17">
        <f t="shared" si="37"/>
        <v>0</v>
      </c>
      <c r="R78" s="17">
        <f t="shared" si="37"/>
        <v>0</v>
      </c>
      <c r="S78" s="17">
        <f t="shared" si="37"/>
        <v>0</v>
      </c>
      <c r="T78" s="14" t="str">
        <f t="shared" si="38"/>
        <v>NA48/NA62</v>
      </c>
    </row>
    <row r="79" spans="1:20" x14ac:dyDescent="0.15">
      <c r="A79" s="15" t="s">
        <v>27</v>
      </c>
      <c r="B79" s="17">
        <f t="shared" ref="B79:M79" si="46">B11/B$20</f>
        <v>0</v>
      </c>
      <c r="C79" s="17">
        <f t="shared" si="46"/>
        <v>0</v>
      </c>
      <c r="D79" s="17">
        <f t="shared" si="46"/>
        <v>8.2615041445212463E-5</v>
      </c>
      <c r="E79" s="17">
        <f t="shared" si="46"/>
        <v>1.3442608733359352E-3</v>
      </c>
      <c r="F79" s="17">
        <f t="shared" si="46"/>
        <v>9.6599835415575666E-3</v>
      </c>
      <c r="G79" s="17">
        <f t="shared" si="46"/>
        <v>4.2254711400321133E-3</v>
      </c>
      <c r="H79" s="17">
        <f t="shared" si="46"/>
        <v>1.7578576235773909E-3</v>
      </c>
      <c r="I79" s="17">
        <f t="shared" si="46"/>
        <v>0</v>
      </c>
      <c r="J79" s="17">
        <f t="shared" si="46"/>
        <v>1.5361744301288405E-3</v>
      </c>
      <c r="K79" s="17">
        <f t="shared" si="46"/>
        <v>6.2664566349702779E-3</v>
      </c>
      <c r="L79" s="17" t="e">
        <f t="shared" si="46"/>
        <v>#DIV/0!</v>
      </c>
      <c r="M79" s="17" t="e">
        <f t="shared" si="46"/>
        <v>#DIV/0!</v>
      </c>
      <c r="P79" s="17">
        <f t="shared" si="37"/>
        <v>2.7588870649579959E-5</v>
      </c>
      <c r="Q79" s="17">
        <f t="shared" si="37"/>
        <v>5.2571832358993317E-3</v>
      </c>
      <c r="R79" s="17">
        <f t="shared" si="37"/>
        <v>1.1195482866043613E-3</v>
      </c>
      <c r="S79" s="17">
        <f t="shared" si="37"/>
        <v>6.2664566349702779E-3</v>
      </c>
      <c r="T79" s="14" t="str">
        <f t="shared" si="38"/>
        <v>Pheno</v>
      </c>
    </row>
    <row r="80" spans="1:20" x14ac:dyDescent="0.15">
      <c r="A80" s="15" t="s">
        <v>28</v>
      </c>
      <c r="B80" s="17">
        <f t="shared" ref="B80:M80" si="47">B12/B$20</f>
        <v>0</v>
      </c>
      <c r="C80" s="17">
        <f t="shared" si="47"/>
        <v>0</v>
      </c>
      <c r="D80" s="17">
        <f t="shared" si="47"/>
        <v>0</v>
      </c>
      <c r="E80" s="17">
        <f t="shared" si="47"/>
        <v>0</v>
      </c>
      <c r="F80" s="17">
        <f t="shared" si="47"/>
        <v>0</v>
      </c>
      <c r="G80" s="17">
        <f t="shared" si="47"/>
        <v>0</v>
      </c>
      <c r="H80" s="17">
        <f t="shared" si="47"/>
        <v>0</v>
      </c>
      <c r="I80" s="17">
        <f t="shared" si="47"/>
        <v>0</v>
      </c>
      <c r="J80" s="17">
        <f t="shared" si="47"/>
        <v>0</v>
      </c>
      <c r="K80" s="17">
        <f t="shared" si="47"/>
        <v>2.2938680709661843E-2</v>
      </c>
      <c r="L80" s="17" t="e">
        <f t="shared" si="47"/>
        <v>#DIV/0!</v>
      </c>
      <c r="M80" s="17" t="e">
        <f t="shared" si="47"/>
        <v>#DIV/0!</v>
      </c>
      <c r="P80" s="17">
        <f t="shared" si="37"/>
        <v>0</v>
      </c>
      <c r="Q80" s="17">
        <f t="shared" si="37"/>
        <v>0</v>
      </c>
      <c r="R80" s="17">
        <f t="shared" si="37"/>
        <v>0</v>
      </c>
      <c r="S80" s="17">
        <f t="shared" si="37"/>
        <v>2.2938680709661843E-2</v>
      </c>
      <c r="T80" s="14" t="str">
        <f t="shared" si="38"/>
        <v>SNO+</v>
      </c>
    </row>
    <row r="81" spans="1:20" x14ac:dyDescent="0.15">
      <c r="A81" s="15" t="s">
        <v>29</v>
      </c>
      <c r="B81" s="17">
        <f t="shared" ref="B81:M81" si="48">B13/B$20</f>
        <v>0</v>
      </c>
      <c r="C81" s="17">
        <f t="shared" si="48"/>
        <v>0</v>
      </c>
      <c r="D81" s="17">
        <f t="shared" si="48"/>
        <v>0</v>
      </c>
      <c r="E81" s="17">
        <f t="shared" si="48"/>
        <v>0</v>
      </c>
      <c r="F81" s="17">
        <f t="shared" si="48"/>
        <v>0</v>
      </c>
      <c r="G81" s="17">
        <f t="shared" si="48"/>
        <v>0</v>
      </c>
      <c r="H81" s="17">
        <f t="shared" si="48"/>
        <v>0</v>
      </c>
      <c r="I81" s="17">
        <f t="shared" si="48"/>
        <v>0</v>
      </c>
      <c r="J81" s="17">
        <f t="shared" si="48"/>
        <v>0</v>
      </c>
      <c r="K81" s="17">
        <f t="shared" si="48"/>
        <v>0</v>
      </c>
      <c r="L81" s="17" t="e">
        <f t="shared" si="48"/>
        <v>#DIV/0!</v>
      </c>
      <c r="M81" s="17" t="e">
        <f t="shared" si="48"/>
        <v>#DIV/0!</v>
      </c>
      <c r="P81" s="17">
        <f t="shared" si="37"/>
        <v>0</v>
      </c>
      <c r="Q81" s="17">
        <f t="shared" si="37"/>
        <v>0</v>
      </c>
      <c r="R81" s="17">
        <f t="shared" si="37"/>
        <v>0</v>
      </c>
      <c r="S81" s="17">
        <f t="shared" si="37"/>
        <v>0</v>
      </c>
      <c r="T81" s="14" t="str">
        <f t="shared" si="38"/>
        <v>SuperB</v>
      </c>
    </row>
    <row r="82" spans="1:20" x14ac:dyDescent="0.15">
      <c r="A82" s="15" t="s">
        <v>30</v>
      </c>
      <c r="B82" s="17">
        <f t="shared" ref="B82:M82" si="49">B14/B$20</f>
        <v>1.6427854339691522E-3</v>
      </c>
      <c r="C82" s="17">
        <f t="shared" si="49"/>
        <v>3.379112011033835E-2</v>
      </c>
      <c r="D82" s="17">
        <f t="shared" si="49"/>
        <v>2.2306061190207362E-2</v>
      </c>
      <c r="E82" s="17">
        <f t="shared" si="49"/>
        <v>5.7315380946186205E-2</v>
      </c>
      <c r="F82" s="17">
        <f t="shared" si="49"/>
        <v>2.3284955487394329E-2</v>
      </c>
      <c r="G82" s="17">
        <f t="shared" si="49"/>
        <v>1.3239809572100623E-3</v>
      </c>
      <c r="H82" s="17">
        <f t="shared" si="49"/>
        <v>1.2656574889757216E-3</v>
      </c>
      <c r="I82" s="17">
        <f t="shared" si="49"/>
        <v>4.6083480224426551E-4</v>
      </c>
      <c r="J82" s="17">
        <f t="shared" si="49"/>
        <v>1.2388503468780971E-5</v>
      </c>
      <c r="K82" s="17">
        <f t="shared" si="49"/>
        <v>5.5259799243425972E-2</v>
      </c>
      <c r="L82" s="17" t="e">
        <f t="shared" si="49"/>
        <v>#DIV/0!</v>
      </c>
      <c r="M82" s="17" t="e">
        <f t="shared" si="49"/>
        <v>#DIV/0!</v>
      </c>
      <c r="P82" s="17">
        <f t="shared" si="37"/>
        <v>1.8617889543358208E-2</v>
      </c>
      <c r="Q82" s="17">
        <f t="shared" si="37"/>
        <v>2.5903159217082083E-2</v>
      </c>
      <c r="R82" s="17">
        <f t="shared" si="37"/>
        <v>6.2529954469206809E-4</v>
      </c>
      <c r="S82" s="17">
        <f t="shared" si="37"/>
        <v>5.5259799243425972E-2</v>
      </c>
      <c r="T82" s="14" t="str">
        <f t="shared" si="38"/>
        <v>T2K</v>
      </c>
    </row>
    <row r="83" spans="1:20" x14ac:dyDescent="0.15">
      <c r="A83" s="15" t="s">
        <v>31</v>
      </c>
      <c r="B83" s="17">
        <f t="shared" ref="B83:M83" si="50">B15/B$20</f>
        <v>4.5241789332325063E-3</v>
      </c>
      <c r="C83" s="17">
        <f t="shared" si="50"/>
        <v>3.9029257270299616E-3</v>
      </c>
      <c r="D83" s="17">
        <f t="shared" si="50"/>
        <v>3.3596783521053068E-3</v>
      </c>
      <c r="E83" s="17">
        <f t="shared" si="50"/>
        <v>3.3172889293612592E-3</v>
      </c>
      <c r="F83" s="17">
        <f t="shared" si="50"/>
        <v>2.4407122016907308E-3</v>
      </c>
      <c r="G83" s="17">
        <f t="shared" si="50"/>
        <v>1.6967614111195621E-2</v>
      </c>
      <c r="H83" s="17">
        <f t="shared" si="50"/>
        <v>1.2857472903880344E-3</v>
      </c>
      <c r="I83" s="17">
        <f t="shared" si="50"/>
        <v>7.3733568359082477E-4</v>
      </c>
      <c r="J83" s="17">
        <f t="shared" si="50"/>
        <v>1.4407829534192269E-2</v>
      </c>
      <c r="K83" s="17">
        <f t="shared" si="50"/>
        <v>0</v>
      </c>
      <c r="L83" s="17" t="e">
        <f t="shared" si="50"/>
        <v>#DIV/0!</v>
      </c>
      <c r="M83" s="17" t="e">
        <f t="shared" si="50"/>
        <v>#DIV/0!</v>
      </c>
      <c r="P83" s="17">
        <f t="shared" si="37"/>
        <v>3.9406103577816712E-3</v>
      </c>
      <c r="Q83" s="17">
        <f t="shared" si="37"/>
        <v>7.7663677672837666E-3</v>
      </c>
      <c r="R83" s="17">
        <f t="shared" si="37"/>
        <v>5.0735382219027078E-3</v>
      </c>
      <c r="S83" s="17">
        <f t="shared" si="37"/>
        <v>0</v>
      </c>
      <c r="T83" s="14" t="str">
        <f t="shared" si="38"/>
        <v>Others</v>
      </c>
    </row>
    <row r="84" spans="1:20" x14ac:dyDescent="0.15">
      <c r="A84" s="15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P84" s="17"/>
      <c r="Q84" s="17"/>
      <c r="R84" s="17">
        <f>R16/R$20</f>
        <v>0</v>
      </c>
      <c r="S84" s="17">
        <f>S16/S$20</f>
        <v>0</v>
      </c>
      <c r="T84" s="14" t="s">
        <v>33</v>
      </c>
    </row>
    <row r="85" spans="1:20" x14ac:dyDescent="0.15">
      <c r="A85" s="15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P85" s="17"/>
      <c r="Q85" s="17"/>
      <c r="R85" s="17"/>
      <c r="S85" s="17"/>
      <c r="T85" s="14" t="s">
        <v>31</v>
      </c>
    </row>
    <row r="86" spans="1:20" x14ac:dyDescent="0.15">
      <c r="A86" s="14" t="s">
        <v>46</v>
      </c>
      <c r="B86" s="17">
        <f t="shared" ref="B86:M86" si="51">B18/B$20</f>
        <v>0.95917808576383001</v>
      </c>
      <c r="C86" s="17">
        <f t="shared" si="51"/>
        <v>0.87314024121841716</v>
      </c>
      <c r="D86" s="17">
        <f t="shared" si="51"/>
        <v>0.90152287059730674</v>
      </c>
      <c r="E86" s="17">
        <f t="shared" si="51"/>
        <v>0.88016564763019822</v>
      </c>
      <c r="F86" s="17">
        <f t="shared" si="51"/>
        <v>0.91068489563851274</v>
      </c>
      <c r="G86" s="17">
        <f t="shared" si="51"/>
        <v>0.9219978027550072</v>
      </c>
      <c r="H86" s="17">
        <f t="shared" si="51"/>
        <v>0.94961477805791894</v>
      </c>
      <c r="I86" s="17">
        <f t="shared" si="51"/>
        <v>0.89145036233136321</v>
      </c>
      <c r="J86" s="17">
        <f t="shared" si="51"/>
        <v>0.86549801783944502</v>
      </c>
      <c r="K86" s="17">
        <f t="shared" si="51"/>
        <v>0.7623345712938796</v>
      </c>
      <c r="L86" s="17" t="e">
        <f t="shared" si="51"/>
        <v>#DIV/0!</v>
      </c>
      <c r="M86" s="17" t="e">
        <f t="shared" si="51"/>
        <v>#DIV/0!</v>
      </c>
      <c r="P86" s="17">
        <f t="shared" ref="P86:S88" si="52">P18/P$20</f>
        <v>0.91296171124568348</v>
      </c>
      <c r="Q86" s="17">
        <f t="shared" si="52"/>
        <v>0.90541650173222066</v>
      </c>
      <c r="R86" s="17">
        <f t="shared" si="52"/>
        <v>0.90528771267673136</v>
      </c>
      <c r="S86" s="17">
        <f t="shared" si="52"/>
        <v>0.7623345712938796</v>
      </c>
      <c r="T86" s="14" t="s">
        <v>35</v>
      </c>
    </row>
    <row r="87" spans="1:20" x14ac:dyDescent="0.15">
      <c r="A87" s="14" t="s">
        <v>48</v>
      </c>
      <c r="B87" s="17">
        <f t="shared" ref="B87:M87" si="53">B19/B$20</f>
        <v>6.1669643672016584E-3</v>
      </c>
      <c r="C87" s="17">
        <f t="shared" si="53"/>
        <v>7.4903894122135162E-2</v>
      </c>
      <c r="D87" s="17">
        <f t="shared" si="53"/>
        <v>2.8860187811527552E-2</v>
      </c>
      <c r="E87" s="17">
        <f t="shared" si="53"/>
        <v>6.1976930748883399E-2</v>
      </c>
      <c r="F87" s="17">
        <f t="shared" si="53"/>
        <v>3.5385651230642627E-2</v>
      </c>
      <c r="G87" s="17">
        <f t="shared" si="53"/>
        <v>2.2517066208437797E-2</v>
      </c>
      <c r="H87" s="17">
        <f t="shared" si="53"/>
        <v>9.5225658694363807E-3</v>
      </c>
      <c r="I87" s="17">
        <f t="shared" si="53"/>
        <v>1.1935621378126477E-2</v>
      </c>
      <c r="J87" s="17">
        <f t="shared" si="53"/>
        <v>1.9239345887016847E-2</v>
      </c>
      <c r="K87" s="17">
        <f t="shared" si="53"/>
        <v>8.7649906290602611E-2</v>
      </c>
      <c r="L87" s="17" t="e">
        <f t="shared" si="53"/>
        <v>#DIV/0!</v>
      </c>
      <c r="M87" s="17" t="e">
        <f t="shared" si="53"/>
        <v>#DIV/0!</v>
      </c>
      <c r="P87" s="17">
        <f t="shared" si="52"/>
        <v>3.5286165560812766E-2</v>
      </c>
      <c r="Q87" s="17">
        <f t="shared" si="52"/>
        <v>3.8926710220265184E-2</v>
      </c>
      <c r="R87" s="17">
        <f t="shared" si="52"/>
        <v>1.3243619698058951E-2</v>
      </c>
      <c r="S87" s="17">
        <f t="shared" si="52"/>
        <v>8.7649906290602611E-2</v>
      </c>
      <c r="T87" s="14" t="s">
        <v>39</v>
      </c>
    </row>
    <row r="88" spans="1:20" x14ac:dyDescent="0.15">
      <c r="A88" s="14" t="str">
        <f>A65</f>
        <v>Total</v>
      </c>
      <c r="B88" s="17">
        <f t="shared" ref="B88:M88" si="54">B20/B$20</f>
        <v>1</v>
      </c>
      <c r="C88" s="17">
        <f t="shared" si="54"/>
        <v>1</v>
      </c>
      <c r="D88" s="17">
        <f t="shared" si="54"/>
        <v>1</v>
      </c>
      <c r="E88" s="17">
        <f t="shared" si="54"/>
        <v>1</v>
      </c>
      <c r="F88" s="17">
        <f t="shared" si="54"/>
        <v>1</v>
      </c>
      <c r="G88" s="17">
        <f t="shared" si="54"/>
        <v>1</v>
      </c>
      <c r="H88" s="17">
        <f t="shared" si="54"/>
        <v>1</v>
      </c>
      <c r="I88" s="17">
        <f t="shared" si="54"/>
        <v>1</v>
      </c>
      <c r="J88" s="17">
        <f t="shared" si="54"/>
        <v>1</v>
      </c>
      <c r="K88" s="17">
        <f t="shared" si="54"/>
        <v>1</v>
      </c>
      <c r="L88" s="17" t="e">
        <f t="shared" si="54"/>
        <v>#DIV/0!</v>
      </c>
      <c r="M88" s="17" t="e">
        <f t="shared" si="54"/>
        <v>#DIV/0!</v>
      </c>
      <c r="P88" s="17">
        <f t="shared" si="52"/>
        <v>1</v>
      </c>
      <c r="Q88" s="17">
        <f t="shared" si="52"/>
        <v>1</v>
      </c>
      <c r="R88" s="17">
        <f t="shared" si="52"/>
        <v>1</v>
      </c>
      <c r="S88" s="17">
        <f t="shared" si="52"/>
        <v>1</v>
      </c>
      <c r="T88" s="14" t="str">
        <f>A88</f>
        <v>Total</v>
      </c>
    </row>
    <row r="89" spans="1:20" x14ac:dyDescent="0.15">
      <c r="A89" s="14"/>
    </row>
    <row r="90" spans="1:20" x14ac:dyDescent="0.15">
      <c r="A90" t="s">
        <v>48</v>
      </c>
    </row>
    <row r="110" spans="1:35" x14ac:dyDescent="0.15">
      <c r="A110" s="15" t="s">
        <v>50</v>
      </c>
      <c r="B110" s="15" t="s">
        <v>51</v>
      </c>
      <c r="C110" s="15" t="s">
        <v>52</v>
      </c>
      <c r="D110" s="15" t="s">
        <v>53</v>
      </c>
      <c r="E110" s="15" t="s">
        <v>54</v>
      </c>
      <c r="F110" s="15" t="s">
        <v>55</v>
      </c>
      <c r="G110" s="15" t="s">
        <v>56</v>
      </c>
      <c r="H110" s="15" t="s">
        <v>57</v>
      </c>
      <c r="I110" s="15" t="s">
        <v>58</v>
      </c>
      <c r="J110" s="15" t="s">
        <v>59</v>
      </c>
      <c r="K110" s="15" t="s">
        <v>60</v>
      </c>
      <c r="L110" s="15" t="s">
        <v>61</v>
      </c>
      <c r="M110" s="15" t="s">
        <v>62</v>
      </c>
      <c r="N110" s="15" t="s">
        <v>63</v>
      </c>
      <c r="O110" s="15" t="s">
        <v>64</v>
      </c>
      <c r="P110" s="15" t="s">
        <v>65</v>
      </c>
      <c r="Q110" s="15" t="s">
        <v>66</v>
      </c>
      <c r="R110" s="15" t="s">
        <v>67</v>
      </c>
      <c r="S110" s="15" t="s">
        <v>68</v>
      </c>
      <c r="T110" s="15" t="s">
        <v>69</v>
      </c>
      <c r="U110" s="15" t="s">
        <v>70</v>
      </c>
      <c r="V110" s="15" t="s">
        <v>71</v>
      </c>
      <c r="W110" s="15" t="s">
        <v>72</v>
      </c>
      <c r="X110" s="15" t="s">
        <v>73</v>
      </c>
      <c r="Y110" s="15" t="s">
        <v>74</v>
      </c>
      <c r="Z110" s="15" t="s">
        <v>75</v>
      </c>
      <c r="AA110" s="15" t="s">
        <v>76</v>
      </c>
      <c r="AB110" s="15" t="s">
        <v>77</v>
      </c>
      <c r="AC110" s="15" t="s">
        <v>78</v>
      </c>
      <c r="AD110" s="15" t="s">
        <v>79</v>
      </c>
      <c r="AE110" s="15" t="s">
        <v>80</v>
      </c>
      <c r="AF110" s="15" t="s">
        <v>81</v>
      </c>
      <c r="AG110" s="15"/>
      <c r="AH110" s="15"/>
      <c r="AI110" s="15"/>
    </row>
    <row r="111" spans="1:35" x14ac:dyDescent="0.15">
      <c r="A111" s="15" t="s">
        <v>82</v>
      </c>
      <c r="B111" s="15">
        <v>0</v>
      </c>
      <c r="C111" s="15">
        <v>20086511</v>
      </c>
      <c r="D111" s="15">
        <v>839755</v>
      </c>
      <c r="E111" s="15">
        <v>2</v>
      </c>
      <c r="F111" s="15">
        <v>311</v>
      </c>
      <c r="G111" s="15">
        <v>13278029</v>
      </c>
      <c r="H111" s="15">
        <v>10</v>
      </c>
      <c r="I111" s="15">
        <v>30</v>
      </c>
      <c r="J111" s="15">
        <v>0</v>
      </c>
      <c r="K111" s="15">
        <v>0</v>
      </c>
      <c r="L111" s="15">
        <v>28784</v>
      </c>
      <c r="M111" s="15">
        <v>0</v>
      </c>
      <c r="N111" s="15">
        <v>6053</v>
      </c>
      <c r="O111" s="15">
        <v>0</v>
      </c>
      <c r="P111" s="15">
        <v>0</v>
      </c>
      <c r="Q111" s="15">
        <v>351404</v>
      </c>
      <c r="R111" s="15">
        <v>0</v>
      </c>
      <c r="S111" s="15">
        <v>563912</v>
      </c>
      <c r="T111" s="15">
        <v>5870755</v>
      </c>
      <c r="U111" s="15">
        <v>23053</v>
      </c>
      <c r="V111" s="15">
        <v>0</v>
      </c>
      <c r="W111" s="15">
        <v>4553</v>
      </c>
      <c r="X111" s="15">
        <v>219103</v>
      </c>
      <c r="Y111" s="15">
        <v>33054</v>
      </c>
      <c r="Z111" s="15">
        <v>1803481</v>
      </c>
      <c r="AA111" s="15">
        <v>4</v>
      </c>
      <c r="AB111" s="15">
        <v>13</v>
      </c>
      <c r="AC111" s="15">
        <v>0</v>
      </c>
      <c r="AD111" s="15">
        <v>0</v>
      </c>
      <c r="AE111" s="15">
        <v>0</v>
      </c>
      <c r="AF111" s="15">
        <v>3974</v>
      </c>
      <c r="AG111" s="15"/>
      <c r="AH111" s="15"/>
      <c r="AI111" s="18"/>
    </row>
    <row r="112" spans="1:35" x14ac:dyDescent="0.15">
      <c r="A112" s="15" t="s">
        <v>83</v>
      </c>
      <c r="B112" s="15">
        <v>0</v>
      </c>
      <c r="C112" s="15">
        <v>17091867</v>
      </c>
      <c r="D112" s="15">
        <v>307208</v>
      </c>
      <c r="E112" s="15">
        <v>0</v>
      </c>
      <c r="F112" s="15">
        <v>0</v>
      </c>
      <c r="G112" s="15">
        <v>0</v>
      </c>
      <c r="H112" s="15">
        <v>4</v>
      </c>
      <c r="I112" s="15">
        <v>186352</v>
      </c>
      <c r="J112" s="15">
        <v>0</v>
      </c>
      <c r="K112" s="15">
        <v>0</v>
      </c>
      <c r="L112" s="15">
        <v>79429</v>
      </c>
      <c r="M112" s="15">
        <v>34476</v>
      </c>
      <c r="N112" s="15">
        <v>55388</v>
      </c>
      <c r="O112" s="15">
        <v>7030</v>
      </c>
      <c r="P112" s="15">
        <v>1</v>
      </c>
      <c r="Q112" s="15">
        <v>73582</v>
      </c>
      <c r="R112" s="15">
        <v>0</v>
      </c>
      <c r="S112" s="15">
        <v>242005</v>
      </c>
      <c r="T112" s="15">
        <v>4936535</v>
      </c>
      <c r="U112" s="15">
        <v>0</v>
      </c>
      <c r="V112" s="15">
        <v>0</v>
      </c>
      <c r="W112" s="15">
        <v>2587</v>
      </c>
      <c r="X112" s="15">
        <v>4476</v>
      </c>
      <c r="Y112" s="15">
        <v>4011</v>
      </c>
      <c r="Z112" s="15">
        <v>212176</v>
      </c>
      <c r="AA112" s="15">
        <v>0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/>
      <c r="AH112" s="15"/>
      <c r="AI112" s="18"/>
    </row>
    <row r="113" spans="1:37" x14ac:dyDescent="0.15">
      <c r="A113" s="15" t="s">
        <v>84</v>
      </c>
      <c r="B113" s="15">
        <v>0</v>
      </c>
      <c r="C113" s="15">
        <v>13865117</v>
      </c>
      <c r="D113" s="15">
        <v>189616</v>
      </c>
      <c r="E113" s="15">
        <v>0</v>
      </c>
      <c r="F113" s="15">
        <v>0</v>
      </c>
      <c r="G113" s="15">
        <v>222850</v>
      </c>
      <c r="H113" s="15">
        <v>1</v>
      </c>
      <c r="I113" s="15">
        <v>0</v>
      </c>
      <c r="J113" s="15">
        <v>0</v>
      </c>
      <c r="K113" s="15">
        <v>156932</v>
      </c>
      <c r="L113" s="15">
        <v>81824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274547</v>
      </c>
      <c r="T113" s="15">
        <v>1765219</v>
      </c>
      <c r="U113" s="15">
        <v>236643</v>
      </c>
      <c r="V113" s="15">
        <v>0</v>
      </c>
      <c r="W113" s="15">
        <v>162</v>
      </c>
      <c r="X113" s="15">
        <v>968846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61988</v>
      </c>
      <c r="AE113" s="15">
        <v>0</v>
      </c>
      <c r="AF113" s="15">
        <v>0</v>
      </c>
      <c r="AG113" s="15"/>
      <c r="AH113" s="15"/>
      <c r="AI113" s="18"/>
    </row>
    <row r="114" spans="1:37" x14ac:dyDescent="0.15">
      <c r="A114" s="15" t="s">
        <v>85</v>
      </c>
      <c r="B114" s="15">
        <v>3110288</v>
      </c>
      <c r="C114" s="15">
        <v>6509430</v>
      </c>
      <c r="D114" s="15">
        <v>259193</v>
      </c>
      <c r="E114" s="15">
        <v>0</v>
      </c>
      <c r="F114" s="15">
        <v>0</v>
      </c>
      <c r="G114" s="15">
        <v>3707494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117887</v>
      </c>
      <c r="N114" s="15">
        <v>242563</v>
      </c>
      <c r="O114" s="15">
        <v>0</v>
      </c>
      <c r="P114" s="15">
        <v>0</v>
      </c>
      <c r="Q114" s="15">
        <v>72061</v>
      </c>
      <c r="R114" s="15">
        <v>0</v>
      </c>
      <c r="S114" s="15">
        <v>628812</v>
      </c>
      <c r="T114" s="15">
        <v>2814785</v>
      </c>
      <c r="U114" s="15">
        <v>0</v>
      </c>
      <c r="V114" s="15">
        <v>0</v>
      </c>
      <c r="W114" s="15">
        <v>488</v>
      </c>
      <c r="X114" s="15">
        <v>24460</v>
      </c>
      <c r="Y114" s="15">
        <v>142896</v>
      </c>
      <c r="Z114" s="15">
        <v>93543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/>
      <c r="AH114" s="15"/>
      <c r="AI114" s="18"/>
    </row>
    <row r="115" spans="1:37" x14ac:dyDescent="0.15">
      <c r="A115" s="15" t="s">
        <v>86</v>
      </c>
      <c r="B115" s="15">
        <v>2288665</v>
      </c>
      <c r="C115" s="15">
        <v>16155445</v>
      </c>
      <c r="D115" s="15">
        <v>93853</v>
      </c>
      <c r="E115" s="15">
        <v>0</v>
      </c>
      <c r="F115" s="15">
        <v>0</v>
      </c>
      <c r="G115" s="15">
        <v>4983607</v>
      </c>
      <c r="H115" s="15">
        <v>4</v>
      </c>
      <c r="I115" s="15">
        <v>0</v>
      </c>
      <c r="J115" s="15">
        <v>0</v>
      </c>
      <c r="K115" s="15">
        <v>0</v>
      </c>
      <c r="L115" s="15">
        <v>51883</v>
      </c>
      <c r="M115" s="15">
        <v>28</v>
      </c>
      <c r="N115" s="15">
        <v>214675</v>
      </c>
      <c r="O115" s="15">
        <v>86399</v>
      </c>
      <c r="P115" s="15">
        <v>0</v>
      </c>
      <c r="Q115" s="15">
        <v>188287</v>
      </c>
      <c r="R115" s="15">
        <v>0</v>
      </c>
      <c r="S115" s="15">
        <v>103453</v>
      </c>
      <c r="T115" s="15">
        <v>9917590</v>
      </c>
      <c r="U115" s="15">
        <v>455</v>
      </c>
      <c r="V115" s="15">
        <v>0</v>
      </c>
      <c r="W115" s="15">
        <v>54</v>
      </c>
      <c r="X115" s="15">
        <v>10033</v>
      </c>
      <c r="Y115" s="15">
        <v>17469</v>
      </c>
      <c r="Z115" s="15">
        <v>725164</v>
      </c>
      <c r="AA115" s="15">
        <v>0</v>
      </c>
      <c r="AB115" s="15">
        <v>0</v>
      </c>
      <c r="AC115" s="15">
        <v>0</v>
      </c>
      <c r="AD115" s="15">
        <v>0</v>
      </c>
      <c r="AE115" s="15">
        <v>0</v>
      </c>
      <c r="AF115" s="15">
        <v>0</v>
      </c>
      <c r="AG115" s="15"/>
      <c r="AH115" s="15"/>
      <c r="AI115" s="18"/>
    </row>
    <row r="116" spans="1:37" x14ac:dyDescent="0.1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</row>
    <row r="117" spans="1:37" x14ac:dyDescent="0.15">
      <c r="A117" s="15" t="s">
        <v>41</v>
      </c>
      <c r="B117" s="15">
        <v>5398953</v>
      </c>
      <c r="C117" s="15">
        <v>73708370</v>
      </c>
      <c r="D117" s="15">
        <v>1689625</v>
      </c>
      <c r="E117" s="15">
        <v>2</v>
      </c>
      <c r="F117" s="15">
        <v>311</v>
      </c>
      <c r="G117" s="15">
        <v>22191980</v>
      </c>
      <c r="H117" s="15">
        <v>19</v>
      </c>
      <c r="I117" s="15">
        <v>186382</v>
      </c>
      <c r="J117" s="15">
        <v>0</v>
      </c>
      <c r="K117" s="15">
        <v>156932</v>
      </c>
      <c r="L117" s="15">
        <v>241920</v>
      </c>
      <c r="M117" s="15">
        <v>152391</v>
      </c>
      <c r="N117" s="15">
        <v>518679</v>
      </c>
      <c r="O117" s="15">
        <v>93429</v>
      </c>
      <c r="P117" s="15">
        <v>1</v>
      </c>
      <c r="Q117" s="15">
        <v>685334</v>
      </c>
      <c r="R117" s="15">
        <v>0</v>
      </c>
      <c r="S117" s="15">
        <v>1812729</v>
      </c>
      <c r="T117" s="15">
        <v>25304884</v>
      </c>
      <c r="U117" s="15">
        <v>260151</v>
      </c>
      <c r="V117" s="15">
        <v>0</v>
      </c>
      <c r="W117" s="15">
        <v>7844</v>
      </c>
      <c r="X117" s="15">
        <v>1226918</v>
      </c>
      <c r="Y117" s="15">
        <v>197430</v>
      </c>
      <c r="Z117" s="15">
        <v>2834364</v>
      </c>
      <c r="AA117" s="15">
        <v>4</v>
      </c>
      <c r="AB117" s="15">
        <v>13</v>
      </c>
      <c r="AC117" s="15">
        <v>0</v>
      </c>
      <c r="AD117" s="15">
        <v>61988</v>
      </c>
      <c r="AE117" s="15">
        <v>0</v>
      </c>
      <c r="AF117" s="15">
        <v>3974</v>
      </c>
      <c r="AG117" s="15"/>
      <c r="AH117" s="15"/>
      <c r="AI117" s="15"/>
    </row>
    <row r="118" spans="1:37" x14ac:dyDescent="0.15">
      <c r="AH118" t="s">
        <v>41</v>
      </c>
      <c r="AI118" t="s">
        <v>87</v>
      </c>
    </row>
    <row r="119" spans="1:37" x14ac:dyDescent="0.15">
      <c r="A119" t="s">
        <v>88</v>
      </c>
      <c r="B119">
        <f t="shared" ref="B119:AF119" si="55">SUM(B111:B114)</f>
        <v>3110288</v>
      </c>
      <c r="C119">
        <f t="shared" si="55"/>
        <v>57552925</v>
      </c>
      <c r="D119">
        <f t="shared" si="55"/>
        <v>1595772</v>
      </c>
      <c r="E119">
        <f t="shared" si="55"/>
        <v>2</v>
      </c>
      <c r="F119">
        <f t="shared" si="55"/>
        <v>311</v>
      </c>
      <c r="G119">
        <f t="shared" si="55"/>
        <v>17208373</v>
      </c>
      <c r="H119">
        <f t="shared" si="55"/>
        <v>15</v>
      </c>
      <c r="I119">
        <f t="shared" si="55"/>
        <v>186382</v>
      </c>
      <c r="J119">
        <f t="shared" si="55"/>
        <v>0</v>
      </c>
      <c r="K119">
        <f t="shared" si="55"/>
        <v>156932</v>
      </c>
      <c r="L119">
        <f t="shared" si="55"/>
        <v>190037</v>
      </c>
      <c r="M119">
        <f t="shared" si="55"/>
        <v>152363</v>
      </c>
      <c r="N119">
        <f t="shared" si="55"/>
        <v>304004</v>
      </c>
      <c r="O119">
        <f t="shared" si="55"/>
        <v>7030</v>
      </c>
      <c r="P119">
        <f t="shared" si="55"/>
        <v>1</v>
      </c>
      <c r="Q119">
        <f t="shared" si="55"/>
        <v>497047</v>
      </c>
      <c r="R119">
        <f t="shared" si="55"/>
        <v>0</v>
      </c>
      <c r="S119">
        <f t="shared" si="55"/>
        <v>1709276</v>
      </c>
      <c r="T119">
        <f t="shared" si="55"/>
        <v>15387294</v>
      </c>
      <c r="U119">
        <f t="shared" si="55"/>
        <v>259696</v>
      </c>
      <c r="V119">
        <f t="shared" si="55"/>
        <v>0</v>
      </c>
      <c r="W119">
        <f t="shared" si="55"/>
        <v>7790</v>
      </c>
      <c r="X119">
        <f t="shared" si="55"/>
        <v>1216885</v>
      </c>
      <c r="Y119">
        <f t="shared" si="55"/>
        <v>179961</v>
      </c>
      <c r="Z119">
        <f t="shared" si="55"/>
        <v>2109200</v>
      </c>
      <c r="AA119">
        <f t="shared" si="55"/>
        <v>4</v>
      </c>
      <c r="AB119">
        <f t="shared" si="55"/>
        <v>13</v>
      </c>
      <c r="AC119">
        <f t="shared" si="55"/>
        <v>0</v>
      </c>
      <c r="AD119">
        <f t="shared" si="55"/>
        <v>61988</v>
      </c>
      <c r="AE119">
        <f t="shared" si="55"/>
        <v>0</v>
      </c>
      <c r="AF119">
        <f t="shared" si="55"/>
        <v>3974</v>
      </c>
      <c r="AH119">
        <f>SUM(B119:AF119)</f>
        <v>101897563</v>
      </c>
      <c r="AI119">
        <f>C119+G119+T119</f>
        <v>90148592</v>
      </c>
      <c r="AJ119">
        <f>AH119-AI119</f>
        <v>11748971</v>
      </c>
      <c r="AK119" s="17">
        <f>(AH119-AI119)/AH119</f>
        <v>0.11530178597107371</v>
      </c>
    </row>
    <row r="121" spans="1:37" x14ac:dyDescent="0.15">
      <c r="A121" t="s">
        <v>49</v>
      </c>
      <c r="B121">
        <f>B119/$AH$119</f>
        <v>3.0523674054893736E-2</v>
      </c>
      <c r="C121">
        <f t="shared" ref="C121:AF121" si="56">C119/$AI$119</f>
        <v>0.63842289405917729</v>
      </c>
      <c r="D121">
        <f t="shared" si="56"/>
        <v>1.770157430745008E-2</v>
      </c>
      <c r="E121">
        <f t="shared" si="56"/>
        <v>2.2185593314646555E-8</v>
      </c>
      <c r="F121">
        <f t="shared" si="56"/>
        <v>3.4498597604275394E-6</v>
      </c>
      <c r="G121">
        <f t="shared" si="56"/>
        <v>0.19088898249237216</v>
      </c>
      <c r="H121">
        <f t="shared" si="56"/>
        <v>1.6639194985984916E-7</v>
      </c>
      <c r="I121">
        <f t="shared" si="56"/>
        <v>2.067497626585227E-3</v>
      </c>
      <c r="J121">
        <f t="shared" si="56"/>
        <v>0</v>
      </c>
      <c r="K121">
        <f t="shared" si="56"/>
        <v>1.7408147650270567E-3</v>
      </c>
      <c r="L121">
        <f t="shared" si="56"/>
        <v>2.1080417983677436E-3</v>
      </c>
      <c r="M121">
        <f t="shared" si="56"/>
        <v>1.6901317770997466E-3</v>
      </c>
      <c r="N121">
        <f t="shared" si="56"/>
        <v>3.3722545550129057E-3</v>
      </c>
      <c r="O121">
        <f t="shared" si="56"/>
        <v>7.7982360500982649E-5</v>
      </c>
      <c r="P121">
        <f t="shared" si="56"/>
        <v>1.1092796657323277E-8</v>
      </c>
      <c r="Q121">
        <f t="shared" si="56"/>
        <v>5.5136413001325634E-3</v>
      </c>
      <c r="R121">
        <f t="shared" si="56"/>
        <v>0</v>
      </c>
      <c r="S121">
        <f t="shared" si="56"/>
        <v>1.8960651099242904E-2</v>
      </c>
      <c r="T121">
        <f t="shared" si="56"/>
        <v>0.17068812344845052</v>
      </c>
      <c r="U121">
        <f t="shared" si="56"/>
        <v>2.8807549207202259E-3</v>
      </c>
      <c r="V121">
        <f t="shared" si="56"/>
        <v>0</v>
      </c>
      <c r="W121">
        <f t="shared" si="56"/>
        <v>8.6412885960548332E-5</v>
      </c>
      <c r="X121">
        <f t="shared" si="56"/>
        <v>1.3498657860346838E-2</v>
      </c>
      <c r="Y121">
        <f t="shared" si="56"/>
        <v>1.9962707792485546E-3</v>
      </c>
      <c r="Z121">
        <f t="shared" si="56"/>
        <v>2.3396926709626259E-2</v>
      </c>
      <c r="AA121">
        <f t="shared" si="56"/>
        <v>4.437118662929311E-8</v>
      </c>
      <c r="AB121">
        <f t="shared" si="56"/>
        <v>1.4420635654520261E-7</v>
      </c>
      <c r="AC121">
        <f t="shared" si="56"/>
        <v>0</v>
      </c>
      <c r="AD121">
        <f t="shared" si="56"/>
        <v>6.8762027919415532E-4</v>
      </c>
      <c r="AE121">
        <f t="shared" si="56"/>
        <v>0</v>
      </c>
      <c r="AF121">
        <f t="shared" si="56"/>
        <v>4.4082773916202705E-5</v>
      </c>
    </row>
    <row r="122" spans="1:37" x14ac:dyDescent="0.15">
      <c r="A122" t="s">
        <v>89</v>
      </c>
      <c r="B122" s="17">
        <f t="shared" ref="B122:AF122" si="57">B119/$AJ$119</f>
        <v>0.26472854516365729</v>
      </c>
      <c r="C122" s="17">
        <f t="shared" si="57"/>
        <v>4.8985502645295487</v>
      </c>
      <c r="D122" s="17">
        <f t="shared" si="57"/>
        <v>0.13582227754243328</v>
      </c>
      <c r="E122" s="17">
        <f t="shared" si="57"/>
        <v>1.702276735554118E-7</v>
      </c>
      <c r="F122" s="17">
        <f t="shared" si="57"/>
        <v>2.6470403237866535E-5</v>
      </c>
      <c r="G122" s="17">
        <f t="shared" si="57"/>
        <v>1.4646706507318812</v>
      </c>
      <c r="H122" s="17">
        <f t="shared" si="57"/>
        <v>1.2767075516655885E-6</v>
      </c>
      <c r="I122" s="17">
        <f t="shared" si="57"/>
        <v>1.586368712630238E-2</v>
      </c>
      <c r="J122" s="17">
        <f t="shared" si="57"/>
        <v>0</v>
      </c>
      <c r="K122" s="17">
        <f t="shared" si="57"/>
        <v>1.3357084633198941E-2</v>
      </c>
      <c r="L122" s="17">
        <f t="shared" si="57"/>
        <v>1.6174778199724894E-2</v>
      </c>
      <c r="M122" s="17">
        <f t="shared" si="57"/>
        <v>1.2968199512961603E-2</v>
      </c>
      <c r="N122" s="17">
        <f t="shared" si="57"/>
        <v>2.5874946835769703E-2</v>
      </c>
      <c r="O122" s="17">
        <f t="shared" si="57"/>
        <v>5.9835027254727239E-4</v>
      </c>
      <c r="P122" s="17">
        <f t="shared" si="57"/>
        <v>8.5113836777705899E-8</v>
      </c>
      <c r="Q122" s="17">
        <f t="shared" si="57"/>
        <v>4.2305577228848382E-2</v>
      </c>
      <c r="R122" s="17">
        <f t="shared" si="57"/>
        <v>0</v>
      </c>
      <c r="S122" s="17">
        <f t="shared" si="57"/>
        <v>0.14548303847205002</v>
      </c>
      <c r="T122" s="17">
        <f t="shared" si="57"/>
        <v>1.3096716299665732</v>
      </c>
      <c r="U122" s="17">
        <f t="shared" si="57"/>
        <v>2.2103722955823111E-2</v>
      </c>
      <c r="V122" s="17">
        <f t="shared" si="57"/>
        <v>0</v>
      </c>
      <c r="W122" s="17">
        <f t="shared" si="57"/>
        <v>6.630367884983289E-4</v>
      </c>
      <c r="X122" s="17">
        <f t="shared" si="57"/>
        <v>0.10357375126723864</v>
      </c>
      <c r="Y122" s="17">
        <f t="shared" si="57"/>
        <v>1.531717118035273E-2</v>
      </c>
      <c r="Z122" s="17">
        <f t="shared" si="57"/>
        <v>0.17952210453153727</v>
      </c>
      <c r="AA122" s="17">
        <f t="shared" si="57"/>
        <v>3.404553471108236E-7</v>
      </c>
      <c r="AB122" s="17">
        <f t="shared" si="57"/>
        <v>1.1064798781101767E-6</v>
      </c>
      <c r="AC122" s="17">
        <f t="shared" si="57"/>
        <v>0</v>
      </c>
      <c r="AD122" s="17">
        <f t="shared" si="57"/>
        <v>5.2760365141764328E-3</v>
      </c>
      <c r="AE122" s="17">
        <f t="shared" si="57"/>
        <v>0</v>
      </c>
      <c r="AF122" s="17">
        <f t="shared" si="57"/>
        <v>3.3824238735460325E-4</v>
      </c>
    </row>
    <row r="126" spans="1:37" x14ac:dyDescent="0.15">
      <c r="A126" t="s">
        <v>13</v>
      </c>
    </row>
    <row r="129" spans="1:32" x14ac:dyDescent="0.15">
      <c r="A129" t="s">
        <v>50</v>
      </c>
      <c r="B129" t="s">
        <v>51</v>
      </c>
      <c r="C129" t="s">
        <v>52</v>
      </c>
      <c r="D129" t="s">
        <v>53</v>
      </c>
      <c r="E129" t="s">
        <v>54</v>
      </c>
      <c r="F129" t="s">
        <v>55</v>
      </c>
      <c r="G129" t="s">
        <v>56</v>
      </c>
      <c r="H129" t="s">
        <v>57</v>
      </c>
      <c r="I129" t="s">
        <v>60</v>
      </c>
      <c r="J129" t="s">
        <v>61</v>
      </c>
      <c r="K129" t="s">
        <v>62</v>
      </c>
      <c r="L129" t="s">
        <v>90</v>
      </c>
      <c r="M129" t="s">
        <v>63</v>
      </c>
      <c r="N129" t="s">
        <v>64</v>
      </c>
      <c r="O129" t="s">
        <v>65</v>
      </c>
      <c r="P129" t="s">
        <v>66</v>
      </c>
      <c r="Q129" t="s">
        <v>67</v>
      </c>
      <c r="R129" t="s">
        <v>68</v>
      </c>
      <c r="S129" t="s">
        <v>69</v>
      </c>
      <c r="T129" t="s">
        <v>70</v>
      </c>
      <c r="U129" t="s">
        <v>71</v>
      </c>
      <c r="V129" t="s">
        <v>72</v>
      </c>
      <c r="W129" t="s">
        <v>73</v>
      </c>
      <c r="X129" t="s">
        <v>91</v>
      </c>
      <c r="Y129" t="s">
        <v>74</v>
      </c>
      <c r="Z129" t="s">
        <v>75</v>
      </c>
      <c r="AA129" t="s">
        <v>76</v>
      </c>
      <c r="AB129" t="s">
        <v>77</v>
      </c>
      <c r="AC129" t="s">
        <v>78</v>
      </c>
      <c r="AD129" t="s">
        <v>79</v>
      </c>
      <c r="AE129" t="s">
        <v>80</v>
      </c>
      <c r="AF129" t="s">
        <v>41</v>
      </c>
    </row>
    <row r="130" spans="1:32" x14ac:dyDescent="0.15">
      <c r="A130" t="s">
        <v>82</v>
      </c>
      <c r="B130">
        <v>0</v>
      </c>
      <c r="C130">
        <v>19841465</v>
      </c>
      <c r="D130">
        <v>2100394</v>
      </c>
      <c r="E130">
        <v>1</v>
      </c>
      <c r="F130">
        <v>0</v>
      </c>
      <c r="G130">
        <v>9142289</v>
      </c>
      <c r="H130">
        <v>54</v>
      </c>
      <c r="I130">
        <v>0</v>
      </c>
      <c r="J130">
        <v>9922</v>
      </c>
      <c r="K130">
        <v>0</v>
      </c>
      <c r="L130">
        <v>0</v>
      </c>
      <c r="M130">
        <v>28</v>
      </c>
      <c r="N130">
        <v>0</v>
      </c>
      <c r="O130">
        <v>0</v>
      </c>
      <c r="P130">
        <v>97286</v>
      </c>
      <c r="Q130">
        <v>48822</v>
      </c>
      <c r="R130">
        <v>88996</v>
      </c>
      <c r="S130">
        <v>3653996</v>
      </c>
      <c r="T130">
        <v>0</v>
      </c>
      <c r="U130">
        <v>0</v>
      </c>
      <c r="V130">
        <v>3860</v>
      </c>
      <c r="W130">
        <v>58398</v>
      </c>
      <c r="X130">
        <v>0</v>
      </c>
      <c r="Y130">
        <v>125951</v>
      </c>
      <c r="Z130">
        <v>586146</v>
      </c>
      <c r="AA130">
        <v>0</v>
      </c>
      <c r="AB130">
        <v>2878</v>
      </c>
      <c r="AC130">
        <v>0</v>
      </c>
      <c r="AD130">
        <v>0</v>
      </c>
      <c r="AE130">
        <v>0</v>
      </c>
      <c r="AF130">
        <v>35760486</v>
      </c>
    </row>
    <row r="131" spans="1:32" x14ac:dyDescent="0.15">
      <c r="A131" t="s">
        <v>83</v>
      </c>
      <c r="B131">
        <v>0</v>
      </c>
      <c r="C131">
        <v>16985815</v>
      </c>
      <c r="D131">
        <v>1480531</v>
      </c>
      <c r="E131">
        <v>1</v>
      </c>
      <c r="F131">
        <v>0</v>
      </c>
      <c r="G131">
        <v>0</v>
      </c>
      <c r="H131">
        <v>137</v>
      </c>
      <c r="I131">
        <v>0</v>
      </c>
      <c r="J131">
        <v>25508</v>
      </c>
      <c r="K131">
        <v>17548</v>
      </c>
      <c r="L131">
        <v>0</v>
      </c>
      <c r="M131">
        <v>13545</v>
      </c>
      <c r="N131">
        <v>11631</v>
      </c>
      <c r="O131">
        <v>3</v>
      </c>
      <c r="P131">
        <v>26223</v>
      </c>
      <c r="Q131">
        <v>0</v>
      </c>
      <c r="R131">
        <v>158257</v>
      </c>
      <c r="S131">
        <v>5447124</v>
      </c>
      <c r="T131">
        <v>0</v>
      </c>
      <c r="U131">
        <v>0</v>
      </c>
      <c r="V131">
        <v>2110</v>
      </c>
      <c r="W131">
        <v>558</v>
      </c>
      <c r="X131">
        <v>0</v>
      </c>
      <c r="Y131">
        <v>35304</v>
      </c>
      <c r="Z131">
        <v>39924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24244219</v>
      </c>
    </row>
    <row r="132" spans="1:32" x14ac:dyDescent="0.15">
      <c r="A132" t="s">
        <v>84</v>
      </c>
      <c r="B132">
        <v>0</v>
      </c>
      <c r="C132">
        <v>14846264</v>
      </c>
      <c r="D132">
        <v>91266</v>
      </c>
      <c r="E132">
        <v>0</v>
      </c>
      <c r="F132">
        <v>0</v>
      </c>
      <c r="G132">
        <v>233345</v>
      </c>
      <c r="H132">
        <v>0</v>
      </c>
      <c r="I132">
        <v>70703</v>
      </c>
      <c r="J132">
        <v>75783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65504</v>
      </c>
      <c r="S132">
        <v>2067888</v>
      </c>
      <c r="T132">
        <v>101745</v>
      </c>
      <c r="U132">
        <v>0</v>
      </c>
      <c r="V132">
        <v>1989</v>
      </c>
      <c r="W132">
        <v>1884851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62914</v>
      </c>
      <c r="AE132">
        <v>0</v>
      </c>
      <c r="AF132">
        <v>19502252</v>
      </c>
    </row>
    <row r="133" spans="1:32" x14ac:dyDescent="0.15">
      <c r="A133" t="s">
        <v>85</v>
      </c>
      <c r="B133">
        <v>2269836</v>
      </c>
      <c r="C133">
        <v>7208605</v>
      </c>
      <c r="D133">
        <v>720990</v>
      </c>
      <c r="E133">
        <v>0</v>
      </c>
      <c r="F133">
        <v>0</v>
      </c>
      <c r="G133">
        <v>1595330</v>
      </c>
      <c r="H133">
        <v>6</v>
      </c>
      <c r="I133">
        <v>0</v>
      </c>
      <c r="J133">
        <v>0</v>
      </c>
      <c r="K133">
        <v>15667</v>
      </c>
      <c r="L133">
        <v>0</v>
      </c>
      <c r="M133">
        <v>32159</v>
      </c>
      <c r="N133">
        <v>0</v>
      </c>
      <c r="O133">
        <v>0</v>
      </c>
      <c r="P133">
        <v>36501</v>
      </c>
      <c r="Q133">
        <v>0</v>
      </c>
      <c r="R133">
        <v>175662</v>
      </c>
      <c r="S133">
        <v>2538847</v>
      </c>
      <c r="T133">
        <v>0</v>
      </c>
      <c r="U133">
        <v>0</v>
      </c>
      <c r="V133">
        <v>1094</v>
      </c>
      <c r="W133">
        <v>11791</v>
      </c>
      <c r="X133">
        <v>0</v>
      </c>
      <c r="Y133">
        <v>161853</v>
      </c>
      <c r="Z133">
        <v>3249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14771590</v>
      </c>
    </row>
    <row r="134" spans="1:32" x14ac:dyDescent="0.15">
      <c r="A134" t="s">
        <v>86</v>
      </c>
      <c r="B134">
        <v>2003298</v>
      </c>
      <c r="C134">
        <v>20943271</v>
      </c>
      <c r="D134">
        <v>5728</v>
      </c>
      <c r="E134">
        <v>0</v>
      </c>
      <c r="F134">
        <v>0</v>
      </c>
      <c r="G134">
        <v>5840302</v>
      </c>
      <c r="H134">
        <v>0</v>
      </c>
      <c r="I134">
        <v>0</v>
      </c>
      <c r="J134">
        <v>76926</v>
      </c>
      <c r="K134">
        <v>0</v>
      </c>
      <c r="L134">
        <v>0</v>
      </c>
      <c r="M134">
        <v>23227</v>
      </c>
      <c r="N134">
        <v>57202</v>
      </c>
      <c r="O134">
        <v>0</v>
      </c>
      <c r="P134">
        <v>68397</v>
      </c>
      <c r="Q134">
        <v>0</v>
      </c>
      <c r="R134">
        <v>614910</v>
      </c>
      <c r="S134">
        <v>9872416</v>
      </c>
      <c r="T134">
        <v>2</v>
      </c>
      <c r="U134">
        <v>0</v>
      </c>
      <c r="V134">
        <v>2</v>
      </c>
      <c r="W134">
        <v>1021</v>
      </c>
      <c r="X134">
        <v>0</v>
      </c>
      <c r="Y134">
        <v>88</v>
      </c>
      <c r="Z134">
        <v>704818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40211608</v>
      </c>
    </row>
    <row r="135" spans="1:32" x14ac:dyDescent="0.15">
      <c r="A135" t="s">
        <v>41</v>
      </c>
      <c r="B135">
        <v>4273134</v>
      </c>
      <c r="C135">
        <v>79825420</v>
      </c>
      <c r="D135">
        <v>4398909</v>
      </c>
      <c r="E135">
        <v>2</v>
      </c>
      <c r="F135">
        <v>0</v>
      </c>
      <c r="G135">
        <v>16811266</v>
      </c>
      <c r="H135">
        <v>197</v>
      </c>
      <c r="I135">
        <v>70703</v>
      </c>
      <c r="J135">
        <v>188139</v>
      </c>
      <c r="K135">
        <v>33215</v>
      </c>
      <c r="L135">
        <v>0</v>
      </c>
      <c r="M135">
        <v>68959</v>
      </c>
      <c r="N135">
        <v>68833</v>
      </c>
      <c r="O135">
        <v>3</v>
      </c>
      <c r="P135">
        <v>228407</v>
      </c>
      <c r="Q135">
        <v>48822</v>
      </c>
      <c r="R135">
        <v>1103329</v>
      </c>
      <c r="S135">
        <v>23580271</v>
      </c>
      <c r="T135">
        <v>101747</v>
      </c>
      <c r="U135">
        <v>0</v>
      </c>
      <c r="V135">
        <v>9055</v>
      </c>
      <c r="W135">
        <v>1956619</v>
      </c>
      <c r="X135">
        <v>0</v>
      </c>
      <c r="Y135">
        <v>323196</v>
      </c>
      <c r="Z135">
        <v>1334137</v>
      </c>
      <c r="AA135">
        <v>0</v>
      </c>
      <c r="AB135">
        <v>2878</v>
      </c>
      <c r="AC135">
        <v>0</v>
      </c>
      <c r="AD135">
        <v>62914</v>
      </c>
      <c r="AE135">
        <v>0</v>
      </c>
      <c r="AF135">
        <v>134490155</v>
      </c>
    </row>
    <row r="137" spans="1:32" x14ac:dyDescent="0.15">
      <c r="A137" t="s">
        <v>92</v>
      </c>
      <c r="B137">
        <f t="shared" ref="B137:AE137" si="58">SUM(B130:B133)</f>
        <v>2269836</v>
      </c>
      <c r="C137">
        <f t="shared" si="58"/>
        <v>58882149</v>
      </c>
      <c r="D137">
        <f t="shared" si="58"/>
        <v>4393181</v>
      </c>
      <c r="E137">
        <f t="shared" si="58"/>
        <v>2</v>
      </c>
      <c r="F137">
        <f t="shared" si="58"/>
        <v>0</v>
      </c>
      <c r="G137">
        <f t="shared" si="58"/>
        <v>10970964</v>
      </c>
      <c r="H137">
        <f t="shared" si="58"/>
        <v>197</v>
      </c>
      <c r="I137">
        <f t="shared" si="58"/>
        <v>70703</v>
      </c>
      <c r="J137">
        <f t="shared" si="58"/>
        <v>111213</v>
      </c>
      <c r="K137">
        <f t="shared" si="58"/>
        <v>33215</v>
      </c>
      <c r="L137">
        <f t="shared" si="58"/>
        <v>0</v>
      </c>
      <c r="M137">
        <f t="shared" si="58"/>
        <v>45732</v>
      </c>
      <c r="N137">
        <f t="shared" si="58"/>
        <v>11631</v>
      </c>
      <c r="O137">
        <f t="shared" si="58"/>
        <v>3</v>
      </c>
      <c r="P137">
        <f t="shared" si="58"/>
        <v>160010</v>
      </c>
      <c r="Q137">
        <f t="shared" si="58"/>
        <v>48822</v>
      </c>
      <c r="R137">
        <f t="shared" si="58"/>
        <v>488419</v>
      </c>
      <c r="S137">
        <f t="shared" si="58"/>
        <v>13707855</v>
      </c>
      <c r="T137">
        <f t="shared" si="58"/>
        <v>101745</v>
      </c>
      <c r="U137">
        <f t="shared" si="58"/>
        <v>0</v>
      </c>
      <c r="V137">
        <f t="shared" si="58"/>
        <v>9053</v>
      </c>
      <c r="W137">
        <f t="shared" si="58"/>
        <v>1955598</v>
      </c>
      <c r="X137">
        <f t="shared" si="58"/>
        <v>0</v>
      </c>
      <c r="Y137">
        <f t="shared" si="58"/>
        <v>323108</v>
      </c>
      <c r="Z137">
        <f t="shared" si="58"/>
        <v>629319</v>
      </c>
      <c r="AA137">
        <f t="shared" si="58"/>
        <v>0</v>
      </c>
      <c r="AB137">
        <f t="shared" si="58"/>
        <v>2878</v>
      </c>
      <c r="AC137">
        <f t="shared" si="58"/>
        <v>0</v>
      </c>
      <c r="AD137">
        <f t="shared" si="58"/>
        <v>62914</v>
      </c>
      <c r="AE137">
        <f t="shared" si="58"/>
        <v>0</v>
      </c>
      <c r="AF137">
        <f>SUM(B137:AE137)</f>
        <v>94278547</v>
      </c>
    </row>
    <row r="138" spans="1:32" x14ac:dyDescent="0.15">
      <c r="A138" t="s">
        <v>87</v>
      </c>
      <c r="C138">
        <f>C137</f>
        <v>58882149</v>
      </c>
      <c r="G138">
        <f>G137</f>
        <v>10970964</v>
      </c>
      <c r="S138">
        <f>S137</f>
        <v>13707855</v>
      </c>
      <c r="AF138">
        <f>SUM(B138:AE138)</f>
        <v>83560968</v>
      </c>
    </row>
    <row r="139" spans="1:32" x14ac:dyDescent="0.15">
      <c r="B139" s="17">
        <f t="shared" ref="B139:AE139" si="59">B137/($AF$137-$AF$138)</f>
        <v>0.21178626255052563</v>
      </c>
      <c r="C139" s="17">
        <f t="shared" si="59"/>
        <v>5.4939785375036658</v>
      </c>
      <c r="D139" s="17">
        <f t="shared" si="59"/>
        <v>0.40990423303621087</v>
      </c>
      <c r="E139" s="17">
        <f t="shared" si="59"/>
        <v>1.8660930794165362E-7</v>
      </c>
      <c r="F139" s="17">
        <f t="shared" si="59"/>
        <v>0</v>
      </c>
      <c r="G139" s="17">
        <f t="shared" si="59"/>
        <v>1.0236419997463979</v>
      </c>
      <c r="H139" s="17">
        <f t="shared" si="59"/>
        <v>1.8381016832252882E-5</v>
      </c>
      <c r="I139" s="17">
        <f t="shared" si="59"/>
        <v>6.596918949699368E-3</v>
      </c>
      <c r="J139" s="17">
        <f t="shared" si="59"/>
        <v>1.0376690482057561E-2</v>
      </c>
      <c r="K139" s="17">
        <f t="shared" si="59"/>
        <v>3.0991140816410126E-3</v>
      </c>
      <c r="L139" s="17">
        <f t="shared" si="59"/>
        <v>0</v>
      </c>
      <c r="M139" s="17">
        <f t="shared" si="59"/>
        <v>4.2670084353938513E-3</v>
      </c>
      <c r="N139" s="17">
        <f t="shared" si="59"/>
        <v>1.0852264303346866E-3</v>
      </c>
      <c r="O139" s="17">
        <f t="shared" si="59"/>
        <v>2.7991396191248042E-7</v>
      </c>
      <c r="P139" s="17">
        <f t="shared" si="59"/>
        <v>1.4929677681871997E-2</v>
      </c>
      <c r="Q139" s="17">
        <f t="shared" si="59"/>
        <v>4.5553198161637064E-3</v>
      </c>
      <c r="R139" s="17">
        <f t="shared" si="59"/>
        <v>4.557176578777726E-2</v>
      </c>
      <c r="S139" s="17">
        <f t="shared" si="59"/>
        <v>1.2790066674572682</v>
      </c>
      <c r="T139" s="17">
        <f t="shared" si="59"/>
        <v>9.4932820182617728E-3</v>
      </c>
      <c r="U139" s="17">
        <f t="shared" si="59"/>
        <v>0</v>
      </c>
      <c r="V139" s="17">
        <f t="shared" si="59"/>
        <v>8.4468703239789513E-4</v>
      </c>
      <c r="W139" s="17">
        <f t="shared" si="59"/>
        <v>0.18246639469604095</v>
      </c>
      <c r="X139" s="17">
        <f t="shared" si="59"/>
        <v>0</v>
      </c>
      <c r="Y139" s="17">
        <f t="shared" si="59"/>
        <v>3.0147480135205906E-2</v>
      </c>
      <c r="Z139" s="17">
        <f t="shared" si="59"/>
        <v>5.8718391532266753E-2</v>
      </c>
      <c r="AA139" s="17">
        <f t="shared" si="59"/>
        <v>0</v>
      </c>
      <c r="AB139" s="17">
        <f t="shared" si="59"/>
        <v>2.6853079412803954E-4</v>
      </c>
      <c r="AC139" s="17">
        <f t="shared" si="59"/>
        <v>0</v>
      </c>
      <c r="AD139" s="17">
        <f t="shared" si="59"/>
        <v>5.870168999920598E-3</v>
      </c>
      <c r="AE139" s="17">
        <f t="shared" si="59"/>
        <v>0</v>
      </c>
    </row>
    <row r="140" spans="1:32" x14ac:dyDescent="0.15">
      <c r="AF140">
        <f>(AF137-AF138)/AF137</f>
        <v>0.11367993399389152</v>
      </c>
    </row>
    <row r="141" spans="1:32" x14ac:dyDescent="0.15">
      <c r="A141" t="s">
        <v>14</v>
      </c>
    </row>
    <row r="142" spans="1:32" x14ac:dyDescent="0.15">
      <c r="A142" s="13" t="s">
        <v>93</v>
      </c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</row>
    <row r="143" spans="1:32" x14ac:dyDescent="0.15">
      <c r="A143" s="15" t="s">
        <v>50</v>
      </c>
      <c r="B143" s="15" t="s">
        <v>51</v>
      </c>
      <c r="C143" s="15" t="s">
        <v>52</v>
      </c>
      <c r="D143" s="15" t="s">
        <v>53</v>
      </c>
      <c r="E143" s="15" t="s">
        <v>55</v>
      </c>
      <c r="F143" s="15" t="s">
        <v>56</v>
      </c>
      <c r="G143" s="15" t="s">
        <v>57</v>
      </c>
      <c r="H143" s="15" t="s">
        <v>60</v>
      </c>
      <c r="I143" s="15" t="s">
        <v>61</v>
      </c>
      <c r="J143" s="15" t="s">
        <v>62</v>
      </c>
      <c r="K143" s="15" t="s">
        <v>63</v>
      </c>
      <c r="L143" s="15" t="s">
        <v>64</v>
      </c>
      <c r="M143" s="15" t="s">
        <v>94</v>
      </c>
      <c r="N143" s="15" t="s">
        <v>65</v>
      </c>
      <c r="O143" s="15" t="s">
        <v>66</v>
      </c>
      <c r="P143" s="15" t="s">
        <v>67</v>
      </c>
      <c r="Q143" s="15" t="s">
        <v>68</v>
      </c>
      <c r="R143" s="15" t="s">
        <v>69</v>
      </c>
      <c r="S143" s="15" t="s">
        <v>70</v>
      </c>
      <c r="T143" s="15" t="s">
        <v>71</v>
      </c>
      <c r="U143" s="15" t="s">
        <v>95</v>
      </c>
      <c r="V143" s="15" t="s">
        <v>72</v>
      </c>
      <c r="W143" s="15" t="s">
        <v>73</v>
      </c>
      <c r="X143" s="15" t="s">
        <v>74</v>
      </c>
      <c r="Y143" s="15" t="s">
        <v>75</v>
      </c>
      <c r="Z143" s="15" t="s">
        <v>77</v>
      </c>
      <c r="AA143" s="15" t="s">
        <v>78</v>
      </c>
      <c r="AB143" s="15" t="s">
        <v>79</v>
      </c>
      <c r="AC143" s="15" t="s">
        <v>80</v>
      </c>
      <c r="AD143" s="15"/>
      <c r="AE143" s="15"/>
      <c r="AF143" s="15"/>
    </row>
    <row r="144" spans="1:32" x14ac:dyDescent="0.1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</row>
    <row r="145" spans="1:37" x14ac:dyDescent="0.15">
      <c r="A145" s="15" t="s">
        <v>82</v>
      </c>
      <c r="B145" s="15">
        <v>0</v>
      </c>
      <c r="C145" s="15">
        <v>17177536</v>
      </c>
      <c r="D145" s="15">
        <v>1647858</v>
      </c>
      <c r="E145" s="15">
        <v>3</v>
      </c>
      <c r="F145" s="15">
        <v>11561309</v>
      </c>
      <c r="G145" s="15">
        <v>18</v>
      </c>
      <c r="H145" s="15">
        <v>0</v>
      </c>
      <c r="I145" s="15">
        <v>179</v>
      </c>
      <c r="J145" s="15">
        <v>0</v>
      </c>
      <c r="K145" s="15">
        <v>37</v>
      </c>
      <c r="L145" s="15">
        <v>0</v>
      </c>
      <c r="M145" s="15">
        <v>0</v>
      </c>
      <c r="N145" s="15">
        <v>0</v>
      </c>
      <c r="O145" s="15">
        <v>217692</v>
      </c>
      <c r="P145" s="15">
        <v>8639</v>
      </c>
      <c r="Q145" s="15">
        <v>1003965</v>
      </c>
      <c r="R145" s="15">
        <v>3694797</v>
      </c>
      <c r="S145" s="15">
        <v>13</v>
      </c>
      <c r="T145" s="15">
        <v>14</v>
      </c>
      <c r="U145" s="15">
        <v>0</v>
      </c>
      <c r="V145" s="15">
        <v>398</v>
      </c>
      <c r="W145" s="15">
        <v>344354</v>
      </c>
      <c r="X145" s="15">
        <v>262</v>
      </c>
      <c r="Y145" s="15">
        <v>31964</v>
      </c>
      <c r="Z145" s="15">
        <v>2352</v>
      </c>
      <c r="AA145" s="15">
        <v>0</v>
      </c>
      <c r="AB145" s="15">
        <v>0</v>
      </c>
      <c r="AC145" s="15">
        <v>0</v>
      </c>
      <c r="AD145" s="15"/>
      <c r="AE145" s="15"/>
      <c r="AF145" s="18"/>
    </row>
    <row r="146" spans="1:37" x14ac:dyDescent="0.15">
      <c r="A146" s="15" t="s">
        <v>83</v>
      </c>
      <c r="B146" s="15">
        <v>0</v>
      </c>
      <c r="C146" s="15">
        <v>18313383</v>
      </c>
      <c r="D146" s="15">
        <v>1348016</v>
      </c>
      <c r="E146" s="15">
        <v>0</v>
      </c>
      <c r="F146" s="15">
        <v>0</v>
      </c>
      <c r="G146" s="15">
        <v>3</v>
      </c>
      <c r="H146" s="15">
        <v>0</v>
      </c>
      <c r="I146" s="15">
        <v>12395</v>
      </c>
      <c r="J146" s="15">
        <v>3713</v>
      </c>
      <c r="K146" s="15">
        <v>137</v>
      </c>
      <c r="L146" s="15">
        <v>20871</v>
      </c>
      <c r="M146" s="15">
        <v>0</v>
      </c>
      <c r="N146" s="15">
        <v>13</v>
      </c>
      <c r="O146" s="15">
        <v>62452</v>
      </c>
      <c r="P146" s="15">
        <v>0</v>
      </c>
      <c r="Q146" s="15">
        <v>712387</v>
      </c>
      <c r="R146" s="15">
        <v>5932421</v>
      </c>
      <c r="S146" s="15">
        <v>0</v>
      </c>
      <c r="T146" s="15">
        <v>0</v>
      </c>
      <c r="U146" s="15">
        <v>0</v>
      </c>
      <c r="V146" s="15">
        <v>4897</v>
      </c>
      <c r="W146" s="15">
        <v>41319</v>
      </c>
      <c r="X146" s="15">
        <v>1</v>
      </c>
      <c r="Y146" s="15">
        <v>1</v>
      </c>
      <c r="Z146" s="15">
        <v>0</v>
      </c>
      <c r="AA146" s="15">
        <v>66</v>
      </c>
      <c r="AB146" s="15">
        <v>0</v>
      </c>
      <c r="AC146" s="15">
        <v>0</v>
      </c>
      <c r="AD146" s="15"/>
      <c r="AE146" s="15"/>
      <c r="AF146" s="18"/>
    </row>
    <row r="147" spans="1:37" x14ac:dyDescent="0.15">
      <c r="A147" s="15" t="s">
        <v>84</v>
      </c>
      <c r="B147" s="15">
        <v>0</v>
      </c>
      <c r="C147" s="15">
        <v>13489288</v>
      </c>
      <c r="D147" s="15">
        <v>95938</v>
      </c>
      <c r="E147" s="15">
        <v>2306</v>
      </c>
      <c r="F147" s="15">
        <v>655</v>
      </c>
      <c r="G147" s="15">
        <v>0</v>
      </c>
      <c r="H147" s="15">
        <v>66163</v>
      </c>
      <c r="I147" s="15">
        <v>48493</v>
      </c>
      <c r="J147" s="15">
        <v>0</v>
      </c>
      <c r="K147" s="15">
        <v>0</v>
      </c>
      <c r="L147" s="15">
        <v>0</v>
      </c>
      <c r="M147" s="15">
        <v>0</v>
      </c>
      <c r="N147" s="15">
        <v>1</v>
      </c>
      <c r="O147" s="15">
        <v>0</v>
      </c>
      <c r="P147" s="15">
        <v>0</v>
      </c>
      <c r="Q147" s="15">
        <v>64146</v>
      </c>
      <c r="R147" s="15">
        <v>1508540</v>
      </c>
      <c r="S147" s="15">
        <v>0</v>
      </c>
      <c r="T147" s="15">
        <v>162</v>
      </c>
      <c r="U147" s="15">
        <v>0</v>
      </c>
      <c r="V147" s="15">
        <v>113</v>
      </c>
      <c r="W147" s="15">
        <v>542157</v>
      </c>
      <c r="X147" s="15">
        <v>0</v>
      </c>
      <c r="Y147" s="15">
        <v>0</v>
      </c>
      <c r="Z147" s="15">
        <v>0</v>
      </c>
      <c r="AA147" s="15">
        <v>0</v>
      </c>
      <c r="AB147" s="15">
        <v>31428</v>
      </c>
      <c r="AC147" s="15">
        <v>0</v>
      </c>
      <c r="AD147" s="15"/>
      <c r="AE147" s="15"/>
      <c r="AF147" s="18"/>
    </row>
    <row r="148" spans="1:37" x14ac:dyDescent="0.15">
      <c r="A148" s="15" t="s">
        <v>85</v>
      </c>
      <c r="B148" s="15">
        <v>3699670</v>
      </c>
      <c r="C148" s="15">
        <v>7838434</v>
      </c>
      <c r="D148" s="15">
        <v>467245</v>
      </c>
      <c r="E148" s="15">
        <v>0</v>
      </c>
      <c r="F148" s="15">
        <v>4215803</v>
      </c>
      <c r="G148" s="15">
        <v>438</v>
      </c>
      <c r="H148" s="15">
        <v>0</v>
      </c>
      <c r="I148" s="15">
        <v>0</v>
      </c>
      <c r="J148" s="15">
        <v>8737</v>
      </c>
      <c r="K148" s="15">
        <v>565</v>
      </c>
      <c r="L148" s="15">
        <v>0</v>
      </c>
      <c r="M148" s="15">
        <v>0</v>
      </c>
      <c r="N148" s="15">
        <v>2</v>
      </c>
      <c r="O148" s="15">
        <v>102716</v>
      </c>
      <c r="P148" s="15">
        <v>0</v>
      </c>
      <c r="Q148" s="15">
        <v>375491</v>
      </c>
      <c r="R148" s="15">
        <v>5693463</v>
      </c>
      <c r="S148" s="15">
        <v>0</v>
      </c>
      <c r="T148" s="15">
        <v>0</v>
      </c>
      <c r="U148" s="15">
        <v>0</v>
      </c>
      <c r="V148" s="15">
        <v>256</v>
      </c>
      <c r="W148" s="15">
        <v>51694</v>
      </c>
      <c r="X148" s="15">
        <v>70</v>
      </c>
      <c r="Y148" s="15">
        <v>0</v>
      </c>
      <c r="Z148" s="15">
        <v>0</v>
      </c>
      <c r="AA148" s="15">
        <v>0</v>
      </c>
      <c r="AB148" s="15">
        <v>0</v>
      </c>
      <c r="AC148" s="15">
        <v>0</v>
      </c>
      <c r="AD148" s="15"/>
      <c r="AE148" s="15"/>
      <c r="AF148" s="18"/>
    </row>
    <row r="149" spans="1:37" x14ac:dyDescent="0.15">
      <c r="A149" s="15" t="s">
        <v>86</v>
      </c>
      <c r="B149" s="15">
        <v>3114396</v>
      </c>
      <c r="C149" s="15">
        <v>26604541</v>
      </c>
      <c r="D149" s="15">
        <v>353325</v>
      </c>
      <c r="E149" s="15">
        <v>0</v>
      </c>
      <c r="F149" s="15">
        <v>9687564</v>
      </c>
      <c r="G149" s="15">
        <v>1</v>
      </c>
      <c r="H149" s="15">
        <v>0</v>
      </c>
      <c r="I149" s="15">
        <v>38952</v>
      </c>
      <c r="J149" s="15">
        <v>0</v>
      </c>
      <c r="K149" s="15">
        <v>234</v>
      </c>
      <c r="L149" s="15">
        <v>186058</v>
      </c>
      <c r="M149" s="15">
        <v>0</v>
      </c>
      <c r="N149" s="15">
        <v>0</v>
      </c>
      <c r="O149" s="15">
        <v>161169</v>
      </c>
      <c r="P149" s="15">
        <v>0</v>
      </c>
      <c r="Q149" s="15">
        <v>779883</v>
      </c>
      <c r="R149" s="15">
        <v>15676233</v>
      </c>
      <c r="S149" s="15">
        <v>0</v>
      </c>
      <c r="T149" s="15">
        <v>0</v>
      </c>
      <c r="U149" s="15">
        <v>0</v>
      </c>
      <c r="V149" s="15">
        <v>30</v>
      </c>
      <c r="W149" s="15">
        <v>295590</v>
      </c>
      <c r="X149" s="15">
        <v>0</v>
      </c>
      <c r="Y149" s="15">
        <v>1454268</v>
      </c>
      <c r="Z149" s="15">
        <v>0</v>
      </c>
      <c r="AA149" s="15">
        <v>0</v>
      </c>
      <c r="AB149" s="15">
        <v>0</v>
      </c>
      <c r="AC149" s="15">
        <v>0</v>
      </c>
      <c r="AD149" s="15"/>
      <c r="AE149" s="15"/>
      <c r="AF149" s="18"/>
      <c r="AH149">
        <f>SUM(B149:AF149)</f>
        <v>58352244</v>
      </c>
      <c r="AI149">
        <f>C149+F149+R149</f>
        <v>51968338</v>
      </c>
      <c r="AJ149">
        <f>AH149-AI149</f>
        <v>6383906</v>
      </c>
      <c r="AK149" s="17">
        <f>(AH149-AI149)/AH149</f>
        <v>0.10940292201958848</v>
      </c>
    </row>
    <row r="150" spans="1:37" x14ac:dyDescent="0.1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</row>
    <row r="151" spans="1:37" x14ac:dyDescent="0.15">
      <c r="A151" s="15" t="s">
        <v>41</v>
      </c>
      <c r="B151" s="15">
        <v>6814066</v>
      </c>
      <c r="C151" s="15">
        <v>83423182</v>
      </c>
      <c r="D151" s="15">
        <v>3912382</v>
      </c>
      <c r="E151" s="15">
        <v>2309</v>
      </c>
      <c r="F151" s="15">
        <v>25465331</v>
      </c>
      <c r="G151" s="15">
        <v>460</v>
      </c>
      <c r="H151" s="15">
        <v>66163</v>
      </c>
      <c r="I151" s="15">
        <v>100019</v>
      </c>
      <c r="J151" s="15">
        <v>12450</v>
      </c>
      <c r="K151" s="15">
        <v>973</v>
      </c>
      <c r="L151" s="15">
        <v>206929</v>
      </c>
      <c r="M151" s="15">
        <v>0</v>
      </c>
      <c r="N151" s="15">
        <v>16</v>
      </c>
      <c r="O151" s="15">
        <v>544029</v>
      </c>
      <c r="P151" s="15">
        <v>8639</v>
      </c>
      <c r="Q151" s="15">
        <v>2935872</v>
      </c>
      <c r="R151" s="15">
        <v>32505454</v>
      </c>
      <c r="S151" s="15">
        <v>13</v>
      </c>
      <c r="T151" s="15">
        <v>176</v>
      </c>
      <c r="U151" s="15">
        <v>0</v>
      </c>
      <c r="V151" s="15">
        <v>5694</v>
      </c>
      <c r="W151" s="15">
        <v>1275114</v>
      </c>
      <c r="X151" s="15">
        <v>333</v>
      </c>
      <c r="Y151" s="15">
        <v>1486233</v>
      </c>
      <c r="Z151" s="15">
        <v>2352</v>
      </c>
      <c r="AA151" s="15">
        <v>66</v>
      </c>
      <c r="AB151" s="15">
        <v>31428</v>
      </c>
      <c r="AC151" s="15">
        <v>0</v>
      </c>
      <c r="AD151" s="15"/>
      <c r="AE151" s="15"/>
      <c r="AF151" s="15"/>
    </row>
    <row r="152" spans="1:37" x14ac:dyDescent="0.15">
      <c r="A152" s="15"/>
      <c r="AH152" t="s">
        <v>41</v>
      </c>
      <c r="AI152" t="s">
        <v>87</v>
      </c>
    </row>
    <row r="153" spans="1:37" x14ac:dyDescent="0.15">
      <c r="A153" t="s">
        <v>88</v>
      </c>
      <c r="B153">
        <f t="shared" ref="B153:AD153" si="60">SUM(B145:B148)</f>
        <v>3699670</v>
      </c>
      <c r="C153">
        <f t="shared" si="60"/>
        <v>56818641</v>
      </c>
      <c r="D153">
        <f t="shared" si="60"/>
        <v>3559057</v>
      </c>
      <c r="E153">
        <f t="shared" si="60"/>
        <v>2309</v>
      </c>
      <c r="F153">
        <f t="shared" si="60"/>
        <v>15777767</v>
      </c>
      <c r="G153">
        <f t="shared" si="60"/>
        <v>459</v>
      </c>
      <c r="H153">
        <f t="shared" si="60"/>
        <v>66163</v>
      </c>
      <c r="I153">
        <f t="shared" si="60"/>
        <v>61067</v>
      </c>
      <c r="J153">
        <f t="shared" si="60"/>
        <v>12450</v>
      </c>
      <c r="K153">
        <f t="shared" si="60"/>
        <v>739</v>
      </c>
      <c r="L153">
        <f t="shared" si="60"/>
        <v>20871</v>
      </c>
      <c r="M153">
        <f t="shared" si="60"/>
        <v>0</v>
      </c>
      <c r="N153">
        <f t="shared" si="60"/>
        <v>16</v>
      </c>
      <c r="O153">
        <f t="shared" si="60"/>
        <v>382860</v>
      </c>
      <c r="P153">
        <f t="shared" si="60"/>
        <v>8639</v>
      </c>
      <c r="Q153">
        <f t="shared" si="60"/>
        <v>2155989</v>
      </c>
      <c r="R153">
        <f t="shared" si="60"/>
        <v>16829221</v>
      </c>
      <c r="S153">
        <f t="shared" si="60"/>
        <v>13</v>
      </c>
      <c r="T153">
        <f t="shared" si="60"/>
        <v>176</v>
      </c>
      <c r="U153">
        <f t="shared" si="60"/>
        <v>0</v>
      </c>
      <c r="V153">
        <f t="shared" si="60"/>
        <v>5664</v>
      </c>
      <c r="W153">
        <f t="shared" si="60"/>
        <v>979524</v>
      </c>
      <c r="X153">
        <f t="shared" si="60"/>
        <v>333</v>
      </c>
      <c r="Y153">
        <f t="shared" si="60"/>
        <v>31965</v>
      </c>
      <c r="Z153">
        <f t="shared" si="60"/>
        <v>2352</v>
      </c>
      <c r="AA153">
        <f t="shared" si="60"/>
        <v>66</v>
      </c>
      <c r="AB153">
        <f t="shared" si="60"/>
        <v>31428</v>
      </c>
      <c r="AC153">
        <f t="shared" si="60"/>
        <v>0</v>
      </c>
      <c r="AD153">
        <f t="shared" si="60"/>
        <v>0</v>
      </c>
      <c r="AH153">
        <f>SUM(B153:AF153)</f>
        <v>100447439</v>
      </c>
      <c r="AI153">
        <f>C153+F153+R153</f>
        <v>89425629</v>
      </c>
      <c r="AJ153">
        <f>AH153-AI153</f>
        <v>11021810</v>
      </c>
      <c r="AK153" s="17">
        <f>(AH153-AI153)/AH153</f>
        <v>0.10972713799104425</v>
      </c>
    </row>
    <row r="155" spans="1:37" x14ac:dyDescent="0.15">
      <c r="A155" t="s">
        <v>49</v>
      </c>
      <c r="B155">
        <f t="shared" ref="B155:AD155" si="61">B153/$AH$153</f>
        <v>3.6831899716228703E-2</v>
      </c>
      <c r="C155">
        <f t="shared" si="61"/>
        <v>0.56565544692483394</v>
      </c>
      <c r="D155">
        <f t="shared" si="61"/>
        <v>3.5432033264680841E-2</v>
      </c>
      <c r="E155">
        <f t="shared" si="61"/>
        <v>2.2987146541386686E-5</v>
      </c>
      <c r="F155">
        <f t="shared" si="61"/>
        <v>0.15707485583579686</v>
      </c>
      <c r="G155">
        <f t="shared" si="61"/>
        <v>4.5695540331297052E-6</v>
      </c>
      <c r="H155">
        <f t="shared" si="61"/>
        <v>6.5868279628313866E-4</v>
      </c>
      <c r="I155">
        <f t="shared" si="61"/>
        <v>6.0794979551444814E-4</v>
      </c>
      <c r="J155">
        <f t="shared" si="61"/>
        <v>1.2394541985286453E-4</v>
      </c>
      <c r="K155">
        <f t="shared" si="61"/>
        <v>7.357081547892923E-6</v>
      </c>
      <c r="L155">
        <f t="shared" si="61"/>
        <v>2.0778030985936835E-4</v>
      </c>
      <c r="M155">
        <f t="shared" si="61"/>
        <v>0</v>
      </c>
      <c r="N155">
        <f t="shared" si="61"/>
        <v>1.5928728655789822E-7</v>
      </c>
      <c r="O155">
        <f t="shared" si="61"/>
        <v>3.8115456582223069E-3</v>
      </c>
      <c r="P155">
        <f t="shared" si="61"/>
        <v>8.6005179285855165E-5</v>
      </c>
      <c r="Q155">
        <f t="shared" si="61"/>
        <v>2.1463852353667275E-2</v>
      </c>
      <c r="R155">
        <f t="shared" si="61"/>
        <v>0.1675425592483249</v>
      </c>
      <c r="S155">
        <f t="shared" si="61"/>
        <v>1.2942092032829229E-7</v>
      </c>
      <c r="T155">
        <f t="shared" si="61"/>
        <v>1.7521601521368803E-6</v>
      </c>
      <c r="U155">
        <f t="shared" si="61"/>
        <v>0</v>
      </c>
      <c r="V155">
        <f t="shared" si="61"/>
        <v>5.6387699441495967E-5</v>
      </c>
      <c r="W155">
        <f t="shared" si="61"/>
        <v>9.7516075048961672E-3</v>
      </c>
      <c r="X155">
        <f t="shared" si="61"/>
        <v>3.3151666514862565E-6</v>
      </c>
      <c r="Y155">
        <f t="shared" si="61"/>
        <v>3.18226132176451E-4</v>
      </c>
      <c r="Z155">
        <f t="shared" si="61"/>
        <v>2.3415231124011035E-5</v>
      </c>
      <c r="AA155">
        <f t="shared" si="61"/>
        <v>6.5706005705133007E-7</v>
      </c>
      <c r="AB155">
        <f t="shared" si="61"/>
        <v>3.1288005262135153E-4</v>
      </c>
      <c r="AC155">
        <f t="shared" si="61"/>
        <v>0</v>
      </c>
      <c r="AD155">
        <f t="shared" si="61"/>
        <v>0</v>
      </c>
    </row>
    <row r="156" spans="1:37" x14ac:dyDescent="0.15">
      <c r="A156" t="s">
        <v>89</v>
      </c>
      <c r="B156" s="17">
        <f t="shared" ref="B156:AD156" si="62">B153/$AJ$153</f>
        <v>0.3356680980710065</v>
      </c>
      <c r="C156" s="17">
        <f t="shared" si="62"/>
        <v>5.1551098231597168</v>
      </c>
      <c r="D156" s="17">
        <f t="shared" si="62"/>
        <v>0.32291039312054914</v>
      </c>
      <c r="E156" s="17">
        <f t="shared" si="62"/>
        <v>2.0949372199303019E-4</v>
      </c>
      <c r="F156" s="17">
        <f t="shared" si="62"/>
        <v>1.4315041721822459</v>
      </c>
      <c r="G156" s="17">
        <f t="shared" si="62"/>
        <v>4.1644702639584607E-5</v>
      </c>
      <c r="H156" s="17">
        <f t="shared" si="62"/>
        <v>6.0029160364767674E-3</v>
      </c>
      <c r="I156" s="17">
        <f t="shared" si="62"/>
        <v>5.540560035057763E-3</v>
      </c>
      <c r="J156" s="17">
        <f t="shared" si="62"/>
        <v>1.1295785356488634E-3</v>
      </c>
      <c r="K156" s="17">
        <f t="shared" si="62"/>
        <v>6.7048878541727715E-5</v>
      </c>
      <c r="L156" s="17">
        <f t="shared" si="62"/>
        <v>1.8936091259058175E-3</v>
      </c>
      <c r="M156" s="17">
        <f t="shared" si="62"/>
        <v>0</v>
      </c>
      <c r="N156" s="17">
        <f t="shared" si="62"/>
        <v>1.451667194408178E-6</v>
      </c>
      <c r="O156" s="17">
        <f t="shared" si="62"/>
        <v>3.4736581378194686E-2</v>
      </c>
      <c r="P156" s="17">
        <f t="shared" si="62"/>
        <v>7.838095557807656E-4</v>
      </c>
      <c r="Q156" s="17">
        <f t="shared" si="62"/>
        <v>0.19561115642530583</v>
      </c>
      <c r="R156" s="17">
        <f t="shared" si="62"/>
        <v>1.5269017520715744</v>
      </c>
      <c r="S156" s="17">
        <f t="shared" si="62"/>
        <v>1.1794795954566447E-6</v>
      </c>
      <c r="T156" s="17">
        <f t="shared" si="62"/>
        <v>1.5968339138489959E-5</v>
      </c>
      <c r="U156" s="17">
        <f t="shared" si="62"/>
        <v>0</v>
      </c>
      <c r="V156" s="17">
        <f t="shared" si="62"/>
        <v>5.1389018682049497E-4</v>
      </c>
      <c r="W156" s="17">
        <f t="shared" si="62"/>
        <v>8.8871428558467261E-2</v>
      </c>
      <c r="X156" s="17">
        <f t="shared" si="62"/>
        <v>3.0212823483620203E-5</v>
      </c>
      <c r="Y156" s="17">
        <f t="shared" si="62"/>
        <v>2.900158866828588E-3</v>
      </c>
      <c r="Z156" s="17">
        <f t="shared" si="62"/>
        <v>2.1339507757800217E-4</v>
      </c>
      <c r="AA156" s="17">
        <f t="shared" si="62"/>
        <v>5.9881271769337342E-6</v>
      </c>
      <c r="AB156" s="17">
        <f t="shared" si="62"/>
        <v>2.8514372866162638E-3</v>
      </c>
      <c r="AC156" s="17">
        <f t="shared" si="62"/>
        <v>0</v>
      </c>
      <c r="AD156" s="17">
        <f t="shared" si="62"/>
        <v>0</v>
      </c>
      <c r="AE156" s="17"/>
      <c r="AF156" s="17"/>
    </row>
    <row r="158" spans="1:37" x14ac:dyDescent="0.15">
      <c r="A158" t="s">
        <v>96</v>
      </c>
      <c r="B158" s="17" t="e">
        <f>B149/#REF!</f>
        <v>#REF!</v>
      </c>
      <c r="C158" s="17" t="e">
        <f>C149/#REF!</f>
        <v>#REF!</v>
      </c>
      <c r="D158" s="17" t="e">
        <f>D149/#REF!</f>
        <v>#REF!</v>
      </c>
      <c r="E158" s="17" t="e">
        <f>E149/#REF!</f>
        <v>#REF!</v>
      </c>
      <c r="F158" s="17" t="e">
        <f>F149/#REF!</f>
        <v>#REF!</v>
      </c>
      <c r="G158" s="17" t="e">
        <f>G149/#REF!</f>
        <v>#REF!</v>
      </c>
      <c r="H158" s="17" t="e">
        <f>H149/#REF!</f>
        <v>#REF!</v>
      </c>
      <c r="I158" s="17" t="e">
        <f>I149/#REF!</f>
        <v>#REF!</v>
      </c>
      <c r="J158" s="17" t="e">
        <f>J149/#REF!</f>
        <v>#REF!</v>
      </c>
      <c r="K158" s="17" t="e">
        <f>K149/#REF!</f>
        <v>#REF!</v>
      </c>
      <c r="L158" s="17" t="e">
        <f>L149/#REF!</f>
        <v>#REF!</v>
      </c>
      <c r="M158" s="17" t="e">
        <f>M149/#REF!</f>
        <v>#REF!</v>
      </c>
      <c r="N158" s="17" t="e">
        <f>N149/#REF!</f>
        <v>#REF!</v>
      </c>
      <c r="O158" s="17" t="e">
        <f>O149/#REF!</f>
        <v>#REF!</v>
      </c>
      <c r="P158" s="17" t="e">
        <f>P149/#REF!</f>
        <v>#REF!</v>
      </c>
      <c r="Q158" s="17" t="e">
        <f>Q149/#REF!</f>
        <v>#REF!</v>
      </c>
      <c r="R158" s="17" t="e">
        <f>R149/#REF!</f>
        <v>#REF!</v>
      </c>
      <c r="S158" s="17" t="e">
        <f>S149/#REF!</f>
        <v>#REF!</v>
      </c>
      <c r="T158" s="17" t="e">
        <f>T149/#REF!</f>
        <v>#REF!</v>
      </c>
      <c r="U158" s="17" t="e">
        <f>U149/#REF!</f>
        <v>#REF!</v>
      </c>
      <c r="V158" s="17" t="e">
        <f>V149/#REF!</f>
        <v>#REF!</v>
      </c>
      <c r="W158" s="17" t="e">
        <f>W149/#REF!</f>
        <v>#REF!</v>
      </c>
      <c r="X158" s="17" t="e">
        <f>X149/#REF!</f>
        <v>#REF!</v>
      </c>
      <c r="Y158" s="17" t="e">
        <f>Y149/#REF!</f>
        <v>#REF!</v>
      </c>
      <c r="Z158" s="17" t="e">
        <f>Z149/#REF!</f>
        <v>#REF!</v>
      </c>
      <c r="AA158" s="17" t="e">
        <f>AA149/#REF!</f>
        <v>#REF!</v>
      </c>
      <c r="AB158" s="17" t="e">
        <f>AB149/#REF!</f>
        <v>#REF!</v>
      </c>
      <c r="AC158" s="17" t="e">
        <f>AC149/#REF!</f>
        <v>#REF!</v>
      </c>
      <c r="AD158" s="17" t="e">
        <f>AD149/#REF!</f>
        <v>#REF!</v>
      </c>
    </row>
    <row r="162" spans="1:70" x14ac:dyDescent="0.15">
      <c r="A162" t="s">
        <v>15</v>
      </c>
    </row>
    <row r="163" spans="1:70" x14ac:dyDescent="0.15">
      <c r="A163" s="13" t="s">
        <v>93</v>
      </c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</row>
    <row r="164" spans="1:70" x14ac:dyDescent="0.15">
      <c r="A164" s="15" t="s">
        <v>50</v>
      </c>
      <c r="B164" s="15" t="s">
        <v>51</v>
      </c>
      <c r="C164" s="15" t="s">
        <v>52</v>
      </c>
      <c r="D164" s="15" t="s">
        <v>53</v>
      </c>
      <c r="E164" s="15" t="s">
        <v>55</v>
      </c>
      <c r="F164" s="15" t="s">
        <v>56</v>
      </c>
      <c r="G164" s="15" t="s">
        <v>57</v>
      </c>
      <c r="H164" s="15" t="s">
        <v>60</v>
      </c>
      <c r="I164" s="15" t="s">
        <v>61</v>
      </c>
      <c r="J164" s="15" t="s">
        <v>62</v>
      </c>
      <c r="K164" s="15" t="s">
        <v>63</v>
      </c>
      <c r="L164" s="15" t="s">
        <v>64</v>
      </c>
      <c r="M164" s="15" t="s">
        <v>94</v>
      </c>
      <c r="N164" s="15" t="s">
        <v>65</v>
      </c>
      <c r="O164" s="15" t="s">
        <v>66</v>
      </c>
      <c r="P164" s="15" t="s">
        <v>67</v>
      </c>
      <c r="Q164" s="15" t="s">
        <v>68</v>
      </c>
      <c r="R164" s="15" t="s">
        <v>69</v>
      </c>
      <c r="S164" s="15" t="s">
        <v>70</v>
      </c>
      <c r="T164" s="15" t="s">
        <v>71</v>
      </c>
      <c r="U164" s="15" t="s">
        <v>95</v>
      </c>
      <c r="V164" s="15" t="s">
        <v>72</v>
      </c>
      <c r="W164" s="15" t="s">
        <v>73</v>
      </c>
      <c r="X164" s="15" t="s">
        <v>74</v>
      </c>
      <c r="Y164" s="15" t="s">
        <v>75</v>
      </c>
      <c r="Z164" s="15" t="s">
        <v>77</v>
      </c>
      <c r="AA164" s="15" t="s">
        <v>78</v>
      </c>
      <c r="AB164" s="15" t="s">
        <v>79</v>
      </c>
      <c r="AC164" s="15" t="s">
        <v>80</v>
      </c>
      <c r="AD164" s="15"/>
      <c r="AE164" s="15" t="s">
        <v>41</v>
      </c>
      <c r="AF164" s="15" t="s">
        <v>97</v>
      </c>
      <c r="AM164" s="15" t="s">
        <v>50</v>
      </c>
    </row>
    <row r="165" spans="1:70" x14ac:dyDescent="0.1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</row>
    <row r="166" spans="1:70" x14ac:dyDescent="0.15">
      <c r="A166" s="15" t="s">
        <v>82</v>
      </c>
      <c r="B166" s="15">
        <v>0</v>
      </c>
      <c r="C166" s="15">
        <v>17637624</v>
      </c>
      <c r="D166" s="15">
        <v>1876279</v>
      </c>
      <c r="E166" s="15">
        <v>0</v>
      </c>
      <c r="F166" s="15">
        <v>11497922</v>
      </c>
      <c r="G166" s="15">
        <v>1070</v>
      </c>
      <c r="H166" s="15">
        <v>0</v>
      </c>
      <c r="I166" s="15">
        <v>6626</v>
      </c>
      <c r="J166" s="15">
        <v>0</v>
      </c>
      <c r="K166" s="15">
        <v>63243</v>
      </c>
      <c r="L166" s="15">
        <v>0</v>
      </c>
      <c r="M166" s="15">
        <v>0</v>
      </c>
      <c r="N166" s="15">
        <v>22</v>
      </c>
      <c r="O166" s="15">
        <v>82535</v>
      </c>
      <c r="P166" s="15">
        <v>116383</v>
      </c>
      <c r="Q166" s="15">
        <v>1050248</v>
      </c>
      <c r="R166" s="15">
        <v>2341178</v>
      </c>
      <c r="S166" s="15">
        <v>0</v>
      </c>
      <c r="T166" s="15">
        <v>0</v>
      </c>
      <c r="U166" s="15">
        <v>0</v>
      </c>
      <c r="V166" s="15">
        <v>555</v>
      </c>
      <c r="W166" s="15">
        <v>43084</v>
      </c>
      <c r="X166" s="15">
        <v>7</v>
      </c>
      <c r="Y166" s="15">
        <v>0</v>
      </c>
      <c r="Z166" s="15">
        <v>42</v>
      </c>
      <c r="AA166" s="15">
        <v>0</v>
      </c>
      <c r="AB166" s="15">
        <v>0</v>
      </c>
      <c r="AC166" s="15">
        <v>0</v>
      </c>
      <c r="AD166" s="15"/>
      <c r="AE166" s="15">
        <v>34716818</v>
      </c>
      <c r="AF166" s="18" t="s">
        <v>98</v>
      </c>
      <c r="AM166" s="15" t="s">
        <v>82</v>
      </c>
    </row>
    <row r="167" spans="1:70" x14ac:dyDescent="0.15">
      <c r="A167" s="15" t="s">
        <v>83</v>
      </c>
      <c r="B167" s="15">
        <v>0</v>
      </c>
      <c r="C167" s="15">
        <v>24234186</v>
      </c>
      <c r="D167" s="15">
        <v>6122505</v>
      </c>
      <c r="E167" s="15">
        <v>0</v>
      </c>
      <c r="F167" s="15">
        <v>0</v>
      </c>
      <c r="G167" s="15">
        <v>61</v>
      </c>
      <c r="H167" s="15">
        <v>0</v>
      </c>
      <c r="I167" s="15">
        <v>13415</v>
      </c>
      <c r="J167" s="15">
        <v>33170</v>
      </c>
      <c r="K167" s="15">
        <v>28150</v>
      </c>
      <c r="L167" s="15">
        <v>9186</v>
      </c>
      <c r="M167" s="15">
        <v>0</v>
      </c>
      <c r="N167" s="15">
        <v>10</v>
      </c>
      <c r="O167" s="15">
        <v>27082</v>
      </c>
      <c r="P167" s="15">
        <v>0</v>
      </c>
      <c r="Q167" s="15">
        <v>1759249</v>
      </c>
      <c r="R167" s="15">
        <v>3747156</v>
      </c>
      <c r="S167" s="15">
        <v>0</v>
      </c>
      <c r="T167" s="15">
        <v>0</v>
      </c>
      <c r="U167" s="15">
        <v>0</v>
      </c>
      <c r="V167" s="15">
        <v>6695</v>
      </c>
      <c r="W167" s="15">
        <v>6578</v>
      </c>
      <c r="X167" s="15">
        <v>1</v>
      </c>
      <c r="Y167" s="15">
        <v>0</v>
      </c>
      <c r="Z167" s="15">
        <v>0</v>
      </c>
      <c r="AA167" s="15">
        <v>25775</v>
      </c>
      <c r="AB167" s="15">
        <v>0</v>
      </c>
      <c r="AC167" s="15">
        <v>0</v>
      </c>
      <c r="AD167" s="15"/>
      <c r="AE167" s="15">
        <v>36013219</v>
      </c>
      <c r="AF167" s="18" t="s">
        <v>99</v>
      </c>
      <c r="AM167" s="15" t="s">
        <v>83</v>
      </c>
    </row>
    <row r="168" spans="1:70" x14ac:dyDescent="0.15">
      <c r="A168" s="15" t="s">
        <v>84</v>
      </c>
      <c r="B168" s="15">
        <v>0</v>
      </c>
      <c r="C168" s="15">
        <v>9693504</v>
      </c>
      <c r="D168" s="15">
        <v>25383</v>
      </c>
      <c r="E168" s="15">
        <v>0</v>
      </c>
      <c r="F168" s="15">
        <v>142728</v>
      </c>
      <c r="G168" s="15">
        <v>12</v>
      </c>
      <c r="H168" s="15">
        <v>27542</v>
      </c>
      <c r="I168" s="15">
        <v>21765</v>
      </c>
      <c r="J168" s="15">
        <v>0</v>
      </c>
      <c r="K168" s="15">
        <v>0</v>
      </c>
      <c r="L168" s="15">
        <v>0</v>
      </c>
      <c r="M168" s="15">
        <v>0</v>
      </c>
      <c r="N168" s="15">
        <v>4</v>
      </c>
      <c r="O168" s="15">
        <v>0</v>
      </c>
      <c r="P168" s="15">
        <v>0</v>
      </c>
      <c r="Q168" s="15">
        <v>0</v>
      </c>
      <c r="R168" s="15">
        <v>1012465</v>
      </c>
      <c r="S168" s="15">
        <v>0</v>
      </c>
      <c r="T168" s="15">
        <v>0</v>
      </c>
      <c r="U168" s="15">
        <v>0</v>
      </c>
      <c r="V168" s="15">
        <v>126</v>
      </c>
      <c r="W168" s="15">
        <v>477106</v>
      </c>
      <c r="X168" s="15">
        <v>0</v>
      </c>
      <c r="Y168" s="15">
        <v>0</v>
      </c>
      <c r="Z168" s="15">
        <v>0</v>
      </c>
      <c r="AA168" s="15">
        <v>0</v>
      </c>
      <c r="AB168" s="15">
        <v>28946</v>
      </c>
      <c r="AC168" s="15">
        <v>0</v>
      </c>
      <c r="AD168" s="15"/>
      <c r="AE168" s="15">
        <v>11429581</v>
      </c>
      <c r="AF168" s="18" t="s">
        <v>100</v>
      </c>
      <c r="AM168" s="15" t="s">
        <v>84</v>
      </c>
    </row>
    <row r="169" spans="1:70" x14ac:dyDescent="0.15">
      <c r="A169" s="15" t="s">
        <v>85</v>
      </c>
      <c r="B169" s="15">
        <v>4711903</v>
      </c>
      <c r="C169" s="15">
        <v>8189168</v>
      </c>
      <c r="D169" s="15">
        <v>253001</v>
      </c>
      <c r="E169" s="15">
        <v>0</v>
      </c>
      <c r="F169" s="15">
        <v>5697200</v>
      </c>
      <c r="G169" s="15">
        <v>102</v>
      </c>
      <c r="H169" s="15">
        <v>0</v>
      </c>
      <c r="I169" s="15">
        <v>0</v>
      </c>
      <c r="J169" s="15">
        <v>11801</v>
      </c>
      <c r="K169" s="15">
        <v>14189</v>
      </c>
      <c r="L169" s="15">
        <v>0</v>
      </c>
      <c r="M169" s="15">
        <v>0</v>
      </c>
      <c r="N169" s="15">
        <v>7</v>
      </c>
      <c r="O169" s="15">
        <v>18156</v>
      </c>
      <c r="P169" s="15">
        <v>0</v>
      </c>
      <c r="Q169" s="15">
        <v>313397</v>
      </c>
      <c r="R169" s="15">
        <v>6166468</v>
      </c>
      <c r="S169" s="15">
        <v>0</v>
      </c>
      <c r="T169" s="15">
        <v>0</v>
      </c>
      <c r="U169" s="15">
        <v>0</v>
      </c>
      <c r="V169" s="15">
        <v>217</v>
      </c>
      <c r="W169" s="15">
        <v>3223</v>
      </c>
      <c r="X169" s="15">
        <v>2</v>
      </c>
      <c r="Y169" s="15">
        <v>0</v>
      </c>
      <c r="Z169" s="15">
        <v>0</v>
      </c>
      <c r="AA169" s="15">
        <v>0</v>
      </c>
      <c r="AB169" s="15">
        <v>0</v>
      </c>
      <c r="AC169" s="15">
        <v>0</v>
      </c>
      <c r="AD169" s="15"/>
      <c r="AE169" s="15">
        <v>25378834</v>
      </c>
      <c r="AF169" s="18" t="s">
        <v>101</v>
      </c>
      <c r="AM169" s="15" t="s">
        <v>85</v>
      </c>
      <c r="AO169" t="s">
        <v>102</v>
      </c>
    </row>
    <row r="170" spans="1:70" x14ac:dyDescent="0.15">
      <c r="A170" s="15" t="s">
        <v>86</v>
      </c>
      <c r="B170" s="15">
        <v>4113663</v>
      </c>
      <c r="C170" s="15">
        <v>28455225</v>
      </c>
      <c r="D170" s="15">
        <v>460995</v>
      </c>
      <c r="E170" s="15">
        <v>0</v>
      </c>
      <c r="F170" s="15">
        <v>9524095</v>
      </c>
      <c r="G170" s="15">
        <v>0</v>
      </c>
      <c r="H170" s="15">
        <v>2</v>
      </c>
      <c r="I170" s="15">
        <v>23562</v>
      </c>
      <c r="J170" s="15">
        <v>0</v>
      </c>
      <c r="K170" s="15">
        <v>3365</v>
      </c>
      <c r="L170" s="15">
        <v>21662</v>
      </c>
      <c r="M170" s="15">
        <v>858</v>
      </c>
      <c r="N170" s="15">
        <v>0</v>
      </c>
      <c r="O170" s="15">
        <v>28077</v>
      </c>
      <c r="P170" s="15">
        <v>0</v>
      </c>
      <c r="Q170" s="15">
        <v>323006</v>
      </c>
      <c r="R170" s="15">
        <v>7745373</v>
      </c>
      <c r="S170" s="15">
        <v>0</v>
      </c>
      <c r="T170" s="15">
        <v>0</v>
      </c>
      <c r="U170" s="15">
        <v>0</v>
      </c>
      <c r="V170" s="15">
        <v>43</v>
      </c>
      <c r="W170" s="15">
        <v>55186</v>
      </c>
      <c r="X170" s="15">
        <v>2</v>
      </c>
      <c r="Y170" s="15">
        <v>30540</v>
      </c>
      <c r="Z170" s="15">
        <v>0</v>
      </c>
      <c r="AA170" s="15">
        <v>0</v>
      </c>
      <c r="AB170" s="15">
        <v>0</v>
      </c>
      <c r="AC170" s="15">
        <v>0</v>
      </c>
      <c r="AD170" s="15"/>
      <c r="AE170" s="15">
        <v>50785654</v>
      </c>
      <c r="AF170" s="18" t="s">
        <v>103</v>
      </c>
      <c r="AH170">
        <f>SUM(B170:AF170)</f>
        <v>101571308</v>
      </c>
      <c r="AI170">
        <f>C170+F170+R170</f>
        <v>45724693</v>
      </c>
      <c r="AJ170">
        <f>AH170-AI170</f>
        <v>55846615</v>
      </c>
      <c r="AK170" s="17">
        <f>(AH170-AI170)/AH170</f>
        <v>0.54982667940044638</v>
      </c>
      <c r="AM170" s="15" t="s">
        <v>86</v>
      </c>
      <c r="AO170">
        <f>B170/AE170</f>
        <v>8.100049277695627E-2</v>
      </c>
    </row>
    <row r="171" spans="1:70" x14ac:dyDescent="0.1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</row>
    <row r="172" spans="1:70" x14ac:dyDescent="0.15">
      <c r="A172" s="15" t="s">
        <v>41</v>
      </c>
      <c r="B172" s="15">
        <f t="shared" ref="B172:AD172" si="63">SUM(B166:B170)</f>
        <v>8825566</v>
      </c>
      <c r="C172" s="15">
        <f t="shared" si="63"/>
        <v>88209707</v>
      </c>
      <c r="D172" s="15">
        <f t="shared" si="63"/>
        <v>8738163</v>
      </c>
      <c r="E172" s="15">
        <f t="shared" si="63"/>
        <v>0</v>
      </c>
      <c r="F172" s="15">
        <f t="shared" si="63"/>
        <v>26861945</v>
      </c>
      <c r="G172" s="15">
        <f t="shared" si="63"/>
        <v>1245</v>
      </c>
      <c r="H172" s="15">
        <f t="shared" si="63"/>
        <v>27544</v>
      </c>
      <c r="I172" s="15">
        <f t="shared" si="63"/>
        <v>65368</v>
      </c>
      <c r="J172" s="15">
        <f t="shared" si="63"/>
        <v>44971</v>
      </c>
      <c r="K172" s="15">
        <f t="shared" si="63"/>
        <v>108947</v>
      </c>
      <c r="L172" s="15">
        <f t="shared" si="63"/>
        <v>30848</v>
      </c>
      <c r="M172" s="15">
        <f t="shared" si="63"/>
        <v>858</v>
      </c>
      <c r="N172" s="15">
        <f t="shared" si="63"/>
        <v>43</v>
      </c>
      <c r="O172" s="15">
        <f t="shared" si="63"/>
        <v>155850</v>
      </c>
      <c r="P172" s="15">
        <f t="shared" si="63"/>
        <v>116383</v>
      </c>
      <c r="Q172" s="15">
        <f t="shared" si="63"/>
        <v>3445900</v>
      </c>
      <c r="R172" s="15">
        <f t="shared" si="63"/>
        <v>21012640</v>
      </c>
      <c r="S172" s="15">
        <f t="shared" si="63"/>
        <v>0</v>
      </c>
      <c r="T172" s="15">
        <f t="shared" si="63"/>
        <v>0</v>
      </c>
      <c r="U172" s="15">
        <f t="shared" si="63"/>
        <v>0</v>
      </c>
      <c r="V172" s="15">
        <f t="shared" si="63"/>
        <v>7636</v>
      </c>
      <c r="W172" s="15">
        <f t="shared" si="63"/>
        <v>585177</v>
      </c>
      <c r="X172" s="15">
        <f t="shared" si="63"/>
        <v>12</v>
      </c>
      <c r="Y172" s="15">
        <f t="shared" si="63"/>
        <v>30540</v>
      </c>
      <c r="Z172" s="15">
        <f t="shared" si="63"/>
        <v>42</v>
      </c>
      <c r="AA172" s="15">
        <f t="shared" si="63"/>
        <v>25775</v>
      </c>
      <c r="AB172" s="15">
        <f t="shared" si="63"/>
        <v>28946</v>
      </c>
      <c r="AC172" s="15">
        <f t="shared" si="63"/>
        <v>0</v>
      </c>
      <c r="AD172" s="15">
        <f t="shared" si="63"/>
        <v>0</v>
      </c>
      <c r="AM172" s="15" t="s">
        <v>41</v>
      </c>
    </row>
    <row r="173" spans="1:70" x14ac:dyDescent="0.15">
      <c r="A173" s="15"/>
      <c r="AH173" t="s">
        <v>41</v>
      </c>
      <c r="AI173" t="s">
        <v>87</v>
      </c>
      <c r="AM173" s="15"/>
    </row>
    <row r="174" spans="1:70" x14ac:dyDescent="0.15">
      <c r="A174" t="s">
        <v>88</v>
      </c>
      <c r="B174">
        <f t="shared" ref="B174:AD174" si="64">SUM(B166:B169)</f>
        <v>4711903</v>
      </c>
      <c r="C174">
        <f t="shared" si="64"/>
        <v>59754482</v>
      </c>
      <c r="D174">
        <f t="shared" si="64"/>
        <v>8277168</v>
      </c>
      <c r="E174">
        <f t="shared" si="64"/>
        <v>0</v>
      </c>
      <c r="F174">
        <f t="shared" si="64"/>
        <v>17337850</v>
      </c>
      <c r="G174">
        <f t="shared" si="64"/>
        <v>1245</v>
      </c>
      <c r="H174">
        <f t="shared" si="64"/>
        <v>27542</v>
      </c>
      <c r="I174">
        <f t="shared" si="64"/>
        <v>41806</v>
      </c>
      <c r="J174">
        <f t="shared" si="64"/>
        <v>44971</v>
      </c>
      <c r="K174">
        <f t="shared" si="64"/>
        <v>105582</v>
      </c>
      <c r="L174">
        <f t="shared" si="64"/>
        <v>9186</v>
      </c>
      <c r="M174">
        <f t="shared" si="64"/>
        <v>0</v>
      </c>
      <c r="N174">
        <f t="shared" si="64"/>
        <v>43</v>
      </c>
      <c r="O174">
        <f t="shared" si="64"/>
        <v>127773</v>
      </c>
      <c r="P174">
        <f t="shared" si="64"/>
        <v>116383</v>
      </c>
      <c r="Q174">
        <f t="shared" si="64"/>
        <v>3122894</v>
      </c>
      <c r="R174">
        <f t="shared" si="64"/>
        <v>13267267</v>
      </c>
      <c r="S174">
        <f t="shared" si="64"/>
        <v>0</v>
      </c>
      <c r="T174">
        <f t="shared" si="64"/>
        <v>0</v>
      </c>
      <c r="U174">
        <f t="shared" si="64"/>
        <v>0</v>
      </c>
      <c r="V174">
        <f t="shared" si="64"/>
        <v>7593</v>
      </c>
      <c r="W174">
        <f t="shared" si="64"/>
        <v>529991</v>
      </c>
      <c r="X174">
        <f t="shared" si="64"/>
        <v>10</v>
      </c>
      <c r="Y174">
        <f t="shared" si="64"/>
        <v>0</v>
      </c>
      <c r="Z174">
        <f t="shared" si="64"/>
        <v>42</v>
      </c>
      <c r="AA174">
        <f t="shared" si="64"/>
        <v>25775</v>
      </c>
      <c r="AB174">
        <f t="shared" si="64"/>
        <v>28946</v>
      </c>
      <c r="AC174">
        <f t="shared" si="64"/>
        <v>0</v>
      </c>
      <c r="AD174">
        <f t="shared" si="64"/>
        <v>0</v>
      </c>
      <c r="AH174">
        <f>SUM(B174:AF174)</f>
        <v>107538452</v>
      </c>
      <c r="AI174">
        <f>C174+F174+R174</f>
        <v>90359599</v>
      </c>
      <c r="AJ174">
        <f>AH174-AI174</f>
        <v>17178853</v>
      </c>
      <c r="AK174" s="17">
        <f>(AH174-AI174)/AH174</f>
        <v>0.15974614363985823</v>
      </c>
      <c r="AM174" t="s">
        <v>88</v>
      </c>
    </row>
    <row r="176" spans="1:70" x14ac:dyDescent="0.15">
      <c r="A176" t="s">
        <v>49</v>
      </c>
      <c r="B176" s="20">
        <f t="shared" ref="B176:AD176" si="65">B174/$AH$174</f>
        <v>4.3815983142476332E-2</v>
      </c>
      <c r="C176" s="20">
        <f t="shared" si="65"/>
        <v>0.55565689191806478</v>
      </c>
      <c r="D176" s="20">
        <f t="shared" si="65"/>
        <v>7.6969380217598818E-2</v>
      </c>
      <c r="E176" s="20">
        <f t="shared" si="65"/>
        <v>0</v>
      </c>
      <c r="F176" s="20">
        <f t="shared" si="65"/>
        <v>0.16122465664653607</v>
      </c>
      <c r="G176" s="20">
        <f t="shared" si="65"/>
        <v>1.157725424576504E-5</v>
      </c>
      <c r="H176" s="20">
        <f t="shared" si="65"/>
        <v>2.5611304131474761E-4</v>
      </c>
      <c r="I176" s="20">
        <f t="shared" si="65"/>
        <v>3.8875396867345643E-4</v>
      </c>
      <c r="J176" s="20">
        <f t="shared" si="65"/>
        <v>4.1818530175606394E-4</v>
      </c>
      <c r="K176" s="20">
        <f t="shared" si="65"/>
        <v>9.8180695403724048E-4</v>
      </c>
      <c r="L176" s="20">
        <f t="shared" si="65"/>
        <v>8.5420608435018207E-5</v>
      </c>
      <c r="M176" s="20">
        <f t="shared" si="65"/>
        <v>0</v>
      </c>
      <c r="N176" s="20">
        <f t="shared" si="65"/>
        <v>3.9985697395011788E-7</v>
      </c>
      <c r="O176" s="20">
        <f t="shared" si="65"/>
        <v>1.1881610495936838E-3</v>
      </c>
      <c r="P176" s="20">
        <f t="shared" si="65"/>
        <v>1.0822454464938737E-3</v>
      </c>
      <c r="Q176" s="20">
        <f t="shared" si="65"/>
        <v>2.9039789414115801E-2</v>
      </c>
      <c r="R176" s="20">
        <f t="shared" si="65"/>
        <v>0.1233723077955409</v>
      </c>
      <c r="S176" s="20">
        <f t="shared" si="65"/>
        <v>0</v>
      </c>
      <c r="T176" s="20">
        <f t="shared" si="65"/>
        <v>0</v>
      </c>
      <c r="U176" s="20">
        <f t="shared" si="65"/>
        <v>0</v>
      </c>
      <c r="V176" s="20">
        <f t="shared" si="65"/>
        <v>7.0607302400075463E-5</v>
      </c>
      <c r="W176" s="20">
        <f t="shared" si="65"/>
        <v>4.92838598792551E-3</v>
      </c>
      <c r="X176" s="20">
        <f t="shared" si="65"/>
        <v>9.2989993941887881E-8</v>
      </c>
      <c r="Y176" s="20">
        <f t="shared" si="65"/>
        <v>0</v>
      </c>
      <c r="Z176" s="20">
        <f t="shared" si="65"/>
        <v>3.9055797455592909E-7</v>
      </c>
      <c r="AA176" s="20">
        <f t="shared" si="65"/>
        <v>2.3968170938521599E-4</v>
      </c>
      <c r="AB176" s="20">
        <f t="shared" si="65"/>
        <v>2.6916883646418863E-4</v>
      </c>
      <c r="AC176" s="20">
        <f t="shared" si="65"/>
        <v>0</v>
      </c>
      <c r="AD176" s="20">
        <f t="shared" si="65"/>
        <v>0</v>
      </c>
      <c r="AM176" t="s">
        <v>49</v>
      </c>
    </row>
    <row r="177" spans="1:69" x14ac:dyDescent="0.15">
      <c r="A177" t="s">
        <v>89</v>
      </c>
      <c r="B177" s="21">
        <f t="shared" ref="B177:AD177" si="66">B174/$AJ$174</f>
        <v>0.27428507595937868</v>
      </c>
      <c r="C177" s="21">
        <f t="shared" si="66"/>
        <v>3.4783743710945081</v>
      </c>
      <c r="D177" s="21">
        <f t="shared" si="66"/>
        <v>0.48182308795587225</v>
      </c>
      <c r="E177" s="21">
        <f t="shared" si="66"/>
        <v>0</v>
      </c>
      <c r="F177" s="21">
        <f t="shared" si="66"/>
        <v>1.0092553909157962</v>
      </c>
      <c r="G177" s="21">
        <f t="shared" si="66"/>
        <v>7.2472824582642395E-5</v>
      </c>
      <c r="H177" s="21">
        <f t="shared" si="66"/>
        <v>1.6032502286386641E-3</v>
      </c>
      <c r="I177" s="21">
        <f t="shared" si="66"/>
        <v>2.4335734172706409E-3</v>
      </c>
      <c r="J177" s="21">
        <f t="shared" si="66"/>
        <v>2.617811561691575E-3</v>
      </c>
      <c r="K177" s="21">
        <f t="shared" si="66"/>
        <v>6.1460447912325697E-3</v>
      </c>
      <c r="L177" s="21">
        <f t="shared" si="66"/>
        <v>5.3472720210132768E-4</v>
      </c>
      <c r="M177" s="21">
        <f t="shared" si="66"/>
        <v>0</v>
      </c>
      <c r="N177" s="21">
        <f t="shared" si="66"/>
        <v>2.5030774755450788E-6</v>
      </c>
      <c r="O177" s="21">
        <f t="shared" si="66"/>
        <v>7.4378074019260778E-3</v>
      </c>
      <c r="P177" s="21">
        <f t="shared" si="66"/>
        <v>6.7747829264270436E-3</v>
      </c>
      <c r="Q177" s="21">
        <f t="shared" si="66"/>
        <v>0.18178710767243889</v>
      </c>
      <c r="R177" s="21">
        <f t="shared" si="66"/>
        <v>0.77230226022657045</v>
      </c>
      <c r="S177" s="21">
        <f t="shared" si="66"/>
        <v>0</v>
      </c>
      <c r="T177" s="21">
        <f t="shared" si="66"/>
        <v>0</v>
      </c>
      <c r="U177" s="21">
        <f t="shared" si="66"/>
        <v>0</v>
      </c>
      <c r="V177" s="21">
        <f t="shared" si="66"/>
        <v>4.419969132979949E-4</v>
      </c>
      <c r="W177" s="21">
        <f t="shared" si="66"/>
        <v>3.0851361263758412E-2</v>
      </c>
      <c r="X177" s="21">
        <f t="shared" si="66"/>
        <v>5.8211104082443689E-7</v>
      </c>
      <c r="Y177" s="21">
        <f t="shared" si="66"/>
        <v>0</v>
      </c>
      <c r="Z177" s="21">
        <f t="shared" si="66"/>
        <v>2.4448663714626348E-6</v>
      </c>
      <c r="AA177" s="21">
        <f t="shared" si="66"/>
        <v>1.5003912077249861E-3</v>
      </c>
      <c r="AB177" s="21">
        <f t="shared" si="66"/>
        <v>1.6849786187704151E-3</v>
      </c>
      <c r="AC177" s="21">
        <f t="shared" si="66"/>
        <v>0</v>
      </c>
      <c r="AD177" s="21">
        <f t="shared" si="66"/>
        <v>0</v>
      </c>
      <c r="AM177" t="s">
        <v>89</v>
      </c>
    </row>
    <row r="179" spans="1:69" x14ac:dyDescent="0.15">
      <c r="A179" t="s">
        <v>96</v>
      </c>
      <c r="B179" s="17" t="e">
        <f t="shared" ref="B179:AD179" si="67">B170/$AJ$179</f>
        <v>#DIV/0!</v>
      </c>
      <c r="C179" s="17" t="e">
        <f t="shared" si="67"/>
        <v>#DIV/0!</v>
      </c>
      <c r="D179" s="17" t="e">
        <f t="shared" si="67"/>
        <v>#DIV/0!</v>
      </c>
      <c r="E179" s="17" t="e">
        <f t="shared" si="67"/>
        <v>#DIV/0!</v>
      </c>
      <c r="F179" s="17" t="e">
        <f t="shared" si="67"/>
        <v>#DIV/0!</v>
      </c>
      <c r="G179" s="17" t="e">
        <f t="shared" si="67"/>
        <v>#DIV/0!</v>
      </c>
      <c r="H179" s="17" t="e">
        <f t="shared" si="67"/>
        <v>#DIV/0!</v>
      </c>
      <c r="I179" s="17" t="e">
        <f t="shared" si="67"/>
        <v>#DIV/0!</v>
      </c>
      <c r="J179" s="17" t="e">
        <f t="shared" si="67"/>
        <v>#DIV/0!</v>
      </c>
      <c r="K179" s="17" t="e">
        <f t="shared" si="67"/>
        <v>#DIV/0!</v>
      </c>
      <c r="L179" s="17" t="e">
        <f t="shared" si="67"/>
        <v>#DIV/0!</v>
      </c>
      <c r="M179" s="17" t="e">
        <f t="shared" si="67"/>
        <v>#DIV/0!</v>
      </c>
      <c r="N179" s="17" t="e">
        <f t="shared" si="67"/>
        <v>#DIV/0!</v>
      </c>
      <c r="O179" s="17" t="e">
        <f t="shared" si="67"/>
        <v>#DIV/0!</v>
      </c>
      <c r="P179" s="17" t="e">
        <f t="shared" si="67"/>
        <v>#DIV/0!</v>
      </c>
      <c r="Q179" s="17" t="e">
        <f t="shared" si="67"/>
        <v>#DIV/0!</v>
      </c>
      <c r="R179" s="17" t="e">
        <f t="shared" si="67"/>
        <v>#DIV/0!</v>
      </c>
      <c r="S179" s="17" t="e">
        <f t="shared" si="67"/>
        <v>#DIV/0!</v>
      </c>
      <c r="T179" s="17" t="e">
        <f t="shared" si="67"/>
        <v>#DIV/0!</v>
      </c>
      <c r="U179" s="17" t="e">
        <f t="shared" si="67"/>
        <v>#DIV/0!</v>
      </c>
      <c r="V179" s="17" t="e">
        <f t="shared" si="67"/>
        <v>#DIV/0!</v>
      </c>
      <c r="W179" s="17" t="e">
        <f t="shared" si="67"/>
        <v>#DIV/0!</v>
      </c>
      <c r="X179" s="17" t="e">
        <f t="shared" si="67"/>
        <v>#DIV/0!</v>
      </c>
      <c r="Y179" s="17" t="e">
        <f t="shared" si="67"/>
        <v>#DIV/0!</v>
      </c>
      <c r="Z179" s="17" t="e">
        <f t="shared" si="67"/>
        <v>#DIV/0!</v>
      </c>
      <c r="AA179" s="17" t="e">
        <f t="shared" si="67"/>
        <v>#DIV/0!</v>
      </c>
      <c r="AB179" s="17" t="e">
        <f t="shared" si="67"/>
        <v>#DIV/0!</v>
      </c>
      <c r="AC179" s="17" t="e">
        <f t="shared" si="67"/>
        <v>#DIV/0!</v>
      </c>
      <c r="AD179" s="17" t="e">
        <f t="shared" si="67"/>
        <v>#DIV/0!</v>
      </c>
      <c r="AM179" t="s">
        <v>96</v>
      </c>
    </row>
    <row r="181" spans="1:69" x14ac:dyDescent="0.15">
      <c r="A181" t="s">
        <v>104</v>
      </c>
      <c r="H181" s="22" t="s">
        <v>105</v>
      </c>
    </row>
    <row r="182" spans="1:69" x14ac:dyDescent="0.15">
      <c r="A182" t="s">
        <v>16</v>
      </c>
    </row>
    <row r="183" spans="1:69" x14ac:dyDescent="0.15">
      <c r="A183" t="s">
        <v>50</v>
      </c>
      <c r="B183" t="s">
        <v>51</v>
      </c>
      <c r="C183" t="s">
        <v>52</v>
      </c>
      <c r="D183" t="s">
        <v>53</v>
      </c>
      <c r="E183" t="s">
        <v>54</v>
      </c>
      <c r="F183" t="s">
        <v>55</v>
      </c>
      <c r="G183" t="s">
        <v>56</v>
      </c>
      <c r="H183" t="s">
        <v>106</v>
      </c>
      <c r="I183" t="s">
        <v>57</v>
      </c>
      <c r="J183" t="s">
        <v>60</v>
      </c>
      <c r="K183" t="s">
        <v>61</v>
      </c>
      <c r="L183" t="s">
        <v>62</v>
      </c>
      <c r="M183" t="s">
        <v>63</v>
      </c>
      <c r="N183" t="s">
        <v>64</v>
      </c>
      <c r="O183" t="s">
        <v>94</v>
      </c>
      <c r="P183" t="s">
        <v>65</v>
      </c>
      <c r="Q183" t="s">
        <v>66</v>
      </c>
      <c r="R183" t="s">
        <v>67</v>
      </c>
      <c r="S183" t="s">
        <v>107</v>
      </c>
      <c r="T183" t="s">
        <v>68</v>
      </c>
      <c r="U183" t="s">
        <v>69</v>
      </c>
      <c r="V183" t="s">
        <v>70</v>
      </c>
      <c r="W183" t="s">
        <v>71</v>
      </c>
      <c r="X183" t="s">
        <v>95</v>
      </c>
      <c r="Y183" t="s">
        <v>72</v>
      </c>
      <c r="Z183" t="s">
        <v>73</v>
      </c>
      <c r="AA183" t="s">
        <v>74</v>
      </c>
      <c r="AB183" t="s">
        <v>75</v>
      </c>
      <c r="AC183" t="s">
        <v>77</v>
      </c>
      <c r="AD183" t="s">
        <v>78</v>
      </c>
      <c r="AE183" t="s">
        <v>79</v>
      </c>
      <c r="AF183" t="s">
        <v>80</v>
      </c>
      <c r="AG183" t="s">
        <v>41</v>
      </c>
    </row>
    <row r="184" spans="1:69" x14ac:dyDescent="0.15">
      <c r="A184" t="s">
        <v>82</v>
      </c>
      <c r="B184">
        <v>0</v>
      </c>
      <c r="C184">
        <v>14031312</v>
      </c>
      <c r="D184">
        <v>3123769</v>
      </c>
      <c r="E184">
        <v>0</v>
      </c>
      <c r="F184">
        <v>2</v>
      </c>
      <c r="G184">
        <v>10171634</v>
      </c>
      <c r="H184">
        <v>3</v>
      </c>
      <c r="I184">
        <v>5588</v>
      </c>
      <c r="J184">
        <v>0</v>
      </c>
      <c r="K184">
        <v>0</v>
      </c>
      <c r="L184">
        <v>0</v>
      </c>
      <c r="M184">
        <v>5042</v>
      </c>
      <c r="N184">
        <v>0</v>
      </c>
      <c r="O184">
        <v>0</v>
      </c>
      <c r="P184">
        <v>205</v>
      </c>
      <c r="Q184">
        <v>343099</v>
      </c>
      <c r="R184">
        <v>19421</v>
      </c>
      <c r="S184">
        <v>0</v>
      </c>
      <c r="T184">
        <v>366574</v>
      </c>
      <c r="U184">
        <v>4119237</v>
      </c>
      <c r="V184">
        <v>14117</v>
      </c>
      <c r="W184">
        <v>0</v>
      </c>
      <c r="X184">
        <v>0</v>
      </c>
      <c r="Y184">
        <v>962</v>
      </c>
      <c r="Z184">
        <v>2575</v>
      </c>
      <c r="AA184">
        <v>50361</v>
      </c>
      <c r="AB184">
        <v>158647</v>
      </c>
      <c r="AC184">
        <v>52</v>
      </c>
      <c r="AD184">
        <v>0</v>
      </c>
      <c r="AE184">
        <v>0</v>
      </c>
      <c r="AF184">
        <v>0</v>
      </c>
      <c r="AG184">
        <v>32412600</v>
      </c>
      <c r="AL184" s="15" t="s">
        <v>82</v>
      </c>
    </row>
    <row r="185" spans="1:69" x14ac:dyDescent="0.15">
      <c r="A185" t="s">
        <v>83</v>
      </c>
      <c r="B185">
        <v>0</v>
      </c>
      <c r="C185">
        <v>16447194</v>
      </c>
      <c r="D185">
        <v>5955011</v>
      </c>
      <c r="E185">
        <v>0</v>
      </c>
      <c r="F185">
        <v>1</v>
      </c>
      <c r="G185">
        <v>512</v>
      </c>
      <c r="H185">
        <v>0</v>
      </c>
      <c r="I185">
        <v>10932</v>
      </c>
      <c r="J185">
        <v>0</v>
      </c>
      <c r="K185">
        <v>0</v>
      </c>
      <c r="L185">
        <v>3996</v>
      </c>
      <c r="M185">
        <v>2888</v>
      </c>
      <c r="N185">
        <v>18319</v>
      </c>
      <c r="O185">
        <v>0</v>
      </c>
      <c r="P185">
        <v>5242</v>
      </c>
      <c r="Q185">
        <v>308653</v>
      </c>
      <c r="R185">
        <v>0</v>
      </c>
      <c r="S185">
        <v>0</v>
      </c>
      <c r="T185">
        <v>181364</v>
      </c>
      <c r="U185">
        <v>7707938</v>
      </c>
      <c r="V185">
        <v>0</v>
      </c>
      <c r="W185">
        <v>0</v>
      </c>
      <c r="X185">
        <v>0</v>
      </c>
      <c r="Y185">
        <v>5467</v>
      </c>
      <c r="Z185">
        <v>6748</v>
      </c>
      <c r="AA185">
        <v>27659</v>
      </c>
      <c r="AB185">
        <v>6767</v>
      </c>
      <c r="AC185">
        <v>0</v>
      </c>
      <c r="AD185">
        <v>121</v>
      </c>
      <c r="AE185">
        <v>0</v>
      </c>
      <c r="AF185">
        <v>0</v>
      </c>
      <c r="AG185">
        <v>30688812</v>
      </c>
      <c r="AL185" s="15" t="s">
        <v>83</v>
      </c>
    </row>
    <row r="186" spans="1:69" x14ac:dyDescent="0.15">
      <c r="A186" t="s">
        <v>84</v>
      </c>
      <c r="B186">
        <v>0</v>
      </c>
      <c r="C186">
        <v>6995866</v>
      </c>
      <c r="D186">
        <v>38656</v>
      </c>
      <c r="E186">
        <v>0</v>
      </c>
      <c r="F186">
        <v>34</v>
      </c>
      <c r="G186">
        <v>127381</v>
      </c>
      <c r="H186">
        <v>0</v>
      </c>
      <c r="I186">
        <v>37</v>
      </c>
      <c r="J186">
        <v>31622</v>
      </c>
      <c r="K186">
        <v>143</v>
      </c>
      <c r="L186">
        <v>0</v>
      </c>
      <c r="M186">
        <v>0</v>
      </c>
      <c r="N186">
        <v>0</v>
      </c>
      <c r="O186">
        <v>0</v>
      </c>
      <c r="P186">
        <v>22</v>
      </c>
      <c r="Q186">
        <v>0</v>
      </c>
      <c r="R186">
        <v>0</v>
      </c>
      <c r="S186">
        <v>0</v>
      </c>
      <c r="T186">
        <v>139835</v>
      </c>
      <c r="U186">
        <v>1471842</v>
      </c>
      <c r="V186">
        <v>1</v>
      </c>
      <c r="W186">
        <v>0</v>
      </c>
      <c r="X186">
        <v>0</v>
      </c>
      <c r="Y186">
        <v>108</v>
      </c>
      <c r="Z186">
        <v>2085471</v>
      </c>
      <c r="AA186">
        <v>0</v>
      </c>
      <c r="AB186">
        <v>0</v>
      </c>
      <c r="AC186">
        <v>0</v>
      </c>
      <c r="AD186">
        <v>0</v>
      </c>
      <c r="AE186">
        <v>344771</v>
      </c>
      <c r="AF186">
        <v>0</v>
      </c>
      <c r="AG186">
        <v>11235789</v>
      </c>
      <c r="AL186" s="15" t="s">
        <v>84</v>
      </c>
    </row>
    <row r="187" spans="1:69" x14ac:dyDescent="0.15">
      <c r="A187" t="s">
        <v>85</v>
      </c>
      <c r="B187">
        <v>4533570</v>
      </c>
      <c r="C187">
        <v>6861318</v>
      </c>
      <c r="D187">
        <v>309084</v>
      </c>
      <c r="E187">
        <v>0</v>
      </c>
      <c r="F187">
        <v>0</v>
      </c>
      <c r="G187">
        <v>3305787</v>
      </c>
      <c r="H187">
        <v>0</v>
      </c>
      <c r="I187">
        <v>88</v>
      </c>
      <c r="J187">
        <v>0</v>
      </c>
      <c r="K187">
        <v>0</v>
      </c>
      <c r="L187">
        <v>1644</v>
      </c>
      <c r="M187">
        <v>2292</v>
      </c>
      <c r="N187">
        <v>0</v>
      </c>
      <c r="O187">
        <v>0</v>
      </c>
      <c r="P187">
        <v>78</v>
      </c>
      <c r="Q187">
        <v>140965</v>
      </c>
      <c r="R187">
        <v>0</v>
      </c>
      <c r="S187">
        <v>0</v>
      </c>
      <c r="T187">
        <v>132735</v>
      </c>
      <c r="U187">
        <v>5594807</v>
      </c>
      <c r="V187">
        <v>24</v>
      </c>
      <c r="W187">
        <v>0</v>
      </c>
      <c r="X187">
        <v>0</v>
      </c>
      <c r="Y187">
        <v>118</v>
      </c>
      <c r="Z187">
        <v>76431</v>
      </c>
      <c r="AA187">
        <v>24499</v>
      </c>
      <c r="AB187">
        <v>10</v>
      </c>
      <c r="AC187">
        <v>0</v>
      </c>
      <c r="AD187">
        <v>0</v>
      </c>
      <c r="AE187">
        <v>0</v>
      </c>
      <c r="AF187">
        <v>1091</v>
      </c>
      <c r="AG187">
        <v>20984541</v>
      </c>
      <c r="AI187" t="s">
        <v>102</v>
      </c>
      <c r="AL187" s="15" t="s">
        <v>85</v>
      </c>
    </row>
    <row r="188" spans="1:69" x14ac:dyDescent="0.15">
      <c r="A188" t="s">
        <v>86</v>
      </c>
      <c r="B188">
        <v>9938947</v>
      </c>
      <c r="C188">
        <v>14920542</v>
      </c>
      <c r="D188">
        <v>7069</v>
      </c>
      <c r="E188">
        <v>0</v>
      </c>
      <c r="F188">
        <v>0</v>
      </c>
      <c r="G188">
        <v>6339795</v>
      </c>
      <c r="H188">
        <v>0</v>
      </c>
      <c r="I188">
        <v>135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429215</v>
      </c>
      <c r="R188">
        <v>0</v>
      </c>
      <c r="S188">
        <v>0</v>
      </c>
      <c r="T188">
        <v>5960</v>
      </c>
      <c r="U188">
        <v>10824988</v>
      </c>
      <c r="V188">
        <v>0</v>
      </c>
      <c r="W188">
        <v>0</v>
      </c>
      <c r="X188">
        <v>0</v>
      </c>
      <c r="Y188">
        <v>65</v>
      </c>
      <c r="Z188">
        <v>1239817</v>
      </c>
      <c r="AA188">
        <v>899516</v>
      </c>
      <c r="AB188">
        <v>1062436</v>
      </c>
      <c r="AC188">
        <v>0</v>
      </c>
      <c r="AD188">
        <v>0</v>
      </c>
      <c r="AE188">
        <v>0</v>
      </c>
      <c r="AF188">
        <v>0</v>
      </c>
      <c r="AG188">
        <v>45668485</v>
      </c>
      <c r="AI188">
        <f>B188/AG188</f>
        <v>0.21763250959605951</v>
      </c>
      <c r="AL188" s="15" t="s">
        <v>86</v>
      </c>
    </row>
    <row r="189" spans="1:69" x14ac:dyDescent="0.15">
      <c r="A189" t="s">
        <v>41</v>
      </c>
      <c r="B189">
        <v>14472517</v>
      </c>
      <c r="C189">
        <v>59256232</v>
      </c>
      <c r="D189">
        <v>9433589</v>
      </c>
      <c r="E189">
        <v>0</v>
      </c>
      <c r="F189">
        <v>37</v>
      </c>
      <c r="G189">
        <v>19945109</v>
      </c>
      <c r="H189">
        <v>3</v>
      </c>
      <c r="I189">
        <v>16780</v>
      </c>
      <c r="J189">
        <v>31622</v>
      </c>
      <c r="K189">
        <v>143</v>
      </c>
      <c r="L189">
        <v>5640</v>
      </c>
      <c r="M189">
        <v>10222</v>
      </c>
      <c r="N189">
        <v>18319</v>
      </c>
      <c r="O189">
        <v>0</v>
      </c>
      <c r="P189">
        <v>5547</v>
      </c>
      <c r="Q189">
        <v>1221932</v>
      </c>
      <c r="R189">
        <v>19421</v>
      </c>
      <c r="S189">
        <v>0</v>
      </c>
      <c r="T189">
        <v>826468</v>
      </c>
      <c r="U189">
        <v>29718812</v>
      </c>
      <c r="V189">
        <v>14142</v>
      </c>
      <c r="W189">
        <v>0</v>
      </c>
      <c r="X189">
        <v>0</v>
      </c>
      <c r="Y189">
        <v>6720</v>
      </c>
      <c r="Z189">
        <v>3411042</v>
      </c>
      <c r="AA189">
        <v>1002035</v>
      </c>
      <c r="AB189">
        <v>1227860</v>
      </c>
      <c r="AC189">
        <v>52</v>
      </c>
      <c r="AD189">
        <v>121</v>
      </c>
      <c r="AE189">
        <v>344771</v>
      </c>
      <c r="AF189">
        <v>1091</v>
      </c>
      <c r="AG189">
        <v>140990227</v>
      </c>
      <c r="AL189" s="15" t="s">
        <v>41</v>
      </c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  <c r="BP189" s="19"/>
      <c r="BQ189" s="19"/>
    </row>
    <row r="190" spans="1:69" x14ac:dyDescent="0.15">
      <c r="AH190" t="s">
        <v>41</v>
      </c>
      <c r="AI190" t="s">
        <v>87</v>
      </c>
      <c r="AJ190" t="s">
        <v>108</v>
      </c>
    </row>
    <row r="191" spans="1:69" x14ac:dyDescent="0.15">
      <c r="A191" t="s">
        <v>88</v>
      </c>
      <c r="B191">
        <f t="shared" ref="B191:AG191" si="68">SUM(B184:B187)</f>
        <v>4533570</v>
      </c>
      <c r="C191">
        <f t="shared" si="68"/>
        <v>44335690</v>
      </c>
      <c r="D191">
        <f t="shared" si="68"/>
        <v>9426520</v>
      </c>
      <c r="E191">
        <f t="shared" si="68"/>
        <v>0</v>
      </c>
      <c r="F191">
        <f t="shared" si="68"/>
        <v>37</v>
      </c>
      <c r="G191">
        <f t="shared" si="68"/>
        <v>13605314</v>
      </c>
      <c r="H191">
        <f t="shared" si="68"/>
        <v>3</v>
      </c>
      <c r="I191">
        <f t="shared" si="68"/>
        <v>16645</v>
      </c>
      <c r="J191">
        <f t="shared" si="68"/>
        <v>31622</v>
      </c>
      <c r="K191">
        <f t="shared" si="68"/>
        <v>143</v>
      </c>
      <c r="L191">
        <f t="shared" si="68"/>
        <v>5640</v>
      </c>
      <c r="M191">
        <f t="shared" si="68"/>
        <v>10222</v>
      </c>
      <c r="N191">
        <f t="shared" si="68"/>
        <v>18319</v>
      </c>
      <c r="O191">
        <f t="shared" si="68"/>
        <v>0</v>
      </c>
      <c r="P191">
        <f t="shared" si="68"/>
        <v>5547</v>
      </c>
      <c r="Q191">
        <f t="shared" si="68"/>
        <v>792717</v>
      </c>
      <c r="R191">
        <f t="shared" si="68"/>
        <v>19421</v>
      </c>
      <c r="S191">
        <f t="shared" si="68"/>
        <v>0</v>
      </c>
      <c r="T191">
        <f t="shared" si="68"/>
        <v>820508</v>
      </c>
      <c r="U191">
        <f t="shared" si="68"/>
        <v>18893824</v>
      </c>
      <c r="V191">
        <f t="shared" si="68"/>
        <v>14142</v>
      </c>
      <c r="W191">
        <f t="shared" si="68"/>
        <v>0</v>
      </c>
      <c r="X191">
        <f t="shared" si="68"/>
        <v>0</v>
      </c>
      <c r="Y191">
        <f t="shared" si="68"/>
        <v>6655</v>
      </c>
      <c r="Z191">
        <f t="shared" si="68"/>
        <v>2171225</v>
      </c>
      <c r="AA191">
        <f t="shared" si="68"/>
        <v>102519</v>
      </c>
      <c r="AB191">
        <f t="shared" si="68"/>
        <v>165424</v>
      </c>
      <c r="AC191">
        <f t="shared" si="68"/>
        <v>52</v>
      </c>
      <c r="AD191">
        <f t="shared" si="68"/>
        <v>121</v>
      </c>
      <c r="AE191">
        <f t="shared" si="68"/>
        <v>344771</v>
      </c>
      <c r="AF191">
        <f t="shared" si="68"/>
        <v>1091</v>
      </c>
      <c r="AG191">
        <f t="shared" si="68"/>
        <v>95321742</v>
      </c>
      <c r="AH191">
        <f>AG191</f>
        <v>95321742</v>
      </c>
      <c r="AI191">
        <f>C191+G191+U191</f>
        <v>76834828</v>
      </c>
      <c r="AJ191">
        <f>AH191-AI191</f>
        <v>18486914</v>
      </c>
      <c r="AK191" s="17">
        <f>AJ191/AH191</f>
        <v>0.19394225925917299</v>
      </c>
      <c r="AL191" t="s">
        <v>88</v>
      </c>
    </row>
    <row r="193" spans="1:38" x14ac:dyDescent="0.15">
      <c r="A193" t="s">
        <v>49</v>
      </c>
      <c r="B193">
        <f t="shared" ref="B193:AG193" si="69">B191/$AG$191</f>
        <v>4.7560712853946793E-2</v>
      </c>
      <c r="C193">
        <f t="shared" si="69"/>
        <v>0.46511623759456683</v>
      </c>
      <c r="D193">
        <f t="shared" si="69"/>
        <v>9.8891604393885293E-2</v>
      </c>
      <c r="E193">
        <f t="shared" si="69"/>
        <v>0</v>
      </c>
      <c r="F193">
        <f t="shared" si="69"/>
        <v>3.8815908337050742E-7</v>
      </c>
      <c r="G193">
        <f t="shared" si="69"/>
        <v>0.14273043814075492</v>
      </c>
      <c r="H193">
        <f t="shared" si="69"/>
        <v>3.1472358111122226E-8</v>
      </c>
      <c r="I193">
        <f t="shared" si="69"/>
        <v>1.7461913358654313E-4</v>
      </c>
      <c r="J193">
        <f t="shared" si="69"/>
        <v>3.3173963606330235E-4</v>
      </c>
      <c r="K193">
        <f t="shared" si="69"/>
        <v>1.500182403296826E-6</v>
      </c>
      <c r="L193">
        <f t="shared" si="69"/>
        <v>5.9168033248909783E-5</v>
      </c>
      <c r="M193">
        <f t="shared" si="69"/>
        <v>1.0723681487063046E-4</v>
      </c>
      <c r="N193">
        <f t="shared" si="69"/>
        <v>1.9218070941254934E-4</v>
      </c>
      <c r="O193">
        <f t="shared" si="69"/>
        <v>0</v>
      </c>
      <c r="P193">
        <f t="shared" si="69"/>
        <v>5.8192390147464995E-5</v>
      </c>
      <c r="Q193">
        <f t="shared" si="69"/>
        <v>8.3162244349248259E-3</v>
      </c>
      <c r="R193">
        <f t="shared" si="69"/>
        <v>2.0374155562536824E-4</v>
      </c>
      <c r="S193">
        <f t="shared" si="69"/>
        <v>0</v>
      </c>
      <c r="T193">
        <f t="shared" si="69"/>
        <v>8.6077738696802245E-3</v>
      </c>
      <c r="U193">
        <f t="shared" si="69"/>
        <v>0.19821106500550525</v>
      </c>
      <c r="V193">
        <f t="shared" si="69"/>
        <v>1.4836069613583016E-4</v>
      </c>
      <c r="W193">
        <f t="shared" si="69"/>
        <v>0</v>
      </c>
      <c r="X193">
        <f t="shared" si="69"/>
        <v>0</v>
      </c>
      <c r="Y193">
        <f t="shared" si="69"/>
        <v>6.9816181076506136E-5</v>
      </c>
      <c r="Z193">
        <f t="shared" si="69"/>
        <v>2.2777856913273786E-2</v>
      </c>
      <c r="AA193">
        <f t="shared" si="69"/>
        <v>1.0755048937313798E-3</v>
      </c>
      <c r="AB193">
        <f t="shared" si="69"/>
        <v>1.7354277893914275E-3</v>
      </c>
      <c r="AC193">
        <f t="shared" si="69"/>
        <v>5.4552087392611853E-7</v>
      </c>
      <c r="AD193">
        <f t="shared" si="69"/>
        <v>1.2693851104819296E-6</v>
      </c>
      <c r="AE193">
        <f t="shared" si="69"/>
        <v>3.6169187927765733E-3</v>
      </c>
      <c r="AF193">
        <f t="shared" si="69"/>
        <v>1.1445447566411449E-5</v>
      </c>
      <c r="AG193">
        <f t="shared" si="69"/>
        <v>1</v>
      </c>
    </row>
    <row r="194" spans="1:38" x14ac:dyDescent="0.15">
      <c r="A194" t="s">
        <v>89</v>
      </c>
      <c r="B194" s="17">
        <f>B191/$AJ191</f>
        <v>0.24523130253107683</v>
      </c>
      <c r="C194" s="17"/>
      <c r="D194" s="17">
        <f>D191/$AJ191</f>
        <v>0.50990230170378892</v>
      </c>
      <c r="E194" s="17">
        <f>E191/$AJ191</f>
        <v>0</v>
      </c>
      <c r="F194" s="17">
        <f>F191/$AJ191</f>
        <v>2.001415704102913E-6</v>
      </c>
      <c r="G194" s="17"/>
      <c r="H194" s="17">
        <f t="shared" ref="H194:T194" si="70">H191/$AJ191</f>
        <v>1.6227694898131728E-7</v>
      </c>
      <c r="I194" s="17">
        <f t="shared" si="70"/>
        <v>9.0036660526467529E-4</v>
      </c>
      <c r="J194" s="17">
        <f t="shared" si="70"/>
        <v>1.7105072268957383E-3</v>
      </c>
      <c r="K194" s="17">
        <f t="shared" si="70"/>
        <v>7.7352012347761228E-6</v>
      </c>
      <c r="L194" s="17">
        <f t="shared" si="70"/>
        <v>3.0508066408487644E-4</v>
      </c>
      <c r="M194" s="17">
        <f t="shared" si="70"/>
        <v>5.5293165749567509E-4</v>
      </c>
      <c r="N194" s="17">
        <f t="shared" si="70"/>
        <v>9.9091714279625031E-4</v>
      </c>
      <c r="O194" s="17">
        <f t="shared" si="70"/>
        <v>0</v>
      </c>
      <c r="P194" s="17">
        <f t="shared" si="70"/>
        <v>3.0005007866645562E-4</v>
      </c>
      <c r="Q194" s="17">
        <f t="shared" si="70"/>
        <v>4.2879898721874296E-2</v>
      </c>
      <c r="R194" s="17">
        <f t="shared" si="70"/>
        <v>1.0505268753887209E-3</v>
      </c>
      <c r="S194" s="17">
        <f t="shared" si="70"/>
        <v>0</v>
      </c>
      <c r="T194" s="17">
        <f t="shared" si="70"/>
        <v>4.4383178284920888E-2</v>
      </c>
      <c r="U194" s="17"/>
      <c r="V194" s="17">
        <f t="shared" ref="V194:AF194" si="71">V191/$AJ191</f>
        <v>7.6497353749792958E-4</v>
      </c>
      <c r="W194" s="17">
        <f t="shared" si="71"/>
        <v>0</v>
      </c>
      <c r="X194" s="17">
        <f t="shared" si="71"/>
        <v>0</v>
      </c>
      <c r="Y194" s="17">
        <f t="shared" si="71"/>
        <v>3.5998436515688882E-4</v>
      </c>
      <c r="Z194" s="17">
        <f t="shared" si="71"/>
        <v>0.11744658951732019</v>
      </c>
      <c r="AA194" s="17">
        <f t="shared" si="71"/>
        <v>5.5454901775385552E-3</v>
      </c>
      <c r="AB194" s="17">
        <f t="shared" si="71"/>
        <v>8.948167336095143E-3</v>
      </c>
      <c r="AC194" s="17">
        <f t="shared" si="71"/>
        <v>2.8128004490094993E-6</v>
      </c>
      <c r="AD194" s="17">
        <f t="shared" si="71"/>
        <v>6.5451702755797969E-6</v>
      </c>
      <c r="AE194" s="17">
        <f t="shared" si="71"/>
        <v>1.8649461992412578E-2</v>
      </c>
      <c r="AF194" s="17">
        <f t="shared" si="71"/>
        <v>5.9014717112872381E-5</v>
      </c>
      <c r="AG194" s="17">
        <f>SUM(B194:AF194)</f>
        <v>0.99999999999999989</v>
      </c>
      <c r="AL194" t="s">
        <v>49</v>
      </c>
    </row>
    <row r="195" spans="1:38" x14ac:dyDescent="0.15">
      <c r="AL195" t="s">
        <v>89</v>
      </c>
    </row>
    <row r="196" spans="1:38" x14ac:dyDescent="0.15">
      <c r="A196" t="s">
        <v>109</v>
      </c>
      <c r="B196">
        <f t="shared" ref="B196:AF196" si="72">COUNTIF(B191,"&gt;1000")</f>
        <v>1</v>
      </c>
      <c r="C196">
        <f t="shared" si="72"/>
        <v>1</v>
      </c>
      <c r="D196">
        <f t="shared" si="72"/>
        <v>1</v>
      </c>
      <c r="E196">
        <f t="shared" si="72"/>
        <v>0</v>
      </c>
      <c r="F196">
        <f t="shared" si="72"/>
        <v>0</v>
      </c>
      <c r="G196">
        <f t="shared" si="72"/>
        <v>1</v>
      </c>
      <c r="H196">
        <f t="shared" si="72"/>
        <v>0</v>
      </c>
      <c r="I196">
        <f t="shared" si="72"/>
        <v>1</v>
      </c>
      <c r="J196">
        <f t="shared" si="72"/>
        <v>1</v>
      </c>
      <c r="K196">
        <f t="shared" si="72"/>
        <v>0</v>
      </c>
      <c r="L196">
        <f t="shared" si="72"/>
        <v>1</v>
      </c>
      <c r="M196">
        <f t="shared" si="72"/>
        <v>1</v>
      </c>
      <c r="N196">
        <f t="shared" si="72"/>
        <v>1</v>
      </c>
      <c r="O196">
        <f t="shared" si="72"/>
        <v>0</v>
      </c>
      <c r="P196">
        <f t="shared" si="72"/>
        <v>1</v>
      </c>
      <c r="Q196">
        <f t="shared" si="72"/>
        <v>1</v>
      </c>
      <c r="R196">
        <f t="shared" si="72"/>
        <v>1</v>
      </c>
      <c r="S196">
        <f t="shared" si="72"/>
        <v>0</v>
      </c>
      <c r="T196">
        <f t="shared" si="72"/>
        <v>1</v>
      </c>
      <c r="U196">
        <f t="shared" si="72"/>
        <v>1</v>
      </c>
      <c r="V196">
        <f t="shared" si="72"/>
        <v>1</v>
      </c>
      <c r="W196">
        <f t="shared" si="72"/>
        <v>0</v>
      </c>
      <c r="X196">
        <f t="shared" si="72"/>
        <v>0</v>
      </c>
      <c r="Y196">
        <f t="shared" si="72"/>
        <v>1</v>
      </c>
      <c r="Z196">
        <f t="shared" si="72"/>
        <v>1</v>
      </c>
      <c r="AA196">
        <f t="shared" si="72"/>
        <v>1</v>
      </c>
      <c r="AB196">
        <f t="shared" si="72"/>
        <v>1</v>
      </c>
      <c r="AC196">
        <f t="shared" si="72"/>
        <v>0</v>
      </c>
      <c r="AD196">
        <f t="shared" si="72"/>
        <v>0</v>
      </c>
      <c r="AE196">
        <f t="shared" si="72"/>
        <v>1</v>
      </c>
      <c r="AF196">
        <f t="shared" si="72"/>
        <v>1</v>
      </c>
      <c r="AG196">
        <f>SUM(B196:AF196)-SUM(C196,G196,I196,U196,Y196)</f>
        <v>16</v>
      </c>
    </row>
    <row r="197" spans="1:38" x14ac:dyDescent="0.15">
      <c r="A197" t="s">
        <v>110</v>
      </c>
      <c r="AL197" t="s">
        <v>96</v>
      </c>
    </row>
    <row r="199" spans="1:38" x14ac:dyDescent="0.15">
      <c r="A199" t="s">
        <v>111</v>
      </c>
      <c r="B199">
        <f t="shared" ref="B199:AF199" si="73">COUNTIF(B194,"&gt;0.01")</f>
        <v>1</v>
      </c>
      <c r="C199">
        <f t="shared" si="73"/>
        <v>0</v>
      </c>
      <c r="D199">
        <f t="shared" si="73"/>
        <v>1</v>
      </c>
      <c r="E199">
        <f t="shared" si="73"/>
        <v>0</v>
      </c>
      <c r="F199">
        <f t="shared" si="73"/>
        <v>0</v>
      </c>
      <c r="G199">
        <f t="shared" si="73"/>
        <v>0</v>
      </c>
      <c r="H199">
        <f t="shared" si="73"/>
        <v>0</v>
      </c>
      <c r="I199">
        <f t="shared" si="73"/>
        <v>0</v>
      </c>
      <c r="J199">
        <f t="shared" si="73"/>
        <v>0</v>
      </c>
      <c r="K199">
        <f t="shared" si="73"/>
        <v>0</v>
      </c>
      <c r="L199">
        <f t="shared" si="73"/>
        <v>0</v>
      </c>
      <c r="M199">
        <f t="shared" si="73"/>
        <v>0</v>
      </c>
      <c r="N199">
        <f t="shared" si="73"/>
        <v>0</v>
      </c>
      <c r="O199">
        <f t="shared" si="73"/>
        <v>0</v>
      </c>
      <c r="P199">
        <f t="shared" si="73"/>
        <v>0</v>
      </c>
      <c r="Q199">
        <f t="shared" si="73"/>
        <v>1</v>
      </c>
      <c r="R199">
        <f t="shared" si="73"/>
        <v>0</v>
      </c>
      <c r="S199">
        <f t="shared" si="73"/>
        <v>0</v>
      </c>
      <c r="T199">
        <f t="shared" si="73"/>
        <v>1</v>
      </c>
      <c r="U199">
        <f t="shared" si="73"/>
        <v>0</v>
      </c>
      <c r="V199">
        <f t="shared" si="73"/>
        <v>0</v>
      </c>
      <c r="W199">
        <f t="shared" si="73"/>
        <v>0</v>
      </c>
      <c r="X199">
        <f t="shared" si="73"/>
        <v>0</v>
      </c>
      <c r="Y199">
        <f t="shared" si="73"/>
        <v>0</v>
      </c>
      <c r="Z199">
        <f t="shared" si="73"/>
        <v>1</v>
      </c>
      <c r="AA199">
        <f t="shared" si="73"/>
        <v>0</v>
      </c>
      <c r="AB199">
        <f t="shared" si="73"/>
        <v>0</v>
      </c>
      <c r="AC199">
        <f t="shared" si="73"/>
        <v>0</v>
      </c>
      <c r="AD199">
        <f t="shared" si="73"/>
        <v>0</v>
      </c>
      <c r="AE199">
        <f t="shared" si="73"/>
        <v>1</v>
      </c>
      <c r="AF199">
        <f t="shared" si="73"/>
        <v>0</v>
      </c>
      <c r="AG199">
        <f>SUM(B199:AF199)</f>
        <v>6</v>
      </c>
    </row>
    <row r="201" spans="1:38" x14ac:dyDescent="0.15">
      <c r="A201" t="s">
        <v>112</v>
      </c>
    </row>
    <row r="202" spans="1:38" x14ac:dyDescent="0.15">
      <c r="A202" t="s">
        <v>113</v>
      </c>
    </row>
    <row r="204" spans="1:38" x14ac:dyDescent="0.15">
      <c r="A204" s="22" t="s">
        <v>114</v>
      </c>
    </row>
    <row r="207" spans="1:38" x14ac:dyDescent="0.15">
      <c r="A207" t="s">
        <v>50</v>
      </c>
      <c r="B207" t="s">
        <v>51</v>
      </c>
      <c r="C207" t="s">
        <v>52</v>
      </c>
      <c r="D207" t="s">
        <v>53</v>
      </c>
      <c r="E207" t="s">
        <v>55</v>
      </c>
      <c r="F207" t="s">
        <v>56</v>
      </c>
      <c r="G207" t="s">
        <v>106</v>
      </c>
      <c r="H207" t="s">
        <v>57</v>
      </c>
      <c r="I207" t="s">
        <v>60</v>
      </c>
      <c r="J207" t="s">
        <v>61</v>
      </c>
      <c r="K207" t="s">
        <v>62</v>
      </c>
      <c r="L207" t="s">
        <v>63</v>
      </c>
      <c r="M207" t="s">
        <v>64</v>
      </c>
      <c r="N207" t="s">
        <v>65</v>
      </c>
      <c r="O207" t="s">
        <v>66</v>
      </c>
      <c r="P207" t="s">
        <v>67</v>
      </c>
      <c r="Q207" t="s">
        <v>68</v>
      </c>
      <c r="R207" t="s">
        <v>69</v>
      </c>
      <c r="S207" t="s">
        <v>70</v>
      </c>
      <c r="T207" t="s">
        <v>71</v>
      </c>
      <c r="U207" t="s">
        <v>95</v>
      </c>
      <c r="V207" t="s">
        <v>72</v>
      </c>
      <c r="W207" t="s">
        <v>73</v>
      </c>
      <c r="X207" t="s">
        <v>74</v>
      </c>
      <c r="Y207" t="s">
        <v>75</v>
      </c>
      <c r="Z207" t="s">
        <v>77</v>
      </c>
      <c r="AA207" t="s">
        <v>78</v>
      </c>
      <c r="AB207" t="s">
        <v>79</v>
      </c>
      <c r="AC207" t="s">
        <v>80</v>
      </c>
      <c r="AD207" t="s">
        <v>41</v>
      </c>
    </row>
    <row r="208" spans="1:38" x14ac:dyDescent="0.15">
      <c r="A208" t="s">
        <v>82</v>
      </c>
      <c r="B208">
        <v>0</v>
      </c>
      <c r="C208">
        <v>84036956</v>
      </c>
      <c r="D208">
        <v>5189796</v>
      </c>
      <c r="E208">
        <v>28</v>
      </c>
      <c r="F208">
        <v>40584988</v>
      </c>
      <c r="G208">
        <v>4</v>
      </c>
      <c r="H208">
        <v>3832</v>
      </c>
      <c r="I208">
        <v>0</v>
      </c>
      <c r="J208">
        <v>0</v>
      </c>
      <c r="K208">
        <v>0</v>
      </c>
      <c r="L208">
        <v>114464</v>
      </c>
      <c r="M208">
        <v>0</v>
      </c>
      <c r="N208">
        <v>6672</v>
      </c>
      <c r="O208">
        <v>13896</v>
      </c>
      <c r="P208">
        <v>116040</v>
      </c>
      <c r="Q208">
        <v>1345896</v>
      </c>
      <c r="R208">
        <v>17999620</v>
      </c>
      <c r="S208">
        <v>2028</v>
      </c>
      <c r="T208">
        <v>0</v>
      </c>
      <c r="U208">
        <v>0</v>
      </c>
      <c r="V208">
        <v>62360</v>
      </c>
      <c r="W208">
        <v>70656</v>
      </c>
      <c r="X208">
        <v>372776</v>
      </c>
      <c r="Y208">
        <v>1076</v>
      </c>
      <c r="Z208">
        <v>5256</v>
      </c>
      <c r="AA208">
        <v>0</v>
      </c>
      <c r="AB208">
        <v>0</v>
      </c>
      <c r="AC208">
        <v>0</v>
      </c>
      <c r="AD208">
        <v>149926344</v>
      </c>
      <c r="AI208" s="15" t="s">
        <v>82</v>
      </c>
    </row>
    <row r="209" spans="1:36" x14ac:dyDescent="0.15">
      <c r="A209" t="s">
        <v>83</v>
      </c>
      <c r="B209">
        <v>0</v>
      </c>
      <c r="C209">
        <v>92631756</v>
      </c>
      <c r="D209">
        <v>8612036</v>
      </c>
      <c r="E209">
        <v>20</v>
      </c>
      <c r="F209">
        <v>1004</v>
      </c>
      <c r="G209">
        <v>0</v>
      </c>
      <c r="H209">
        <v>84</v>
      </c>
      <c r="I209">
        <v>0</v>
      </c>
      <c r="J209">
        <v>0</v>
      </c>
      <c r="K209">
        <v>0</v>
      </c>
      <c r="L209">
        <v>0</v>
      </c>
      <c r="M209">
        <v>30696</v>
      </c>
      <c r="N209">
        <v>544</v>
      </c>
      <c r="O209">
        <v>63784</v>
      </c>
      <c r="P209">
        <v>0</v>
      </c>
      <c r="Q209">
        <v>828632</v>
      </c>
      <c r="R209">
        <v>30412992</v>
      </c>
      <c r="S209">
        <v>0</v>
      </c>
      <c r="T209">
        <v>0</v>
      </c>
      <c r="U209">
        <v>0</v>
      </c>
      <c r="V209">
        <v>900</v>
      </c>
      <c r="W209">
        <v>44964</v>
      </c>
      <c r="X209">
        <v>752996</v>
      </c>
      <c r="Y209">
        <v>119604</v>
      </c>
      <c r="Z209">
        <v>0</v>
      </c>
      <c r="AA209">
        <v>206928</v>
      </c>
      <c r="AB209">
        <v>0</v>
      </c>
      <c r="AC209">
        <v>0</v>
      </c>
      <c r="AD209">
        <v>133706940</v>
      </c>
      <c r="AI209" s="15" t="s">
        <v>83</v>
      </c>
    </row>
    <row r="210" spans="1:36" x14ac:dyDescent="0.15">
      <c r="A210" t="s">
        <v>84</v>
      </c>
      <c r="B210">
        <v>0</v>
      </c>
      <c r="C210">
        <v>47116048</v>
      </c>
      <c r="D210">
        <v>20800</v>
      </c>
      <c r="E210">
        <v>20</v>
      </c>
      <c r="F210">
        <v>378248</v>
      </c>
      <c r="G210">
        <v>0</v>
      </c>
      <c r="H210">
        <v>136</v>
      </c>
      <c r="I210">
        <v>246708</v>
      </c>
      <c r="J210">
        <v>436</v>
      </c>
      <c r="K210">
        <v>0</v>
      </c>
      <c r="L210">
        <v>0</v>
      </c>
      <c r="M210">
        <v>0</v>
      </c>
      <c r="N210">
        <v>112</v>
      </c>
      <c r="O210">
        <v>0</v>
      </c>
      <c r="P210">
        <v>0</v>
      </c>
      <c r="Q210">
        <v>806032</v>
      </c>
      <c r="R210">
        <v>5926872</v>
      </c>
      <c r="S210">
        <v>624</v>
      </c>
      <c r="T210">
        <v>0</v>
      </c>
      <c r="U210">
        <v>0</v>
      </c>
      <c r="V210">
        <v>324</v>
      </c>
      <c r="W210">
        <v>6975768</v>
      </c>
      <c r="X210">
        <v>0</v>
      </c>
      <c r="Y210">
        <v>0</v>
      </c>
      <c r="Z210">
        <v>0</v>
      </c>
      <c r="AA210">
        <v>0</v>
      </c>
      <c r="AB210">
        <v>70244</v>
      </c>
      <c r="AC210">
        <v>0</v>
      </c>
      <c r="AD210">
        <v>61542372</v>
      </c>
      <c r="AI210" s="15" t="s">
        <v>84</v>
      </c>
    </row>
    <row r="211" spans="1:36" x14ac:dyDescent="0.15">
      <c r="A211" t="s">
        <v>85</v>
      </c>
      <c r="B211">
        <v>17859708</v>
      </c>
      <c r="C211">
        <v>39629384</v>
      </c>
      <c r="D211">
        <v>914624</v>
      </c>
      <c r="E211">
        <v>0</v>
      </c>
      <c r="F211">
        <v>14106888</v>
      </c>
      <c r="G211">
        <v>0</v>
      </c>
      <c r="H211">
        <v>236</v>
      </c>
      <c r="I211">
        <v>0</v>
      </c>
      <c r="J211">
        <v>0</v>
      </c>
      <c r="K211">
        <v>0</v>
      </c>
      <c r="L211">
        <v>38688</v>
      </c>
      <c r="M211">
        <v>0</v>
      </c>
      <c r="N211">
        <v>528</v>
      </c>
      <c r="O211">
        <v>20284</v>
      </c>
      <c r="P211">
        <v>0</v>
      </c>
      <c r="Q211">
        <v>1153448</v>
      </c>
      <c r="R211">
        <v>16879196</v>
      </c>
      <c r="S211">
        <v>0</v>
      </c>
      <c r="T211">
        <v>0</v>
      </c>
      <c r="U211">
        <v>0</v>
      </c>
      <c r="V211">
        <v>528</v>
      </c>
      <c r="W211">
        <v>51304</v>
      </c>
      <c r="X211">
        <v>1410792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92065608</v>
      </c>
      <c r="AF211" t="s">
        <v>115</v>
      </c>
      <c r="AI211" s="15" t="s">
        <v>85</v>
      </c>
    </row>
    <row r="212" spans="1:36" x14ac:dyDescent="0.15">
      <c r="A212" t="s">
        <v>86</v>
      </c>
      <c r="B212">
        <v>35337316</v>
      </c>
      <c r="C212">
        <v>74197816</v>
      </c>
      <c r="D212">
        <v>31416</v>
      </c>
      <c r="E212">
        <v>0</v>
      </c>
      <c r="F212">
        <v>25570784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129348</v>
      </c>
      <c r="P212">
        <v>0</v>
      </c>
      <c r="Q212">
        <v>932088</v>
      </c>
      <c r="R212">
        <v>49404284</v>
      </c>
      <c r="S212">
        <v>3704</v>
      </c>
      <c r="T212">
        <v>0</v>
      </c>
      <c r="U212">
        <v>0</v>
      </c>
      <c r="V212">
        <v>188</v>
      </c>
      <c r="W212">
        <v>1288828</v>
      </c>
      <c r="X212">
        <v>5288116</v>
      </c>
      <c r="Y212">
        <v>659116</v>
      </c>
      <c r="Z212">
        <v>0</v>
      </c>
      <c r="AA212">
        <v>0</v>
      </c>
      <c r="AB212">
        <v>0</v>
      </c>
      <c r="AC212">
        <v>0</v>
      </c>
      <c r="AD212">
        <v>192843004</v>
      </c>
      <c r="AF212">
        <f>B212/AD212</f>
        <v>0.18324396149730171</v>
      </c>
      <c r="AI212" s="15" t="s">
        <v>86</v>
      </c>
    </row>
    <row r="213" spans="1:36" x14ac:dyDescent="0.15">
      <c r="A213" t="s">
        <v>41</v>
      </c>
      <c r="B213">
        <v>53197024</v>
      </c>
      <c r="C213">
        <v>337611960</v>
      </c>
      <c r="D213">
        <v>14768672</v>
      </c>
      <c r="E213">
        <v>68</v>
      </c>
      <c r="F213">
        <v>80641912</v>
      </c>
      <c r="G213">
        <v>4</v>
      </c>
      <c r="H213">
        <v>4288</v>
      </c>
      <c r="I213">
        <v>246708</v>
      </c>
      <c r="J213">
        <v>436</v>
      </c>
      <c r="K213">
        <v>0</v>
      </c>
      <c r="L213">
        <v>153152</v>
      </c>
      <c r="M213">
        <v>30696</v>
      </c>
      <c r="N213">
        <v>7856</v>
      </c>
      <c r="O213">
        <v>227312</v>
      </c>
      <c r="P213">
        <v>116040</v>
      </c>
      <c r="Q213">
        <v>5066096</v>
      </c>
      <c r="R213">
        <v>120622964</v>
      </c>
      <c r="S213">
        <v>6356</v>
      </c>
      <c r="T213">
        <v>0</v>
      </c>
      <c r="U213">
        <v>0</v>
      </c>
      <c r="V213">
        <v>64300</v>
      </c>
      <c r="W213">
        <v>8431520</v>
      </c>
      <c r="X213">
        <v>7824680</v>
      </c>
      <c r="Y213">
        <v>779796</v>
      </c>
      <c r="Z213">
        <v>5256</v>
      </c>
      <c r="AA213">
        <v>206928</v>
      </c>
      <c r="AB213">
        <v>70244</v>
      </c>
      <c r="AC213">
        <v>0</v>
      </c>
      <c r="AD213">
        <v>630084268</v>
      </c>
      <c r="AI213" s="15" t="s">
        <v>41</v>
      </c>
      <c r="AJ213" s="19"/>
    </row>
    <row r="214" spans="1:36" x14ac:dyDescent="0.15">
      <c r="AE214" t="s">
        <v>41</v>
      </c>
      <c r="AF214" t="s">
        <v>87</v>
      </c>
      <c r="AG214" t="s">
        <v>108</v>
      </c>
    </row>
    <row r="215" spans="1:36" x14ac:dyDescent="0.15">
      <c r="A215" t="s">
        <v>88</v>
      </c>
      <c r="B215">
        <f t="shared" ref="B215:AD215" si="74">SUM(B208:B211)</f>
        <v>17859708</v>
      </c>
      <c r="C215">
        <f t="shared" si="74"/>
        <v>263414144</v>
      </c>
      <c r="D215">
        <f t="shared" si="74"/>
        <v>14737256</v>
      </c>
      <c r="E215">
        <f t="shared" si="74"/>
        <v>68</v>
      </c>
      <c r="F215">
        <f t="shared" si="74"/>
        <v>55071128</v>
      </c>
      <c r="G215">
        <f t="shared" si="74"/>
        <v>4</v>
      </c>
      <c r="H215">
        <f t="shared" si="74"/>
        <v>4288</v>
      </c>
      <c r="I215">
        <f t="shared" si="74"/>
        <v>246708</v>
      </c>
      <c r="J215">
        <f t="shared" si="74"/>
        <v>436</v>
      </c>
      <c r="K215">
        <f t="shared" si="74"/>
        <v>0</v>
      </c>
      <c r="L215">
        <f t="shared" si="74"/>
        <v>153152</v>
      </c>
      <c r="M215">
        <f t="shared" si="74"/>
        <v>30696</v>
      </c>
      <c r="N215">
        <f t="shared" si="74"/>
        <v>7856</v>
      </c>
      <c r="O215">
        <f t="shared" si="74"/>
        <v>97964</v>
      </c>
      <c r="P215">
        <f t="shared" si="74"/>
        <v>116040</v>
      </c>
      <c r="Q215">
        <f t="shared" si="74"/>
        <v>4134008</v>
      </c>
      <c r="R215">
        <f t="shared" si="74"/>
        <v>71218680</v>
      </c>
      <c r="S215">
        <f t="shared" si="74"/>
        <v>2652</v>
      </c>
      <c r="T215">
        <f t="shared" si="74"/>
        <v>0</v>
      </c>
      <c r="U215">
        <f t="shared" si="74"/>
        <v>0</v>
      </c>
      <c r="V215">
        <f t="shared" si="74"/>
        <v>64112</v>
      </c>
      <c r="W215">
        <f t="shared" si="74"/>
        <v>7142692</v>
      </c>
      <c r="X215">
        <f t="shared" si="74"/>
        <v>2536564</v>
      </c>
      <c r="Y215">
        <f t="shared" si="74"/>
        <v>120680</v>
      </c>
      <c r="Z215">
        <f t="shared" si="74"/>
        <v>5256</v>
      </c>
      <c r="AA215">
        <f t="shared" si="74"/>
        <v>206928</v>
      </c>
      <c r="AB215">
        <f t="shared" si="74"/>
        <v>70244</v>
      </c>
      <c r="AC215">
        <f t="shared" si="74"/>
        <v>0</v>
      </c>
      <c r="AD215">
        <f t="shared" si="74"/>
        <v>437241264</v>
      </c>
      <c r="AE215">
        <f>AD215</f>
        <v>437241264</v>
      </c>
      <c r="AF215">
        <f>C215+F215+R215</f>
        <v>389703952</v>
      </c>
      <c r="AG215">
        <f>AE215-AF215</f>
        <v>47537312</v>
      </c>
      <c r="AH215" s="17">
        <f>AG215/AE215</f>
        <v>0.10872101037563554</v>
      </c>
      <c r="AI215" t="s">
        <v>88</v>
      </c>
    </row>
    <row r="217" spans="1:36" x14ac:dyDescent="0.15">
      <c r="A217" t="s">
        <v>49</v>
      </c>
      <c r="B217">
        <f t="shared" ref="B217:AD217" si="75">B215/$AD$215</f>
        <v>4.084634610332661E-2</v>
      </c>
      <c r="C217">
        <f t="shared" si="75"/>
        <v>0.60244575635477993</v>
      </c>
      <c r="D217">
        <f t="shared" si="75"/>
        <v>3.3705089645884839E-2</v>
      </c>
      <c r="E217">
        <f t="shared" si="75"/>
        <v>1.5552054574611238E-7</v>
      </c>
      <c r="F217">
        <f t="shared" si="75"/>
        <v>0.12595135119726486</v>
      </c>
      <c r="G217">
        <f t="shared" si="75"/>
        <v>9.1482673968301408E-9</v>
      </c>
      <c r="H217">
        <f t="shared" si="75"/>
        <v>9.8069426494019096E-6</v>
      </c>
      <c r="I217">
        <f t="shared" si="75"/>
        <v>5.6423768823429257E-4</v>
      </c>
      <c r="J217">
        <f t="shared" si="75"/>
        <v>9.9716114625448516E-7</v>
      </c>
      <c r="K217">
        <f t="shared" si="75"/>
        <v>0</v>
      </c>
      <c r="L217">
        <f t="shared" si="75"/>
        <v>3.502688620898324E-4</v>
      </c>
      <c r="M217">
        <f t="shared" si="75"/>
        <v>7.0203804003274498E-5</v>
      </c>
      <c r="N217">
        <f t="shared" si="75"/>
        <v>1.7967197167374396E-5</v>
      </c>
      <c r="O217">
        <f t="shared" si="75"/>
        <v>2.2405021681576697E-4</v>
      </c>
      <c r="P217">
        <f t="shared" si="75"/>
        <v>2.6539123718204237E-4</v>
      </c>
      <c r="Q217">
        <f t="shared" si="75"/>
        <v>9.4547526511587435E-3</v>
      </c>
      <c r="R217">
        <f t="shared" si="75"/>
        <v>0.16288188207231968</v>
      </c>
      <c r="S217">
        <f t="shared" si="75"/>
        <v>6.0653012840983831E-6</v>
      </c>
      <c r="T217">
        <f t="shared" si="75"/>
        <v>0</v>
      </c>
      <c r="U217">
        <f t="shared" si="75"/>
        <v>0</v>
      </c>
      <c r="V217">
        <f t="shared" si="75"/>
        <v>1.4662842983639349E-4</v>
      </c>
      <c r="W217">
        <f t="shared" si="75"/>
        <v>1.6335814087299866E-2</v>
      </c>
      <c r="X217">
        <f t="shared" si="75"/>
        <v>5.8012914352932616E-3</v>
      </c>
      <c r="Y217">
        <f t="shared" si="75"/>
        <v>2.760032273623653E-4</v>
      </c>
      <c r="Z217">
        <f t="shared" si="75"/>
        <v>1.2020823359434804E-5</v>
      </c>
      <c r="AA217">
        <f t="shared" si="75"/>
        <v>4.7325816897281681E-4</v>
      </c>
      <c r="AB217">
        <f t="shared" si="75"/>
        <v>1.6065272375573409E-4</v>
      </c>
      <c r="AC217">
        <f t="shared" si="75"/>
        <v>0</v>
      </c>
      <c r="AD217">
        <f t="shared" si="75"/>
        <v>1</v>
      </c>
    </row>
    <row r="218" spans="1:36" x14ac:dyDescent="0.15">
      <c r="A218" t="s">
        <v>89</v>
      </c>
      <c r="B218" s="17">
        <f>B215/$AG215</f>
        <v>0.37569873534288184</v>
      </c>
      <c r="C218" s="17"/>
      <c r="D218" s="17">
        <f>D215/$AG215</f>
        <v>0.31001449976809797</v>
      </c>
      <c r="E218" s="17">
        <f>E215/$AG215</f>
        <v>1.4304553021424518E-6</v>
      </c>
      <c r="F218" s="17"/>
      <c r="G218" s="17">
        <f t="shared" ref="G218:Q218" si="76">G215/$AG215</f>
        <v>8.4144429537791287E-8</v>
      </c>
      <c r="H218" s="17">
        <f t="shared" si="76"/>
        <v>9.0202828464512258E-5</v>
      </c>
      <c r="I218" s="17">
        <f t="shared" si="76"/>
        <v>5.1897759806023526E-3</v>
      </c>
      <c r="J218" s="17">
        <f t="shared" si="76"/>
        <v>9.1717428196192499E-6</v>
      </c>
      <c r="K218" s="17">
        <f t="shared" si="76"/>
        <v>0</v>
      </c>
      <c r="L218" s="17">
        <f t="shared" si="76"/>
        <v>3.2217219181429526E-3</v>
      </c>
      <c r="M218" s="17">
        <f t="shared" si="76"/>
        <v>6.4572435227301032E-4</v>
      </c>
      <c r="N218" s="17">
        <f t="shared" si="76"/>
        <v>1.6525965961222209E-4</v>
      </c>
      <c r="O218" s="17">
        <f t="shared" si="76"/>
        <v>2.0607812238100463E-3</v>
      </c>
      <c r="P218" s="17">
        <f t="shared" si="76"/>
        <v>2.441029900891325E-3</v>
      </c>
      <c r="Q218" s="17">
        <f t="shared" si="76"/>
        <v>8.6963436216166368E-2</v>
      </c>
      <c r="R218" s="17"/>
      <c r="S218" s="17">
        <f t="shared" ref="S218:AC218" si="77">S215/$AG215</f>
        <v>5.5787756783555622E-5</v>
      </c>
      <c r="T218" s="17">
        <f t="shared" si="77"/>
        <v>0</v>
      </c>
      <c r="U218" s="17">
        <f t="shared" si="77"/>
        <v>0</v>
      </c>
      <c r="V218" s="17">
        <f t="shared" si="77"/>
        <v>1.3486669166317188E-3</v>
      </c>
      <c r="W218" s="17">
        <f t="shared" si="77"/>
        <v>0.15025443592603638</v>
      </c>
      <c r="X218" s="17">
        <f t="shared" si="77"/>
        <v>5.3359432691524503E-2</v>
      </c>
      <c r="Y218" s="17">
        <f t="shared" si="77"/>
        <v>2.538637439155163E-3</v>
      </c>
      <c r="Z218" s="17">
        <f t="shared" si="77"/>
        <v>1.1056578041265775E-4</v>
      </c>
      <c r="AA218" s="17">
        <f t="shared" si="77"/>
        <v>4.3529596288490189E-3</v>
      </c>
      <c r="AB218" s="17">
        <f t="shared" si="77"/>
        <v>1.4776603271131528E-3</v>
      </c>
      <c r="AC218" s="17">
        <f t="shared" si="77"/>
        <v>0</v>
      </c>
      <c r="AD218" s="17">
        <f>SUM(B218:AC218)</f>
        <v>1.0000000000000002</v>
      </c>
      <c r="AI218" t="s">
        <v>49</v>
      </c>
    </row>
    <row r="219" spans="1:36" x14ac:dyDescent="0.15">
      <c r="AI219" t="s">
        <v>89</v>
      </c>
    </row>
    <row r="220" spans="1:36" x14ac:dyDescent="0.15">
      <c r="A220" t="s">
        <v>109</v>
      </c>
      <c r="B220">
        <f t="shared" ref="B220:AC220" si="78">COUNTIF(B215,"&gt;1000")</f>
        <v>1</v>
      </c>
      <c r="C220">
        <f t="shared" si="78"/>
        <v>1</v>
      </c>
      <c r="D220">
        <f t="shared" si="78"/>
        <v>1</v>
      </c>
      <c r="E220">
        <f t="shared" si="78"/>
        <v>0</v>
      </c>
      <c r="F220">
        <f t="shared" si="78"/>
        <v>1</v>
      </c>
      <c r="G220">
        <f t="shared" si="78"/>
        <v>0</v>
      </c>
      <c r="H220">
        <f t="shared" si="78"/>
        <v>1</v>
      </c>
      <c r="I220">
        <f t="shared" si="78"/>
        <v>1</v>
      </c>
      <c r="J220">
        <f t="shared" si="78"/>
        <v>0</v>
      </c>
      <c r="K220">
        <f t="shared" si="78"/>
        <v>0</v>
      </c>
      <c r="L220">
        <f t="shared" si="78"/>
        <v>1</v>
      </c>
      <c r="M220">
        <f t="shared" si="78"/>
        <v>1</v>
      </c>
      <c r="N220">
        <f t="shared" si="78"/>
        <v>1</v>
      </c>
      <c r="O220">
        <f t="shared" si="78"/>
        <v>1</v>
      </c>
      <c r="P220">
        <f t="shared" si="78"/>
        <v>1</v>
      </c>
      <c r="Q220">
        <f t="shared" si="78"/>
        <v>1</v>
      </c>
      <c r="R220">
        <f t="shared" si="78"/>
        <v>1</v>
      </c>
      <c r="S220">
        <f t="shared" si="78"/>
        <v>1</v>
      </c>
      <c r="T220">
        <f t="shared" si="78"/>
        <v>0</v>
      </c>
      <c r="U220">
        <f t="shared" si="78"/>
        <v>0</v>
      </c>
      <c r="V220">
        <f t="shared" si="78"/>
        <v>1</v>
      </c>
      <c r="W220">
        <f t="shared" si="78"/>
        <v>1</v>
      </c>
      <c r="X220">
        <f t="shared" si="78"/>
        <v>1</v>
      </c>
      <c r="Y220">
        <f t="shared" si="78"/>
        <v>1</v>
      </c>
      <c r="Z220">
        <f t="shared" si="78"/>
        <v>1</v>
      </c>
      <c r="AA220">
        <f t="shared" si="78"/>
        <v>1</v>
      </c>
      <c r="AB220">
        <f t="shared" si="78"/>
        <v>1</v>
      </c>
      <c r="AC220">
        <f t="shared" si="78"/>
        <v>0</v>
      </c>
      <c r="AD220">
        <f>SUM(B220:AC220)-SUM(C220,H220,F220,R220,V220)</f>
        <v>16</v>
      </c>
    </row>
    <row r="221" spans="1:36" x14ac:dyDescent="0.15">
      <c r="A221" t="s">
        <v>116</v>
      </c>
      <c r="AI221" t="s">
        <v>96</v>
      </c>
    </row>
    <row r="223" spans="1:36" ht="14" x14ac:dyDescent="0.15">
      <c r="A223" s="23" t="s">
        <v>111</v>
      </c>
      <c r="B223">
        <f t="shared" ref="B223:AC223" si="79">COUNTIF(B218,"&gt;0.01")</f>
        <v>1</v>
      </c>
      <c r="C223">
        <f t="shared" si="79"/>
        <v>0</v>
      </c>
      <c r="D223">
        <f t="shared" si="79"/>
        <v>1</v>
      </c>
      <c r="E223">
        <f t="shared" si="79"/>
        <v>0</v>
      </c>
      <c r="F223">
        <f t="shared" si="79"/>
        <v>0</v>
      </c>
      <c r="G223">
        <f t="shared" si="79"/>
        <v>0</v>
      </c>
      <c r="H223">
        <f t="shared" si="79"/>
        <v>0</v>
      </c>
      <c r="I223">
        <f t="shared" si="79"/>
        <v>0</v>
      </c>
      <c r="J223">
        <f t="shared" si="79"/>
        <v>0</v>
      </c>
      <c r="K223">
        <f t="shared" si="79"/>
        <v>0</v>
      </c>
      <c r="L223">
        <f t="shared" si="79"/>
        <v>0</v>
      </c>
      <c r="M223">
        <f t="shared" si="79"/>
        <v>0</v>
      </c>
      <c r="N223">
        <f t="shared" si="79"/>
        <v>0</v>
      </c>
      <c r="O223">
        <f t="shared" si="79"/>
        <v>0</v>
      </c>
      <c r="P223">
        <f t="shared" si="79"/>
        <v>0</v>
      </c>
      <c r="Q223">
        <f t="shared" si="79"/>
        <v>1</v>
      </c>
      <c r="R223">
        <f t="shared" si="79"/>
        <v>0</v>
      </c>
      <c r="S223">
        <f t="shared" si="79"/>
        <v>0</v>
      </c>
      <c r="T223">
        <f t="shared" si="79"/>
        <v>0</v>
      </c>
      <c r="U223">
        <f t="shared" si="79"/>
        <v>0</v>
      </c>
      <c r="V223">
        <f t="shared" si="79"/>
        <v>0</v>
      </c>
      <c r="W223">
        <f t="shared" si="79"/>
        <v>1</v>
      </c>
      <c r="X223">
        <f t="shared" si="79"/>
        <v>1</v>
      </c>
      <c r="Y223">
        <f t="shared" si="79"/>
        <v>0</v>
      </c>
      <c r="Z223">
        <f t="shared" si="79"/>
        <v>0</v>
      </c>
      <c r="AA223">
        <f t="shared" si="79"/>
        <v>0</v>
      </c>
      <c r="AB223">
        <f t="shared" si="79"/>
        <v>0</v>
      </c>
      <c r="AC223">
        <f t="shared" si="79"/>
        <v>0</v>
      </c>
      <c r="AD223">
        <f>SUM(B222:AC223)</f>
        <v>5</v>
      </c>
    </row>
    <row r="228" spans="1:39" x14ac:dyDescent="0.15">
      <c r="A228" t="s">
        <v>117</v>
      </c>
    </row>
    <row r="230" spans="1:39" x14ac:dyDescent="0.15">
      <c r="A230" t="s">
        <v>114</v>
      </c>
    </row>
    <row r="233" spans="1:39" x14ac:dyDescent="0.15">
      <c r="A233" t="s">
        <v>50</v>
      </c>
      <c r="B233" t="s">
        <v>51</v>
      </c>
      <c r="C233" t="s">
        <v>52</v>
      </c>
      <c r="D233" t="s">
        <v>53</v>
      </c>
      <c r="E233" t="s">
        <v>55</v>
      </c>
      <c r="F233" t="s">
        <v>56</v>
      </c>
      <c r="G233" t="s">
        <v>106</v>
      </c>
      <c r="H233" t="s">
        <v>57</v>
      </c>
      <c r="I233" t="s">
        <v>60</v>
      </c>
      <c r="J233" t="s">
        <v>61</v>
      </c>
      <c r="K233" t="s">
        <v>62</v>
      </c>
      <c r="L233" t="s">
        <v>63</v>
      </c>
      <c r="M233" t="s">
        <v>64</v>
      </c>
      <c r="N233" t="s">
        <v>94</v>
      </c>
      <c r="O233" t="s">
        <v>65</v>
      </c>
      <c r="P233" t="s">
        <v>66</v>
      </c>
      <c r="Q233" t="s">
        <v>68</v>
      </c>
      <c r="R233" t="s">
        <v>69</v>
      </c>
      <c r="S233" t="s">
        <v>118</v>
      </c>
      <c r="T233" t="s">
        <v>119</v>
      </c>
      <c r="U233" t="s">
        <v>70</v>
      </c>
      <c r="V233" t="s">
        <v>71</v>
      </c>
      <c r="W233" t="s">
        <v>95</v>
      </c>
      <c r="X233" t="s">
        <v>72</v>
      </c>
      <c r="Y233" t="s">
        <v>73</v>
      </c>
      <c r="Z233" t="s">
        <v>74</v>
      </c>
      <c r="AA233" t="s">
        <v>75</v>
      </c>
      <c r="AB233" t="s">
        <v>120</v>
      </c>
      <c r="AC233" t="s">
        <v>77</v>
      </c>
      <c r="AD233" t="s">
        <v>78</v>
      </c>
      <c r="AE233" t="s">
        <v>79</v>
      </c>
      <c r="AF233" t="s">
        <v>80</v>
      </c>
      <c r="AG233" t="s">
        <v>81</v>
      </c>
      <c r="AH233" t="s">
        <v>41</v>
      </c>
    </row>
    <row r="234" spans="1:39" x14ac:dyDescent="0.15">
      <c r="A234" t="s">
        <v>82</v>
      </c>
      <c r="B234">
        <v>0</v>
      </c>
      <c r="C234">
        <v>112300336</v>
      </c>
      <c r="D234">
        <v>12822900</v>
      </c>
      <c r="E234">
        <v>0</v>
      </c>
      <c r="F234">
        <v>47297308</v>
      </c>
      <c r="G234">
        <v>832</v>
      </c>
      <c r="H234">
        <v>624</v>
      </c>
      <c r="I234">
        <v>0</v>
      </c>
      <c r="J234">
        <v>0</v>
      </c>
      <c r="K234">
        <v>0</v>
      </c>
      <c r="L234">
        <v>3080</v>
      </c>
      <c r="M234">
        <v>0</v>
      </c>
      <c r="N234">
        <v>0</v>
      </c>
      <c r="O234">
        <v>13080</v>
      </c>
      <c r="P234">
        <v>0</v>
      </c>
      <c r="Q234">
        <v>9341672</v>
      </c>
      <c r="R234">
        <v>14516304</v>
      </c>
      <c r="S234">
        <v>0</v>
      </c>
      <c r="T234">
        <v>4</v>
      </c>
      <c r="U234">
        <v>85648</v>
      </c>
      <c r="V234">
        <v>0</v>
      </c>
      <c r="W234">
        <v>0</v>
      </c>
      <c r="X234">
        <v>2108</v>
      </c>
      <c r="Y234">
        <v>37096</v>
      </c>
      <c r="Z234">
        <v>77824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3016</v>
      </c>
      <c r="AH234">
        <v>196501832</v>
      </c>
      <c r="AM234" s="15" t="s">
        <v>82</v>
      </c>
    </row>
    <row r="235" spans="1:39" x14ac:dyDescent="0.15">
      <c r="A235" t="s">
        <v>83</v>
      </c>
      <c r="B235">
        <v>0</v>
      </c>
      <c r="C235">
        <v>100299784</v>
      </c>
      <c r="D235">
        <v>5310656</v>
      </c>
      <c r="E235">
        <v>0</v>
      </c>
      <c r="F235">
        <v>232</v>
      </c>
      <c r="G235">
        <v>0</v>
      </c>
      <c r="H235">
        <v>4</v>
      </c>
      <c r="I235">
        <v>0</v>
      </c>
      <c r="J235">
        <v>0</v>
      </c>
      <c r="K235">
        <v>0</v>
      </c>
      <c r="L235">
        <v>2320</v>
      </c>
      <c r="M235">
        <v>49180</v>
      </c>
      <c r="N235">
        <v>0</v>
      </c>
      <c r="O235">
        <v>35632</v>
      </c>
      <c r="P235">
        <v>0</v>
      </c>
      <c r="Q235">
        <v>2177656</v>
      </c>
      <c r="R235">
        <v>16446316</v>
      </c>
      <c r="S235">
        <v>63260</v>
      </c>
      <c r="T235">
        <v>0</v>
      </c>
      <c r="U235">
        <v>0</v>
      </c>
      <c r="V235">
        <v>0</v>
      </c>
      <c r="W235">
        <v>0</v>
      </c>
      <c r="X235">
        <v>704</v>
      </c>
      <c r="Y235">
        <v>96320</v>
      </c>
      <c r="Z235">
        <v>2177840</v>
      </c>
      <c r="AA235">
        <v>59736</v>
      </c>
      <c r="AB235">
        <v>0</v>
      </c>
      <c r="AC235">
        <v>0</v>
      </c>
      <c r="AD235">
        <v>397548</v>
      </c>
      <c r="AE235">
        <v>0</v>
      </c>
      <c r="AF235">
        <v>0</v>
      </c>
      <c r="AG235">
        <v>388</v>
      </c>
      <c r="AH235">
        <v>127117576</v>
      </c>
      <c r="AM235" s="15" t="s">
        <v>83</v>
      </c>
    </row>
    <row r="236" spans="1:39" x14ac:dyDescent="0.15">
      <c r="A236" t="s">
        <v>84</v>
      </c>
      <c r="B236">
        <v>0</v>
      </c>
      <c r="C236">
        <v>65169360</v>
      </c>
      <c r="D236">
        <v>0</v>
      </c>
      <c r="E236">
        <v>0</v>
      </c>
      <c r="F236">
        <v>2604</v>
      </c>
      <c r="G236">
        <v>0</v>
      </c>
      <c r="H236">
        <v>0</v>
      </c>
      <c r="I236">
        <v>12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61452</v>
      </c>
      <c r="P236">
        <v>0</v>
      </c>
      <c r="Q236">
        <v>1489036</v>
      </c>
      <c r="R236">
        <v>3012348</v>
      </c>
      <c r="S236">
        <v>12</v>
      </c>
      <c r="T236">
        <v>0</v>
      </c>
      <c r="U236">
        <v>39508</v>
      </c>
      <c r="V236">
        <v>0</v>
      </c>
      <c r="W236">
        <v>0</v>
      </c>
      <c r="X236">
        <v>140</v>
      </c>
      <c r="Y236">
        <v>11404724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81179196</v>
      </c>
      <c r="AM236" s="15" t="s">
        <v>84</v>
      </c>
    </row>
    <row r="237" spans="1:39" x14ac:dyDescent="0.15">
      <c r="A237" t="s">
        <v>85</v>
      </c>
      <c r="B237">
        <v>21077912</v>
      </c>
      <c r="C237">
        <v>72898280</v>
      </c>
      <c r="D237">
        <v>1572076</v>
      </c>
      <c r="E237">
        <v>0</v>
      </c>
      <c r="F237">
        <v>12863264</v>
      </c>
      <c r="G237">
        <v>0</v>
      </c>
      <c r="H237">
        <v>152</v>
      </c>
      <c r="I237">
        <v>0</v>
      </c>
      <c r="J237">
        <v>0</v>
      </c>
      <c r="K237">
        <v>116</v>
      </c>
      <c r="L237">
        <v>3296</v>
      </c>
      <c r="M237">
        <v>0</v>
      </c>
      <c r="N237">
        <v>0</v>
      </c>
      <c r="O237">
        <v>12272</v>
      </c>
      <c r="P237">
        <v>0</v>
      </c>
      <c r="Q237">
        <v>3998052</v>
      </c>
      <c r="R237">
        <v>16469312</v>
      </c>
      <c r="S237">
        <v>0</v>
      </c>
      <c r="T237">
        <v>0</v>
      </c>
      <c r="U237">
        <v>7500</v>
      </c>
      <c r="V237">
        <v>0</v>
      </c>
      <c r="W237">
        <v>0</v>
      </c>
      <c r="X237">
        <v>1072</v>
      </c>
      <c r="Y237">
        <v>19664</v>
      </c>
      <c r="Z237">
        <v>975140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576</v>
      </c>
      <c r="AH237">
        <v>129898684</v>
      </c>
      <c r="AM237" s="15" t="s">
        <v>85</v>
      </c>
    </row>
    <row r="238" spans="1:39" x14ac:dyDescent="0.15">
      <c r="A238" t="s">
        <v>86</v>
      </c>
      <c r="B238">
        <v>29408020</v>
      </c>
      <c r="C238">
        <v>163738124</v>
      </c>
      <c r="D238">
        <v>18163152</v>
      </c>
      <c r="E238">
        <v>0</v>
      </c>
      <c r="F238">
        <v>21810348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3444528</v>
      </c>
      <c r="R238">
        <v>41806712</v>
      </c>
      <c r="S238">
        <v>0</v>
      </c>
      <c r="T238">
        <v>0</v>
      </c>
      <c r="U238">
        <v>14996</v>
      </c>
      <c r="V238">
        <v>0</v>
      </c>
      <c r="W238">
        <v>0</v>
      </c>
      <c r="X238">
        <v>0</v>
      </c>
      <c r="Y238">
        <v>1738900</v>
      </c>
      <c r="Z238">
        <v>851140</v>
      </c>
      <c r="AA238">
        <v>543884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281519804</v>
      </c>
      <c r="AM238" s="15" t="s">
        <v>86</v>
      </c>
    </row>
    <row r="239" spans="1:39" x14ac:dyDescent="0.15">
      <c r="A239" t="s">
        <v>41</v>
      </c>
      <c r="B239">
        <v>50485932</v>
      </c>
      <c r="C239">
        <v>514405884</v>
      </c>
      <c r="D239">
        <v>37868784</v>
      </c>
      <c r="E239">
        <v>0</v>
      </c>
      <c r="F239">
        <v>81973756</v>
      </c>
      <c r="G239">
        <v>832</v>
      </c>
      <c r="H239">
        <v>780</v>
      </c>
      <c r="I239">
        <v>12</v>
      </c>
      <c r="J239">
        <v>0</v>
      </c>
      <c r="K239">
        <v>116</v>
      </c>
      <c r="L239">
        <v>8696</v>
      </c>
      <c r="M239">
        <v>49180</v>
      </c>
      <c r="N239">
        <v>0</v>
      </c>
      <c r="O239">
        <v>122436</v>
      </c>
      <c r="P239">
        <v>0</v>
      </c>
      <c r="Q239">
        <v>20450944</v>
      </c>
      <c r="R239">
        <v>92250992</v>
      </c>
      <c r="S239">
        <v>63272</v>
      </c>
      <c r="T239">
        <v>4</v>
      </c>
      <c r="U239">
        <v>147652</v>
      </c>
      <c r="V239">
        <v>0</v>
      </c>
      <c r="W239">
        <v>0</v>
      </c>
      <c r="X239">
        <v>4024</v>
      </c>
      <c r="Y239">
        <v>13296704</v>
      </c>
      <c r="Z239">
        <v>4081944</v>
      </c>
      <c r="AA239">
        <v>603620</v>
      </c>
      <c r="AB239">
        <v>0</v>
      </c>
      <c r="AC239">
        <v>0</v>
      </c>
      <c r="AD239">
        <v>397548</v>
      </c>
      <c r="AE239">
        <v>0</v>
      </c>
      <c r="AF239">
        <v>0</v>
      </c>
      <c r="AG239">
        <v>3980</v>
      </c>
      <c r="AH239">
        <v>816217092</v>
      </c>
      <c r="AM239" s="15" t="s">
        <v>41</v>
      </c>
    </row>
    <row r="240" spans="1:39" x14ac:dyDescent="0.15">
      <c r="AI240" t="s">
        <v>41</v>
      </c>
      <c r="AJ240" t="s">
        <v>87</v>
      </c>
      <c r="AK240" t="s">
        <v>108</v>
      </c>
    </row>
    <row r="241" spans="1:39" x14ac:dyDescent="0.15">
      <c r="A241" t="s">
        <v>88</v>
      </c>
      <c r="B241">
        <f t="shared" ref="B241:AH241" si="80">SUM(B234:B237)</f>
        <v>21077912</v>
      </c>
      <c r="C241">
        <f t="shared" si="80"/>
        <v>350667760</v>
      </c>
      <c r="D241">
        <f t="shared" si="80"/>
        <v>19705632</v>
      </c>
      <c r="E241">
        <f t="shared" si="80"/>
        <v>0</v>
      </c>
      <c r="F241">
        <f t="shared" si="80"/>
        <v>60163408</v>
      </c>
      <c r="G241">
        <f t="shared" si="80"/>
        <v>832</v>
      </c>
      <c r="H241">
        <f t="shared" si="80"/>
        <v>780</v>
      </c>
      <c r="I241">
        <f t="shared" si="80"/>
        <v>12</v>
      </c>
      <c r="J241">
        <f t="shared" si="80"/>
        <v>0</v>
      </c>
      <c r="K241">
        <f t="shared" si="80"/>
        <v>116</v>
      </c>
      <c r="L241">
        <f t="shared" si="80"/>
        <v>8696</v>
      </c>
      <c r="M241">
        <f t="shared" si="80"/>
        <v>49180</v>
      </c>
      <c r="N241">
        <f t="shared" si="80"/>
        <v>0</v>
      </c>
      <c r="O241">
        <f t="shared" si="80"/>
        <v>122436</v>
      </c>
      <c r="P241">
        <f t="shared" si="80"/>
        <v>0</v>
      </c>
      <c r="Q241">
        <f t="shared" si="80"/>
        <v>17006416</v>
      </c>
      <c r="R241">
        <f t="shared" si="80"/>
        <v>50444280</v>
      </c>
      <c r="S241">
        <f t="shared" si="80"/>
        <v>63272</v>
      </c>
      <c r="T241">
        <f t="shared" si="80"/>
        <v>4</v>
      </c>
      <c r="U241">
        <f t="shared" si="80"/>
        <v>132656</v>
      </c>
      <c r="V241">
        <f t="shared" si="80"/>
        <v>0</v>
      </c>
      <c r="W241">
        <f t="shared" si="80"/>
        <v>0</v>
      </c>
      <c r="X241">
        <f t="shared" si="80"/>
        <v>4024</v>
      </c>
      <c r="Y241">
        <f t="shared" si="80"/>
        <v>11557804</v>
      </c>
      <c r="Z241">
        <f t="shared" si="80"/>
        <v>3230804</v>
      </c>
      <c r="AA241">
        <f t="shared" si="80"/>
        <v>59736</v>
      </c>
      <c r="AB241">
        <f t="shared" si="80"/>
        <v>0</v>
      </c>
      <c r="AC241">
        <f t="shared" si="80"/>
        <v>0</v>
      </c>
      <c r="AD241">
        <f t="shared" si="80"/>
        <v>397548</v>
      </c>
      <c r="AE241">
        <f t="shared" si="80"/>
        <v>0</v>
      </c>
      <c r="AF241">
        <f t="shared" si="80"/>
        <v>0</v>
      </c>
      <c r="AG241">
        <f t="shared" si="80"/>
        <v>3980</v>
      </c>
      <c r="AH241">
        <f t="shared" si="80"/>
        <v>534697288</v>
      </c>
      <c r="AI241">
        <f>AH241</f>
        <v>534697288</v>
      </c>
      <c r="AJ241">
        <f>$C241+$F241+$R241</f>
        <v>461275448</v>
      </c>
      <c r="AK241">
        <f>AI241-AJ241</f>
        <v>73421840</v>
      </c>
      <c r="AL241" s="17">
        <f>AK241/AI241</f>
        <v>0.13731477912414622</v>
      </c>
      <c r="AM241" t="s">
        <v>88</v>
      </c>
    </row>
    <row r="243" spans="1:39" x14ac:dyDescent="0.15">
      <c r="A243" t="s">
        <v>49</v>
      </c>
      <c r="B243">
        <f t="shared" ref="B243:AH243" si="81">B241/$AH$241</f>
        <v>3.9420271007621042E-2</v>
      </c>
      <c r="C243" s="15">
        <f t="shared" si="81"/>
        <v>0.65582483373283917</v>
      </c>
      <c r="D243" s="15">
        <f t="shared" si="81"/>
        <v>3.6853809514739863E-2</v>
      </c>
      <c r="E243" s="15">
        <f t="shared" si="81"/>
        <v>0</v>
      </c>
      <c r="F243" s="15">
        <f t="shared" si="81"/>
        <v>0.11251863315977768</v>
      </c>
      <c r="G243" s="15">
        <f t="shared" si="81"/>
        <v>1.5560206095528204E-6</v>
      </c>
      <c r="H243" s="15">
        <f t="shared" si="81"/>
        <v>1.4587693214557693E-6</v>
      </c>
      <c r="I243" s="15">
        <f t="shared" si="81"/>
        <v>2.2442604945473373E-8</v>
      </c>
      <c r="J243" s="15">
        <f t="shared" si="81"/>
        <v>0</v>
      </c>
      <c r="K243" s="15">
        <f t="shared" si="81"/>
        <v>2.1694518113957592E-7</v>
      </c>
      <c r="L243" s="15">
        <f t="shared" si="81"/>
        <v>1.6263407717153038E-5</v>
      </c>
      <c r="M243" s="15">
        <f t="shared" si="81"/>
        <v>9.1977275934865035E-5</v>
      </c>
      <c r="N243" s="15">
        <f t="shared" si="81"/>
        <v>0</v>
      </c>
      <c r="O243" s="15">
        <f t="shared" si="81"/>
        <v>2.2898189825866481E-4</v>
      </c>
      <c r="P243" s="15">
        <f t="shared" si="81"/>
        <v>0</v>
      </c>
      <c r="Q243" s="15">
        <f t="shared" si="81"/>
        <v>3.1805689652198127E-2</v>
      </c>
      <c r="R243" s="15">
        <f t="shared" si="81"/>
        <v>9.4341753983236964E-2</v>
      </c>
      <c r="S243" s="15">
        <f t="shared" si="81"/>
        <v>1.1833237500916594E-4</v>
      </c>
      <c r="T243" s="15">
        <f t="shared" si="81"/>
        <v>7.4808683151577906E-9</v>
      </c>
      <c r="U243" s="15">
        <f t="shared" si="81"/>
        <v>2.4809551680389296E-4</v>
      </c>
      <c r="V243" s="15">
        <f t="shared" si="81"/>
        <v>0</v>
      </c>
      <c r="W243" s="15">
        <f t="shared" si="81"/>
        <v>0</v>
      </c>
      <c r="X243" s="15">
        <f t="shared" si="81"/>
        <v>7.5257535250487373E-6</v>
      </c>
      <c r="Y243" s="15">
        <f t="shared" si="81"/>
        <v>2.1615602434100992E-2</v>
      </c>
      <c r="Z243" s="15">
        <f t="shared" si="81"/>
        <v>6.0423048190212623E-3</v>
      </c>
      <c r="AA243" s="15">
        <f t="shared" si="81"/>
        <v>1.1171928741856645E-4</v>
      </c>
      <c r="AB243" s="15">
        <f t="shared" si="81"/>
        <v>0</v>
      </c>
      <c r="AC243" s="15">
        <f t="shared" si="81"/>
        <v>0</v>
      </c>
      <c r="AD243" s="15">
        <f t="shared" si="81"/>
        <v>7.4350105923858738E-4</v>
      </c>
      <c r="AE243" s="15">
        <f t="shared" si="81"/>
        <v>0</v>
      </c>
      <c r="AF243" s="15">
        <f t="shared" si="81"/>
        <v>0</v>
      </c>
      <c r="AG243" s="15">
        <f t="shared" si="81"/>
        <v>7.4434639735820019E-6</v>
      </c>
      <c r="AH243" s="15">
        <f t="shared" si="81"/>
        <v>1</v>
      </c>
      <c r="AM243" t="s">
        <v>49</v>
      </c>
    </row>
    <row r="244" spans="1:39" x14ac:dyDescent="0.15">
      <c r="A244" t="s">
        <v>89</v>
      </c>
      <c r="B244" s="17">
        <f>B241/$AK241</f>
        <v>0.28707959375575443</v>
      </c>
      <c r="C244" s="17"/>
      <c r="D244" s="17">
        <f>D241/$AK241</f>
        <v>0.26838924222002608</v>
      </c>
      <c r="E244" s="17">
        <f>E241/$AK241</f>
        <v>0</v>
      </c>
      <c r="F244" s="17"/>
      <c r="G244" s="17">
        <f t="shared" ref="G244:Q244" si="82">G241/$AK241</f>
        <v>1.1331778119426045E-5</v>
      </c>
      <c r="H244" s="17">
        <f t="shared" si="82"/>
        <v>1.0623541986961917E-5</v>
      </c>
      <c r="I244" s="17">
        <f t="shared" si="82"/>
        <v>1.6343910749172182E-7</v>
      </c>
      <c r="J244" s="17">
        <f t="shared" si="82"/>
        <v>0</v>
      </c>
      <c r="K244" s="17">
        <f t="shared" si="82"/>
        <v>1.5799113724199774E-6</v>
      </c>
      <c r="L244" s="17">
        <f t="shared" si="82"/>
        <v>1.1843887322900106E-4</v>
      </c>
      <c r="M244" s="17">
        <f t="shared" si="82"/>
        <v>6.698279422035732E-4</v>
      </c>
      <c r="N244" s="17">
        <f t="shared" si="82"/>
        <v>0</v>
      </c>
      <c r="O244" s="17">
        <f t="shared" si="82"/>
        <v>1.6675692137380377E-3</v>
      </c>
      <c r="P244" s="17">
        <f t="shared" si="82"/>
        <v>0</v>
      </c>
      <c r="Q244" s="17">
        <f t="shared" si="82"/>
        <v>0.23162612105607813</v>
      </c>
      <c r="R244" s="17"/>
      <c r="S244" s="17">
        <f t="shared" ref="S244:AG244" si="83">S241/$AK241</f>
        <v>8.6175993410135185E-4</v>
      </c>
      <c r="T244" s="17">
        <f t="shared" si="83"/>
        <v>5.44797024972406E-8</v>
      </c>
      <c r="U244" s="17">
        <f t="shared" si="83"/>
        <v>1.8067648536184873E-3</v>
      </c>
      <c r="V244" s="17">
        <f t="shared" si="83"/>
        <v>0</v>
      </c>
      <c r="W244" s="17">
        <f t="shared" si="83"/>
        <v>0</v>
      </c>
      <c r="X244" s="17">
        <f t="shared" si="83"/>
        <v>5.4806580712224045E-5</v>
      </c>
      <c r="Y244" s="17">
        <f t="shared" si="83"/>
        <v>0.15741643086035437</v>
      </c>
      <c r="Z244" s="17">
        <f t="shared" si="83"/>
        <v>4.4003310186723731E-2</v>
      </c>
      <c r="AA244" s="17">
        <f t="shared" si="83"/>
        <v>8.1359987709379118E-4</v>
      </c>
      <c r="AB244" s="17">
        <f t="shared" si="83"/>
        <v>0</v>
      </c>
      <c r="AC244" s="17">
        <f t="shared" si="83"/>
        <v>0</v>
      </c>
      <c r="AD244" s="17">
        <f t="shared" si="83"/>
        <v>5.414574192093252E-3</v>
      </c>
      <c r="AE244" s="17">
        <f t="shared" si="83"/>
        <v>0</v>
      </c>
      <c r="AF244" s="17">
        <f t="shared" si="83"/>
        <v>0</v>
      </c>
      <c r="AG244" s="17">
        <f t="shared" si="83"/>
        <v>5.4207303984754399E-5</v>
      </c>
      <c r="AH244" s="17">
        <f>SUM(B244:AG244)</f>
        <v>1</v>
      </c>
      <c r="AM244" t="s">
        <v>89</v>
      </c>
    </row>
    <row r="246" spans="1:39" x14ac:dyDescent="0.15">
      <c r="A246" t="s">
        <v>109</v>
      </c>
      <c r="B246">
        <f t="shared" ref="B246:AG246" si="84">COUNTIF(B241,"&gt;1000")</f>
        <v>1</v>
      </c>
      <c r="C246">
        <f t="shared" si="84"/>
        <v>1</v>
      </c>
      <c r="D246">
        <f t="shared" si="84"/>
        <v>1</v>
      </c>
      <c r="E246">
        <f t="shared" si="84"/>
        <v>0</v>
      </c>
      <c r="F246">
        <f t="shared" si="84"/>
        <v>1</v>
      </c>
      <c r="G246">
        <f t="shared" si="84"/>
        <v>0</v>
      </c>
      <c r="H246">
        <f t="shared" si="84"/>
        <v>0</v>
      </c>
      <c r="I246">
        <f t="shared" si="84"/>
        <v>0</v>
      </c>
      <c r="J246">
        <f t="shared" si="84"/>
        <v>0</v>
      </c>
      <c r="K246">
        <f t="shared" si="84"/>
        <v>0</v>
      </c>
      <c r="L246">
        <f t="shared" si="84"/>
        <v>1</v>
      </c>
      <c r="M246">
        <f t="shared" si="84"/>
        <v>1</v>
      </c>
      <c r="N246">
        <f t="shared" si="84"/>
        <v>0</v>
      </c>
      <c r="O246">
        <f t="shared" si="84"/>
        <v>1</v>
      </c>
      <c r="P246">
        <f t="shared" si="84"/>
        <v>0</v>
      </c>
      <c r="Q246">
        <f t="shared" si="84"/>
        <v>1</v>
      </c>
      <c r="R246">
        <f t="shared" si="84"/>
        <v>1</v>
      </c>
      <c r="S246">
        <f t="shared" si="84"/>
        <v>1</v>
      </c>
      <c r="T246">
        <f t="shared" si="84"/>
        <v>0</v>
      </c>
      <c r="U246">
        <f t="shared" si="84"/>
        <v>1</v>
      </c>
      <c r="V246">
        <f t="shared" si="84"/>
        <v>0</v>
      </c>
      <c r="W246">
        <f t="shared" si="84"/>
        <v>0</v>
      </c>
      <c r="X246">
        <f t="shared" si="84"/>
        <v>1</v>
      </c>
      <c r="Y246">
        <f t="shared" si="84"/>
        <v>1</v>
      </c>
      <c r="Z246">
        <f t="shared" si="84"/>
        <v>1</v>
      </c>
      <c r="AA246">
        <f t="shared" si="84"/>
        <v>1</v>
      </c>
      <c r="AB246">
        <f t="shared" si="84"/>
        <v>0</v>
      </c>
      <c r="AC246">
        <f t="shared" si="84"/>
        <v>0</v>
      </c>
      <c r="AD246">
        <f t="shared" si="84"/>
        <v>1</v>
      </c>
      <c r="AE246">
        <f t="shared" si="84"/>
        <v>0</v>
      </c>
      <c r="AF246">
        <f t="shared" si="84"/>
        <v>0</v>
      </c>
      <c r="AG246">
        <f t="shared" si="84"/>
        <v>1</v>
      </c>
      <c r="AH246">
        <f>SUM(B246:AG246)-SUM($C246,$F246,$H246,$R246,$X246)</f>
        <v>13</v>
      </c>
    </row>
    <row r="247" spans="1:39" x14ac:dyDescent="0.15">
      <c r="A247" t="s">
        <v>116</v>
      </c>
      <c r="AM247" t="s">
        <v>96</v>
      </c>
    </row>
    <row r="249" spans="1:39" ht="14" x14ac:dyDescent="0.15">
      <c r="A249" s="23" t="s">
        <v>111</v>
      </c>
      <c r="B249">
        <f t="shared" ref="B249:AG249" si="85">COUNTIF(B244,"&gt;0.01")</f>
        <v>1</v>
      </c>
      <c r="C249">
        <f t="shared" si="85"/>
        <v>0</v>
      </c>
      <c r="D249">
        <f t="shared" si="85"/>
        <v>1</v>
      </c>
      <c r="E249">
        <f t="shared" si="85"/>
        <v>0</v>
      </c>
      <c r="F249">
        <f t="shared" si="85"/>
        <v>0</v>
      </c>
      <c r="G249">
        <f t="shared" si="85"/>
        <v>0</v>
      </c>
      <c r="H249">
        <f t="shared" si="85"/>
        <v>0</v>
      </c>
      <c r="I249">
        <f t="shared" si="85"/>
        <v>0</v>
      </c>
      <c r="J249">
        <f t="shared" si="85"/>
        <v>0</v>
      </c>
      <c r="K249">
        <f t="shared" si="85"/>
        <v>0</v>
      </c>
      <c r="L249">
        <f t="shared" si="85"/>
        <v>0</v>
      </c>
      <c r="M249">
        <f t="shared" si="85"/>
        <v>0</v>
      </c>
      <c r="N249">
        <f t="shared" si="85"/>
        <v>0</v>
      </c>
      <c r="O249">
        <f t="shared" si="85"/>
        <v>0</v>
      </c>
      <c r="P249">
        <f t="shared" si="85"/>
        <v>0</v>
      </c>
      <c r="Q249">
        <f t="shared" si="85"/>
        <v>1</v>
      </c>
      <c r="R249">
        <f t="shared" si="85"/>
        <v>0</v>
      </c>
      <c r="S249">
        <f t="shared" si="85"/>
        <v>0</v>
      </c>
      <c r="T249">
        <f t="shared" si="85"/>
        <v>0</v>
      </c>
      <c r="U249">
        <f t="shared" si="85"/>
        <v>0</v>
      </c>
      <c r="V249">
        <f t="shared" si="85"/>
        <v>0</v>
      </c>
      <c r="W249">
        <f t="shared" si="85"/>
        <v>0</v>
      </c>
      <c r="X249">
        <f t="shared" si="85"/>
        <v>0</v>
      </c>
      <c r="Y249">
        <f t="shared" si="85"/>
        <v>1</v>
      </c>
      <c r="Z249">
        <f t="shared" si="85"/>
        <v>1</v>
      </c>
      <c r="AA249">
        <f t="shared" si="85"/>
        <v>0</v>
      </c>
      <c r="AB249">
        <f t="shared" si="85"/>
        <v>0</v>
      </c>
      <c r="AC249">
        <f t="shared" si="85"/>
        <v>0</v>
      </c>
      <c r="AD249">
        <f t="shared" si="85"/>
        <v>0</v>
      </c>
      <c r="AE249">
        <f t="shared" si="85"/>
        <v>0</v>
      </c>
      <c r="AF249">
        <f t="shared" si="85"/>
        <v>0</v>
      </c>
      <c r="AG249">
        <f t="shared" si="85"/>
        <v>0</v>
      </c>
      <c r="AH249">
        <f>SUM(B249:AC249)</f>
        <v>5</v>
      </c>
    </row>
    <row r="252" spans="1:39" x14ac:dyDescent="0.15">
      <c r="A252" t="e">
        <f>#VALUE!</f>
        <v>#VALUE!</v>
      </c>
      <c r="B252" t="s">
        <v>121</v>
      </c>
      <c r="C252" t="s">
        <v>122</v>
      </c>
      <c r="D252" t="s">
        <v>123</v>
      </c>
      <c r="E252" t="s">
        <v>124</v>
      </c>
      <c r="F252" t="s">
        <v>125</v>
      </c>
      <c r="G252" t="s">
        <v>126</v>
      </c>
      <c r="H252" t="s">
        <v>127</v>
      </c>
      <c r="I252" t="s">
        <v>128</v>
      </c>
      <c r="J252" t="s">
        <v>129</v>
      </c>
      <c r="K252" t="s">
        <v>130</v>
      </c>
      <c r="L252" t="s">
        <v>131</v>
      </c>
      <c r="M252" t="s">
        <v>132</v>
      </c>
      <c r="N252" t="s">
        <v>133</v>
      </c>
    </row>
    <row r="254" spans="1:39" x14ac:dyDescent="0.15">
      <c r="A254" t="s">
        <v>134</v>
      </c>
      <c r="B254" t="s">
        <v>135</v>
      </c>
      <c r="C254" t="s">
        <v>136</v>
      </c>
      <c r="D254" t="s">
        <v>137</v>
      </c>
      <c r="E254" t="s">
        <v>138</v>
      </c>
      <c r="F254" t="s">
        <v>139</v>
      </c>
      <c r="G254" t="s">
        <v>140</v>
      </c>
      <c r="H254" t="s">
        <v>141</v>
      </c>
      <c r="I254" t="s">
        <v>142</v>
      </c>
      <c r="J254" t="s">
        <v>143</v>
      </c>
      <c r="K254" t="s">
        <v>50</v>
      </c>
      <c r="L254" t="s">
        <v>144</v>
      </c>
      <c r="M254" t="s">
        <v>145</v>
      </c>
      <c r="N254" t="s">
        <v>136</v>
      </c>
      <c r="O254" t="s">
        <v>146</v>
      </c>
    </row>
    <row r="257" spans="1:34" x14ac:dyDescent="0.15">
      <c r="A257" t="s">
        <v>50</v>
      </c>
      <c r="B257" t="s">
        <v>51</v>
      </c>
      <c r="C257" t="s">
        <v>52</v>
      </c>
      <c r="D257" t="s">
        <v>53</v>
      </c>
      <c r="E257" t="s">
        <v>55</v>
      </c>
      <c r="F257" t="s">
        <v>56</v>
      </c>
      <c r="G257" t="s">
        <v>106</v>
      </c>
      <c r="H257" t="s">
        <v>57</v>
      </c>
      <c r="I257" t="s">
        <v>60</v>
      </c>
      <c r="J257" t="s">
        <v>62</v>
      </c>
      <c r="K257" t="s">
        <v>64</v>
      </c>
      <c r="L257" t="s">
        <v>94</v>
      </c>
      <c r="M257" t="s">
        <v>65</v>
      </c>
      <c r="N257" t="s">
        <v>68</v>
      </c>
      <c r="O257" t="s">
        <v>69</v>
      </c>
      <c r="P257" t="s">
        <v>118</v>
      </c>
      <c r="Q257" t="s">
        <v>119</v>
      </c>
      <c r="R257" t="s">
        <v>70</v>
      </c>
      <c r="S257" t="s">
        <v>71</v>
      </c>
      <c r="T257" t="s">
        <v>95</v>
      </c>
      <c r="U257" t="s">
        <v>72</v>
      </c>
      <c r="V257" t="s">
        <v>73</v>
      </c>
      <c r="W257" t="s">
        <v>74</v>
      </c>
      <c r="X257" t="s">
        <v>75</v>
      </c>
      <c r="Y257" t="s">
        <v>77</v>
      </c>
      <c r="Z257" t="s">
        <v>78</v>
      </c>
      <c r="AA257" t="s">
        <v>79</v>
      </c>
      <c r="AB257" t="s">
        <v>80</v>
      </c>
      <c r="AC257" t="s">
        <v>41</v>
      </c>
    </row>
    <row r="258" spans="1:34" x14ac:dyDescent="0.15">
      <c r="A258" t="s">
        <v>82</v>
      </c>
      <c r="B258">
        <v>0</v>
      </c>
      <c r="C258">
        <v>65463940</v>
      </c>
      <c r="D258">
        <v>4590696</v>
      </c>
      <c r="E258">
        <v>8</v>
      </c>
      <c r="F258">
        <v>64172708</v>
      </c>
      <c r="G258">
        <v>7948</v>
      </c>
      <c r="H258">
        <v>996</v>
      </c>
      <c r="I258">
        <v>0</v>
      </c>
      <c r="J258">
        <v>0</v>
      </c>
      <c r="K258">
        <v>0</v>
      </c>
      <c r="L258">
        <v>0</v>
      </c>
      <c r="M258">
        <v>328136</v>
      </c>
      <c r="N258">
        <v>12903376</v>
      </c>
      <c r="O258">
        <v>27013812</v>
      </c>
      <c r="P258">
        <v>0</v>
      </c>
      <c r="Q258">
        <v>2548876</v>
      </c>
      <c r="R258">
        <v>111900</v>
      </c>
      <c r="S258">
        <v>56</v>
      </c>
      <c r="T258">
        <v>0</v>
      </c>
      <c r="U258">
        <v>1116</v>
      </c>
      <c r="V258">
        <v>1139564</v>
      </c>
      <c r="W258">
        <v>97260</v>
      </c>
      <c r="X258">
        <v>0</v>
      </c>
      <c r="Y258">
        <v>8</v>
      </c>
      <c r="Z258">
        <v>0</v>
      </c>
      <c r="AA258">
        <v>0</v>
      </c>
      <c r="AB258">
        <v>0</v>
      </c>
      <c r="AC258">
        <v>178380400</v>
      </c>
      <c r="AH258" s="15" t="s">
        <v>82</v>
      </c>
    </row>
    <row r="259" spans="1:34" x14ac:dyDescent="0.15">
      <c r="A259" t="s">
        <v>83</v>
      </c>
      <c r="B259">
        <v>0</v>
      </c>
      <c r="C259">
        <v>84178380</v>
      </c>
      <c r="D259">
        <v>1967916</v>
      </c>
      <c r="E259">
        <v>0</v>
      </c>
      <c r="F259">
        <v>112</v>
      </c>
      <c r="G259">
        <v>0</v>
      </c>
      <c r="H259">
        <v>0</v>
      </c>
      <c r="I259">
        <v>0</v>
      </c>
      <c r="J259">
        <v>0</v>
      </c>
      <c r="K259">
        <v>2712</v>
      </c>
      <c r="L259">
        <v>0</v>
      </c>
      <c r="M259">
        <v>180760</v>
      </c>
      <c r="N259">
        <v>5924588</v>
      </c>
      <c r="O259">
        <v>35096348</v>
      </c>
      <c r="P259">
        <v>3544</v>
      </c>
      <c r="Q259">
        <v>0</v>
      </c>
      <c r="R259">
        <v>8</v>
      </c>
      <c r="S259">
        <v>30216</v>
      </c>
      <c r="T259">
        <v>0</v>
      </c>
      <c r="U259">
        <v>672</v>
      </c>
      <c r="V259">
        <v>800520</v>
      </c>
      <c r="W259">
        <v>620004</v>
      </c>
      <c r="X259">
        <v>0</v>
      </c>
      <c r="Y259">
        <v>0</v>
      </c>
      <c r="Z259">
        <v>360788</v>
      </c>
      <c r="AA259">
        <v>0</v>
      </c>
      <c r="AB259">
        <v>0</v>
      </c>
      <c r="AC259">
        <v>129166568</v>
      </c>
      <c r="AH259" s="15" t="s">
        <v>83</v>
      </c>
    </row>
    <row r="260" spans="1:34" x14ac:dyDescent="0.15">
      <c r="A260" t="s">
        <v>84</v>
      </c>
      <c r="B260">
        <v>0</v>
      </c>
      <c r="C260">
        <v>66399544</v>
      </c>
      <c r="D260">
        <v>0</v>
      </c>
      <c r="E260">
        <v>0</v>
      </c>
      <c r="F260">
        <v>2932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179160</v>
      </c>
      <c r="N260">
        <v>2829576</v>
      </c>
      <c r="O260">
        <v>3867328</v>
      </c>
      <c r="P260">
        <v>48</v>
      </c>
      <c r="Q260">
        <v>0</v>
      </c>
      <c r="R260">
        <v>48440</v>
      </c>
      <c r="S260">
        <v>255668</v>
      </c>
      <c r="T260">
        <v>0</v>
      </c>
      <c r="U260">
        <v>148</v>
      </c>
      <c r="V260">
        <v>15253588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88836432</v>
      </c>
      <c r="AH260" s="15" t="s">
        <v>84</v>
      </c>
    </row>
    <row r="261" spans="1:34" x14ac:dyDescent="0.15">
      <c r="A261" t="s">
        <v>85</v>
      </c>
      <c r="B261">
        <v>19942956</v>
      </c>
      <c r="C261">
        <v>43140848</v>
      </c>
      <c r="D261">
        <v>396932</v>
      </c>
      <c r="E261">
        <v>0</v>
      </c>
      <c r="F261">
        <v>30351992</v>
      </c>
      <c r="G261">
        <v>0</v>
      </c>
      <c r="H261">
        <v>268</v>
      </c>
      <c r="I261">
        <v>0</v>
      </c>
      <c r="J261">
        <v>88</v>
      </c>
      <c r="K261">
        <v>0</v>
      </c>
      <c r="L261">
        <v>0</v>
      </c>
      <c r="M261">
        <v>102072</v>
      </c>
      <c r="N261">
        <v>5364720</v>
      </c>
      <c r="O261">
        <v>16565012</v>
      </c>
      <c r="P261">
        <v>4</v>
      </c>
      <c r="Q261">
        <v>0</v>
      </c>
      <c r="R261">
        <v>25648</v>
      </c>
      <c r="S261">
        <v>0</v>
      </c>
      <c r="T261">
        <v>0</v>
      </c>
      <c r="U261">
        <v>732</v>
      </c>
      <c r="V261">
        <v>426868</v>
      </c>
      <c r="W261">
        <v>302080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116620220</v>
      </c>
      <c r="AH261" s="15" t="s">
        <v>85</v>
      </c>
    </row>
    <row r="262" spans="1:34" x14ac:dyDescent="0.15">
      <c r="A262" t="s">
        <v>86</v>
      </c>
      <c r="B262">
        <v>40337168</v>
      </c>
      <c r="C262">
        <v>162936556</v>
      </c>
      <c r="D262">
        <v>1854672</v>
      </c>
      <c r="E262">
        <v>0</v>
      </c>
      <c r="F262">
        <v>26967568</v>
      </c>
      <c r="G262">
        <v>0</v>
      </c>
      <c r="H262">
        <v>0</v>
      </c>
      <c r="I262">
        <v>4</v>
      </c>
      <c r="J262">
        <v>0</v>
      </c>
      <c r="K262">
        <v>0</v>
      </c>
      <c r="L262">
        <v>0</v>
      </c>
      <c r="M262">
        <v>0</v>
      </c>
      <c r="N262">
        <v>11308024</v>
      </c>
      <c r="O262">
        <v>48647744</v>
      </c>
      <c r="P262">
        <v>0</v>
      </c>
      <c r="Q262">
        <v>0</v>
      </c>
      <c r="R262">
        <v>0</v>
      </c>
      <c r="S262">
        <v>239080</v>
      </c>
      <c r="T262">
        <v>0</v>
      </c>
      <c r="U262">
        <v>20</v>
      </c>
      <c r="V262">
        <v>4733496</v>
      </c>
      <c r="W262">
        <v>112060</v>
      </c>
      <c r="X262">
        <v>1322552</v>
      </c>
      <c r="Y262">
        <v>0</v>
      </c>
      <c r="Z262">
        <v>0</v>
      </c>
      <c r="AA262">
        <v>0</v>
      </c>
      <c r="AB262">
        <v>0</v>
      </c>
      <c r="AC262">
        <v>298458944</v>
      </c>
      <c r="AH262" s="15" t="s">
        <v>86</v>
      </c>
    </row>
    <row r="263" spans="1:34" x14ac:dyDescent="0.15">
      <c r="A263" t="s">
        <v>41</v>
      </c>
      <c r="B263">
        <v>60280124</v>
      </c>
      <c r="C263">
        <v>422119268</v>
      </c>
      <c r="D263">
        <v>8810216</v>
      </c>
      <c r="E263">
        <v>8</v>
      </c>
      <c r="F263">
        <v>121495312</v>
      </c>
      <c r="G263">
        <v>7948</v>
      </c>
      <c r="H263">
        <v>1264</v>
      </c>
      <c r="I263">
        <v>4</v>
      </c>
      <c r="J263">
        <v>88</v>
      </c>
      <c r="K263">
        <v>2712</v>
      </c>
      <c r="L263">
        <v>0</v>
      </c>
      <c r="M263">
        <v>790128</v>
      </c>
      <c r="N263">
        <v>38330284</v>
      </c>
      <c r="O263">
        <v>131190244</v>
      </c>
      <c r="P263">
        <v>3596</v>
      </c>
      <c r="Q263">
        <v>2548876</v>
      </c>
      <c r="R263">
        <v>185996</v>
      </c>
      <c r="S263">
        <v>525020</v>
      </c>
      <c r="T263">
        <v>0</v>
      </c>
      <c r="U263">
        <v>2688</v>
      </c>
      <c r="V263">
        <v>22354036</v>
      </c>
      <c r="W263">
        <v>1131404</v>
      </c>
      <c r="X263">
        <v>1322552</v>
      </c>
      <c r="Y263">
        <v>8</v>
      </c>
      <c r="Z263">
        <v>360788</v>
      </c>
      <c r="AA263">
        <v>0</v>
      </c>
      <c r="AB263">
        <v>0</v>
      </c>
      <c r="AC263">
        <v>811462564</v>
      </c>
      <c r="AH263" s="15" t="s">
        <v>41</v>
      </c>
    </row>
    <row r="264" spans="1:34" x14ac:dyDescent="0.15">
      <c r="AD264" t="s">
        <v>41</v>
      </c>
      <c r="AE264" t="s">
        <v>87</v>
      </c>
      <c r="AF264" t="s">
        <v>108</v>
      </c>
    </row>
    <row r="265" spans="1:34" x14ac:dyDescent="0.15">
      <c r="A265" t="s">
        <v>88</v>
      </c>
      <c r="B265">
        <f t="shared" ref="B265:AC265" si="86">SUM(B258:B261)</f>
        <v>19942956</v>
      </c>
      <c r="C265">
        <f t="shared" si="86"/>
        <v>259182712</v>
      </c>
      <c r="D265">
        <f t="shared" si="86"/>
        <v>6955544</v>
      </c>
      <c r="E265">
        <f t="shared" si="86"/>
        <v>8</v>
      </c>
      <c r="F265">
        <f t="shared" si="86"/>
        <v>94527744</v>
      </c>
      <c r="G265">
        <f t="shared" si="86"/>
        <v>7948</v>
      </c>
      <c r="H265">
        <f t="shared" si="86"/>
        <v>1264</v>
      </c>
      <c r="I265">
        <f t="shared" si="86"/>
        <v>0</v>
      </c>
      <c r="J265">
        <f t="shared" si="86"/>
        <v>88</v>
      </c>
      <c r="K265">
        <f t="shared" si="86"/>
        <v>2712</v>
      </c>
      <c r="L265">
        <f t="shared" si="86"/>
        <v>0</v>
      </c>
      <c r="M265">
        <f t="shared" si="86"/>
        <v>790128</v>
      </c>
      <c r="N265">
        <f t="shared" si="86"/>
        <v>27022260</v>
      </c>
      <c r="O265">
        <f t="shared" si="86"/>
        <v>82542500</v>
      </c>
      <c r="P265">
        <f t="shared" si="86"/>
        <v>3596</v>
      </c>
      <c r="Q265">
        <f t="shared" si="86"/>
        <v>2548876</v>
      </c>
      <c r="R265">
        <f t="shared" si="86"/>
        <v>185996</v>
      </c>
      <c r="S265">
        <f t="shared" si="86"/>
        <v>285940</v>
      </c>
      <c r="T265">
        <f t="shared" si="86"/>
        <v>0</v>
      </c>
      <c r="U265">
        <f t="shared" si="86"/>
        <v>2668</v>
      </c>
      <c r="V265">
        <f t="shared" si="86"/>
        <v>17620540</v>
      </c>
      <c r="W265">
        <f t="shared" si="86"/>
        <v>1019344</v>
      </c>
      <c r="X265">
        <f t="shared" si="86"/>
        <v>0</v>
      </c>
      <c r="Y265">
        <f t="shared" si="86"/>
        <v>8</v>
      </c>
      <c r="Z265">
        <f t="shared" si="86"/>
        <v>360788</v>
      </c>
      <c r="AA265">
        <f t="shared" si="86"/>
        <v>0</v>
      </c>
      <c r="AB265">
        <f t="shared" si="86"/>
        <v>0</v>
      </c>
      <c r="AC265">
        <f t="shared" si="86"/>
        <v>513003620</v>
      </c>
      <c r="AD265">
        <f>AC265</f>
        <v>513003620</v>
      </c>
      <c r="AE265">
        <f>$C265+$F265+$O265</f>
        <v>436252956</v>
      </c>
      <c r="AF265">
        <f>AD265-AE265</f>
        <v>76750664</v>
      </c>
      <c r="AG265" s="17">
        <f>AF265/AD265</f>
        <v>0.1496103750690882</v>
      </c>
      <c r="AH265" t="s">
        <v>88</v>
      </c>
    </row>
    <row r="267" spans="1:34" x14ac:dyDescent="0.15">
      <c r="A267" t="s">
        <v>49</v>
      </c>
      <c r="B267" s="15">
        <f t="shared" ref="B267:AC267" si="87">B265/$AC$265</f>
        <v>3.8874883572946328E-2</v>
      </c>
      <c r="C267" s="15">
        <f t="shared" si="87"/>
        <v>0.50522589294788989</v>
      </c>
      <c r="D267" s="15">
        <f t="shared" si="87"/>
        <v>1.355846962639367E-2</v>
      </c>
      <c r="E267" s="15">
        <f t="shared" si="87"/>
        <v>1.5594431867751733E-8</v>
      </c>
      <c r="F267" s="15">
        <f t="shared" si="87"/>
        <v>0.1842633079275347</v>
      </c>
      <c r="G267" s="15">
        <f t="shared" si="87"/>
        <v>1.5493068060611345E-5</v>
      </c>
      <c r="H267" s="15">
        <f t="shared" si="87"/>
        <v>2.4639202351047738E-6</v>
      </c>
      <c r="I267" s="15">
        <f t="shared" si="87"/>
        <v>0</v>
      </c>
      <c r="J267" s="15">
        <f t="shared" si="87"/>
        <v>1.7153875054526905E-7</v>
      </c>
      <c r="K267" s="15">
        <f t="shared" si="87"/>
        <v>5.2865124031678374E-6</v>
      </c>
      <c r="L267" s="15">
        <f t="shared" si="87"/>
        <v>0</v>
      </c>
      <c r="M267" s="15">
        <f t="shared" si="87"/>
        <v>1.5401996578503676E-3</v>
      </c>
      <c r="N267" s="15">
        <f t="shared" si="87"/>
        <v>5.2674599060334115E-2</v>
      </c>
      <c r="O267" s="15">
        <f t="shared" si="87"/>
        <v>0.16090042405548718</v>
      </c>
      <c r="P267" s="15">
        <f t="shared" si="87"/>
        <v>7.0096971245544035E-6</v>
      </c>
      <c r="Q267" s="15">
        <f t="shared" si="87"/>
        <v>4.9685341401684456E-3</v>
      </c>
      <c r="R267" s="15">
        <f t="shared" si="87"/>
        <v>3.6256274370929389E-4</v>
      </c>
      <c r="S267" s="15">
        <f t="shared" si="87"/>
        <v>5.5738398103311634E-4</v>
      </c>
      <c r="T267" s="15">
        <f t="shared" si="87"/>
        <v>0</v>
      </c>
      <c r="U267" s="15">
        <f t="shared" si="87"/>
        <v>5.2007430278952024E-6</v>
      </c>
      <c r="V267" s="15">
        <f t="shared" si="87"/>
        <v>3.4347788812874265E-2</v>
      </c>
      <c r="W267" s="15">
        <f t="shared" si="87"/>
        <v>1.9870113197251902E-3</v>
      </c>
      <c r="X267" s="15">
        <f t="shared" si="87"/>
        <v>0</v>
      </c>
      <c r="Y267" s="15">
        <f t="shared" si="87"/>
        <v>1.5594431867751733E-8</v>
      </c>
      <c r="Z267" s="15">
        <f t="shared" si="87"/>
        <v>7.0328548558780152E-4</v>
      </c>
      <c r="AA267" s="15">
        <f t="shared" si="87"/>
        <v>0</v>
      </c>
      <c r="AB267" s="15">
        <f t="shared" si="87"/>
        <v>0</v>
      </c>
      <c r="AC267" s="15">
        <f t="shared" si="87"/>
        <v>1</v>
      </c>
      <c r="AH267" t="s">
        <v>49</v>
      </c>
    </row>
    <row r="268" spans="1:34" x14ac:dyDescent="0.15">
      <c r="A268" t="s">
        <v>89</v>
      </c>
      <c r="B268" s="17">
        <f>B265/$AF265</f>
        <v>0.2598408269145398</v>
      </c>
      <c r="C268" s="17"/>
      <c r="D268" s="17">
        <f>D265/$AF265</f>
        <v>9.0625196415238835E-2</v>
      </c>
      <c r="E268" s="17">
        <f>E265/$AF265</f>
        <v>1.0423362591364682E-7</v>
      </c>
      <c r="F268" s="17"/>
      <c r="G268" s="17">
        <f t="shared" ref="G268:N268" si="88">G265/$AF265</f>
        <v>1.0355610734520812E-4</v>
      </c>
      <c r="H268" s="17">
        <f t="shared" si="88"/>
        <v>1.6468912894356197E-5</v>
      </c>
      <c r="I268" s="17">
        <f t="shared" si="88"/>
        <v>0</v>
      </c>
      <c r="J268" s="17">
        <f t="shared" si="88"/>
        <v>1.146569885050115E-6</v>
      </c>
      <c r="K268" s="17">
        <f t="shared" si="88"/>
        <v>3.5335199184726269E-5</v>
      </c>
      <c r="L268" s="17">
        <f t="shared" si="88"/>
        <v>0</v>
      </c>
      <c r="M268" s="17">
        <f t="shared" si="88"/>
        <v>1.0294738296987242E-2</v>
      </c>
      <c r="N268" s="17">
        <f t="shared" si="88"/>
        <v>0.35207851752266273</v>
      </c>
      <c r="O268" s="17"/>
      <c r="P268" s="17">
        <f t="shared" ref="P268:AB268" si="89">P265/$AF265</f>
        <v>4.6853014848184246E-5</v>
      </c>
      <c r="Q268" s="17">
        <f t="shared" si="89"/>
        <v>3.3209823435534053E-2</v>
      </c>
      <c r="R268" s="17">
        <f t="shared" si="89"/>
        <v>2.4233796856793317E-3</v>
      </c>
      <c r="S268" s="17">
        <f t="shared" si="89"/>
        <v>3.7255703742185213E-3</v>
      </c>
      <c r="T268" s="17">
        <f t="shared" si="89"/>
        <v>0</v>
      </c>
      <c r="U268" s="17">
        <f t="shared" si="89"/>
        <v>3.4761914242201212E-5</v>
      </c>
      <c r="V268" s="17">
        <f t="shared" si="89"/>
        <v>0.22958159684455628</v>
      </c>
      <c r="W268" s="17">
        <f t="shared" si="89"/>
        <v>1.328124014666505E-2</v>
      </c>
      <c r="X268" s="17">
        <f t="shared" si="89"/>
        <v>0</v>
      </c>
      <c r="Y268" s="17">
        <f t="shared" si="89"/>
        <v>1.0423362591364682E-7</v>
      </c>
      <c r="Z268" s="17">
        <f t="shared" si="89"/>
        <v>4.700780178266601E-3</v>
      </c>
      <c r="AA268" s="17">
        <f t="shared" si="89"/>
        <v>0</v>
      </c>
      <c r="AB268" s="17">
        <f t="shared" si="89"/>
        <v>0</v>
      </c>
      <c r="AC268" s="17">
        <f>SUM(B268:AB268)</f>
        <v>1</v>
      </c>
      <c r="AH268" t="s">
        <v>89</v>
      </c>
    </row>
    <row r="270" spans="1:34" x14ac:dyDescent="0.15">
      <c r="A270" t="s">
        <v>109</v>
      </c>
      <c r="B270">
        <f t="shared" ref="B270:AB270" si="90">COUNTIF(B265,"&gt;1000")</f>
        <v>1</v>
      </c>
      <c r="C270">
        <f t="shared" si="90"/>
        <v>1</v>
      </c>
      <c r="D270">
        <f t="shared" si="90"/>
        <v>1</v>
      </c>
      <c r="E270">
        <f t="shared" si="90"/>
        <v>0</v>
      </c>
      <c r="F270">
        <f t="shared" si="90"/>
        <v>1</v>
      </c>
      <c r="G270">
        <f t="shared" si="90"/>
        <v>1</v>
      </c>
      <c r="H270">
        <f t="shared" si="90"/>
        <v>1</v>
      </c>
      <c r="I270">
        <f t="shared" si="90"/>
        <v>0</v>
      </c>
      <c r="J270">
        <f t="shared" si="90"/>
        <v>0</v>
      </c>
      <c r="K270">
        <f t="shared" si="90"/>
        <v>1</v>
      </c>
      <c r="L270">
        <f t="shared" si="90"/>
        <v>0</v>
      </c>
      <c r="M270">
        <f t="shared" si="90"/>
        <v>1</v>
      </c>
      <c r="N270">
        <f t="shared" si="90"/>
        <v>1</v>
      </c>
      <c r="O270">
        <f t="shared" si="90"/>
        <v>1</v>
      </c>
      <c r="P270">
        <f t="shared" si="90"/>
        <v>1</v>
      </c>
      <c r="Q270">
        <f t="shared" si="90"/>
        <v>1</v>
      </c>
      <c r="R270">
        <f t="shared" si="90"/>
        <v>1</v>
      </c>
      <c r="S270">
        <f t="shared" si="90"/>
        <v>1</v>
      </c>
      <c r="T270">
        <f t="shared" si="90"/>
        <v>0</v>
      </c>
      <c r="U270">
        <f t="shared" si="90"/>
        <v>1</v>
      </c>
      <c r="V270">
        <f t="shared" si="90"/>
        <v>1</v>
      </c>
      <c r="W270">
        <f t="shared" si="90"/>
        <v>1</v>
      </c>
      <c r="X270">
        <f t="shared" si="90"/>
        <v>0</v>
      </c>
      <c r="Y270">
        <f t="shared" si="90"/>
        <v>0</v>
      </c>
      <c r="Z270">
        <f t="shared" si="90"/>
        <v>1</v>
      </c>
      <c r="AA270">
        <f t="shared" si="90"/>
        <v>0</v>
      </c>
      <c r="AB270">
        <f t="shared" si="90"/>
        <v>0</v>
      </c>
      <c r="AC270">
        <f>SUM(B270:AB270)-SUM($C270,$F270,$H270,$O270,$U270)</f>
        <v>13</v>
      </c>
    </row>
    <row r="271" spans="1:34" x14ac:dyDescent="0.15">
      <c r="A271" t="s">
        <v>116</v>
      </c>
      <c r="AH271" t="s">
        <v>96</v>
      </c>
    </row>
    <row r="273" spans="1:37" ht="14" x14ac:dyDescent="0.15">
      <c r="A273" s="23" t="s">
        <v>111</v>
      </c>
      <c r="B273">
        <f t="shared" ref="B273:AB273" si="91">COUNTIF(B268,"&gt;0.01")</f>
        <v>1</v>
      </c>
      <c r="C273">
        <f t="shared" si="91"/>
        <v>0</v>
      </c>
      <c r="D273">
        <f t="shared" si="91"/>
        <v>1</v>
      </c>
      <c r="E273">
        <f t="shared" si="91"/>
        <v>0</v>
      </c>
      <c r="F273">
        <f t="shared" si="91"/>
        <v>0</v>
      </c>
      <c r="G273">
        <f t="shared" si="91"/>
        <v>0</v>
      </c>
      <c r="H273">
        <f t="shared" si="91"/>
        <v>0</v>
      </c>
      <c r="I273">
        <f t="shared" si="91"/>
        <v>0</v>
      </c>
      <c r="J273">
        <f t="shared" si="91"/>
        <v>0</v>
      </c>
      <c r="K273">
        <f t="shared" si="91"/>
        <v>0</v>
      </c>
      <c r="L273">
        <f t="shared" si="91"/>
        <v>0</v>
      </c>
      <c r="M273">
        <f t="shared" si="91"/>
        <v>1</v>
      </c>
      <c r="N273">
        <f t="shared" si="91"/>
        <v>1</v>
      </c>
      <c r="O273">
        <f t="shared" si="91"/>
        <v>0</v>
      </c>
      <c r="P273">
        <f t="shared" si="91"/>
        <v>0</v>
      </c>
      <c r="Q273">
        <f t="shared" si="91"/>
        <v>1</v>
      </c>
      <c r="R273">
        <f t="shared" si="91"/>
        <v>0</v>
      </c>
      <c r="S273">
        <f t="shared" si="91"/>
        <v>0</v>
      </c>
      <c r="T273">
        <f t="shared" si="91"/>
        <v>0</v>
      </c>
      <c r="U273">
        <f t="shared" si="91"/>
        <v>0</v>
      </c>
      <c r="V273">
        <f t="shared" si="91"/>
        <v>1</v>
      </c>
      <c r="W273">
        <f t="shared" si="91"/>
        <v>1</v>
      </c>
      <c r="X273">
        <f t="shared" si="91"/>
        <v>0</v>
      </c>
      <c r="Y273">
        <f t="shared" si="91"/>
        <v>0</v>
      </c>
      <c r="Z273">
        <f t="shared" si="91"/>
        <v>0</v>
      </c>
      <c r="AA273">
        <f t="shared" si="91"/>
        <v>0</v>
      </c>
      <c r="AB273">
        <f t="shared" si="91"/>
        <v>0</v>
      </c>
      <c r="AC273">
        <f>SUM(B273:AB273)</f>
        <v>7</v>
      </c>
    </row>
    <row r="276" spans="1:37" x14ac:dyDescent="0.15">
      <c r="A276" t="s">
        <v>147</v>
      </c>
    </row>
    <row r="278" spans="1:37" x14ac:dyDescent="0.15">
      <c r="A278" t="s">
        <v>114</v>
      </c>
    </row>
    <row r="281" spans="1:37" x14ac:dyDescent="0.15">
      <c r="A281" t="s">
        <v>50</v>
      </c>
      <c r="B281" t="s">
        <v>51</v>
      </c>
      <c r="C281" t="s">
        <v>52</v>
      </c>
      <c r="D281" t="s">
        <v>53</v>
      </c>
      <c r="E281" t="s">
        <v>54</v>
      </c>
      <c r="F281" t="s">
        <v>55</v>
      </c>
      <c r="G281" t="s">
        <v>56</v>
      </c>
      <c r="H281" t="s">
        <v>106</v>
      </c>
      <c r="I281" t="s">
        <v>57</v>
      </c>
      <c r="J281" t="s">
        <v>60</v>
      </c>
      <c r="K281" t="s">
        <v>148</v>
      </c>
      <c r="L281" t="s">
        <v>64</v>
      </c>
      <c r="M281" t="s">
        <v>65</v>
      </c>
      <c r="N281" t="s">
        <v>68</v>
      </c>
      <c r="O281" t="s">
        <v>69</v>
      </c>
      <c r="P281" t="s">
        <v>118</v>
      </c>
      <c r="Q281" t="s">
        <v>119</v>
      </c>
      <c r="R281" t="s">
        <v>70</v>
      </c>
      <c r="S281" t="s">
        <v>71</v>
      </c>
      <c r="T281" t="s">
        <v>95</v>
      </c>
      <c r="U281" t="s">
        <v>149</v>
      </c>
      <c r="V281" t="s">
        <v>72</v>
      </c>
      <c r="W281" t="s">
        <v>73</v>
      </c>
      <c r="X281" t="s">
        <v>74</v>
      </c>
      <c r="Y281" t="s">
        <v>75</v>
      </c>
      <c r="Z281" t="s">
        <v>76</v>
      </c>
      <c r="AA281" t="s">
        <v>77</v>
      </c>
      <c r="AB281" t="s">
        <v>78</v>
      </c>
      <c r="AC281" t="s">
        <v>79</v>
      </c>
      <c r="AD281" t="s">
        <v>80</v>
      </c>
      <c r="AE281" t="s">
        <v>81</v>
      </c>
      <c r="AF281" t="s">
        <v>41</v>
      </c>
    </row>
    <row r="282" spans="1:37" x14ac:dyDescent="0.15">
      <c r="A282" t="s">
        <v>82</v>
      </c>
      <c r="B282">
        <v>0</v>
      </c>
      <c r="C282">
        <v>85590840</v>
      </c>
      <c r="D282">
        <v>1218808</v>
      </c>
      <c r="E282">
        <v>0</v>
      </c>
      <c r="F282">
        <v>4</v>
      </c>
      <c r="G282">
        <v>52440280</v>
      </c>
      <c r="H282">
        <v>1851216</v>
      </c>
      <c r="I282">
        <v>4196</v>
      </c>
      <c r="J282">
        <v>0</v>
      </c>
      <c r="K282">
        <v>0</v>
      </c>
      <c r="L282">
        <v>0</v>
      </c>
      <c r="M282">
        <v>275152</v>
      </c>
      <c r="N282">
        <v>3357096</v>
      </c>
      <c r="O282">
        <v>13620156</v>
      </c>
      <c r="P282">
        <v>475276</v>
      </c>
      <c r="Q282">
        <v>658320</v>
      </c>
      <c r="R282">
        <v>444636</v>
      </c>
      <c r="S282">
        <v>0</v>
      </c>
      <c r="T282">
        <v>0</v>
      </c>
      <c r="U282">
        <v>0</v>
      </c>
      <c r="V282">
        <v>6816</v>
      </c>
      <c r="W282">
        <v>2832720</v>
      </c>
      <c r="X282">
        <v>537660</v>
      </c>
      <c r="Y282">
        <v>16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163313192</v>
      </c>
      <c r="AK282" s="15" t="s">
        <v>82</v>
      </c>
    </row>
    <row r="283" spans="1:37" x14ac:dyDescent="0.15">
      <c r="A283" t="s">
        <v>83</v>
      </c>
      <c r="B283">
        <v>0</v>
      </c>
      <c r="C283">
        <v>117401248</v>
      </c>
      <c r="D283">
        <v>1682792</v>
      </c>
      <c r="E283">
        <v>0</v>
      </c>
      <c r="F283">
        <v>8</v>
      </c>
      <c r="G283">
        <v>0</v>
      </c>
      <c r="H283">
        <v>44</v>
      </c>
      <c r="I283">
        <v>0</v>
      </c>
      <c r="J283">
        <v>0</v>
      </c>
      <c r="K283">
        <v>100932</v>
      </c>
      <c r="L283">
        <v>186376</v>
      </c>
      <c r="M283">
        <v>133120</v>
      </c>
      <c r="N283">
        <v>2624648</v>
      </c>
      <c r="O283">
        <v>20211500</v>
      </c>
      <c r="P283">
        <v>874200</v>
      </c>
      <c r="Q283">
        <v>0</v>
      </c>
      <c r="R283">
        <v>100</v>
      </c>
      <c r="S283">
        <v>3492</v>
      </c>
      <c r="T283">
        <v>24</v>
      </c>
      <c r="U283">
        <v>0</v>
      </c>
      <c r="V283">
        <v>652</v>
      </c>
      <c r="W283">
        <v>1388564</v>
      </c>
      <c r="X283">
        <v>661248</v>
      </c>
      <c r="Y283">
        <v>40</v>
      </c>
      <c r="Z283">
        <v>0</v>
      </c>
      <c r="AA283">
        <v>0</v>
      </c>
      <c r="AB283">
        <v>368336</v>
      </c>
      <c r="AC283">
        <v>0</v>
      </c>
      <c r="AD283">
        <v>0</v>
      </c>
      <c r="AE283">
        <v>0</v>
      </c>
      <c r="AF283">
        <v>145637324</v>
      </c>
      <c r="AK283" s="15" t="s">
        <v>83</v>
      </c>
    </row>
    <row r="284" spans="1:37" x14ac:dyDescent="0.15">
      <c r="A284" t="s">
        <v>84</v>
      </c>
      <c r="B284">
        <v>0</v>
      </c>
      <c r="C284">
        <v>55714220</v>
      </c>
      <c r="D284">
        <v>0</v>
      </c>
      <c r="E284">
        <v>0</v>
      </c>
      <c r="F284">
        <v>0</v>
      </c>
      <c r="G284">
        <v>504276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99456</v>
      </c>
      <c r="N284">
        <v>1060120</v>
      </c>
      <c r="O284">
        <v>3334112</v>
      </c>
      <c r="P284">
        <v>98264</v>
      </c>
      <c r="Q284">
        <v>0</v>
      </c>
      <c r="R284">
        <v>70212</v>
      </c>
      <c r="S284">
        <v>3268</v>
      </c>
      <c r="T284">
        <v>0</v>
      </c>
      <c r="U284">
        <v>0</v>
      </c>
      <c r="V284">
        <v>192</v>
      </c>
      <c r="W284">
        <v>16319760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776</v>
      </c>
      <c r="AD284">
        <v>0</v>
      </c>
      <c r="AE284">
        <v>0</v>
      </c>
      <c r="AF284">
        <v>77204656</v>
      </c>
      <c r="AK284" s="15" t="s">
        <v>84</v>
      </c>
    </row>
    <row r="285" spans="1:37" x14ac:dyDescent="0.15">
      <c r="A285" t="s">
        <v>85</v>
      </c>
      <c r="B285">
        <v>19316292</v>
      </c>
      <c r="C285">
        <v>54337932</v>
      </c>
      <c r="D285">
        <v>580116</v>
      </c>
      <c r="E285">
        <v>0</v>
      </c>
      <c r="F285">
        <v>4</v>
      </c>
      <c r="G285">
        <v>16414656</v>
      </c>
      <c r="H285">
        <v>8</v>
      </c>
      <c r="I285">
        <v>0</v>
      </c>
      <c r="J285">
        <v>0</v>
      </c>
      <c r="K285">
        <v>0</v>
      </c>
      <c r="L285">
        <v>0</v>
      </c>
      <c r="M285">
        <v>128480</v>
      </c>
      <c r="N285">
        <v>4601116</v>
      </c>
      <c r="O285">
        <v>24614828</v>
      </c>
      <c r="P285">
        <v>80264</v>
      </c>
      <c r="Q285">
        <v>68</v>
      </c>
      <c r="R285">
        <v>19232</v>
      </c>
      <c r="S285">
        <v>0</v>
      </c>
      <c r="T285">
        <v>0</v>
      </c>
      <c r="U285">
        <v>0</v>
      </c>
      <c r="V285">
        <v>688</v>
      </c>
      <c r="W285">
        <v>1055084</v>
      </c>
      <c r="X285">
        <v>148932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4</v>
      </c>
      <c r="AF285">
        <v>121297704</v>
      </c>
      <c r="AK285" s="15" t="s">
        <v>85</v>
      </c>
    </row>
    <row r="286" spans="1:37" x14ac:dyDescent="0.15">
      <c r="A286" t="s">
        <v>86</v>
      </c>
      <c r="B286">
        <v>43469672</v>
      </c>
      <c r="C286">
        <v>140716248</v>
      </c>
      <c r="D286">
        <v>2197776</v>
      </c>
      <c r="E286">
        <v>0</v>
      </c>
      <c r="F286">
        <v>0</v>
      </c>
      <c r="G286">
        <v>30499280</v>
      </c>
      <c r="H286">
        <v>0</v>
      </c>
      <c r="I286">
        <v>4</v>
      </c>
      <c r="J286">
        <v>0</v>
      </c>
      <c r="K286">
        <v>0</v>
      </c>
      <c r="L286">
        <v>0</v>
      </c>
      <c r="M286">
        <v>16708</v>
      </c>
      <c r="N286">
        <v>5552288</v>
      </c>
      <c r="O286">
        <v>62843756</v>
      </c>
      <c r="P286">
        <v>0</v>
      </c>
      <c r="Q286">
        <v>0</v>
      </c>
      <c r="R286">
        <v>8</v>
      </c>
      <c r="S286">
        <v>11304</v>
      </c>
      <c r="T286">
        <v>0</v>
      </c>
      <c r="U286">
        <v>0</v>
      </c>
      <c r="V286">
        <v>72</v>
      </c>
      <c r="W286">
        <v>3142656</v>
      </c>
      <c r="X286">
        <v>503260</v>
      </c>
      <c r="Y286">
        <v>70604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289023636</v>
      </c>
      <c r="AK286" s="15" t="s">
        <v>86</v>
      </c>
    </row>
    <row r="287" spans="1:37" x14ac:dyDescent="0.15">
      <c r="A287" t="s">
        <v>41</v>
      </c>
      <c r="B287">
        <v>62785964</v>
      </c>
      <c r="C287">
        <v>453760488</v>
      </c>
      <c r="D287">
        <v>5679492</v>
      </c>
      <c r="E287">
        <v>0</v>
      </c>
      <c r="F287">
        <v>16</v>
      </c>
      <c r="G287">
        <v>99858492</v>
      </c>
      <c r="H287">
        <v>1851268</v>
      </c>
      <c r="I287">
        <v>4200</v>
      </c>
      <c r="J287">
        <v>0</v>
      </c>
      <c r="K287">
        <v>100932</v>
      </c>
      <c r="L287">
        <v>186376</v>
      </c>
      <c r="M287">
        <v>652916</v>
      </c>
      <c r="N287">
        <v>17195268</v>
      </c>
      <c r="O287">
        <v>124624352</v>
      </c>
      <c r="P287">
        <v>1528004</v>
      </c>
      <c r="Q287">
        <v>658388</v>
      </c>
      <c r="R287">
        <v>534188</v>
      </c>
      <c r="S287">
        <v>18064</v>
      </c>
      <c r="T287">
        <v>24</v>
      </c>
      <c r="U287">
        <v>0</v>
      </c>
      <c r="V287">
        <v>8420</v>
      </c>
      <c r="W287">
        <v>24738784</v>
      </c>
      <c r="X287">
        <v>1851100</v>
      </c>
      <c r="Y287">
        <v>70660</v>
      </c>
      <c r="Z287">
        <v>0</v>
      </c>
      <c r="AA287">
        <v>0</v>
      </c>
      <c r="AB287">
        <v>368336</v>
      </c>
      <c r="AC287">
        <v>776</v>
      </c>
      <c r="AD287">
        <v>0</v>
      </c>
      <c r="AE287">
        <v>4</v>
      </c>
      <c r="AF287">
        <v>796476512</v>
      </c>
      <c r="AK287" s="15" t="s">
        <v>41</v>
      </c>
    </row>
    <row r="288" spans="1:37" x14ac:dyDescent="0.15">
      <c r="AG288" t="s">
        <v>41</v>
      </c>
      <c r="AH288" t="s">
        <v>87</v>
      </c>
      <c r="AI288" t="s">
        <v>108</v>
      </c>
    </row>
    <row r="289" spans="1:37" x14ac:dyDescent="0.15">
      <c r="A289" t="s">
        <v>88</v>
      </c>
      <c r="B289">
        <f t="shared" ref="B289:AF289" si="92">SUM(B282:B285)</f>
        <v>19316292</v>
      </c>
      <c r="C289">
        <f t="shared" si="92"/>
        <v>313044240</v>
      </c>
      <c r="D289">
        <f t="shared" si="92"/>
        <v>3481716</v>
      </c>
      <c r="E289">
        <f t="shared" si="92"/>
        <v>0</v>
      </c>
      <c r="F289">
        <f t="shared" si="92"/>
        <v>16</v>
      </c>
      <c r="G289">
        <f t="shared" si="92"/>
        <v>69359212</v>
      </c>
      <c r="H289">
        <f t="shared" si="92"/>
        <v>1851268</v>
      </c>
      <c r="I289">
        <f t="shared" si="92"/>
        <v>4196</v>
      </c>
      <c r="J289">
        <f t="shared" si="92"/>
        <v>0</v>
      </c>
      <c r="K289">
        <f t="shared" si="92"/>
        <v>100932</v>
      </c>
      <c r="L289">
        <f t="shared" si="92"/>
        <v>186376</v>
      </c>
      <c r="M289">
        <f t="shared" si="92"/>
        <v>636208</v>
      </c>
      <c r="N289">
        <f t="shared" si="92"/>
        <v>11642980</v>
      </c>
      <c r="O289">
        <f t="shared" si="92"/>
        <v>61780596</v>
      </c>
      <c r="P289">
        <f t="shared" si="92"/>
        <v>1528004</v>
      </c>
      <c r="Q289">
        <f t="shared" si="92"/>
        <v>658388</v>
      </c>
      <c r="R289">
        <f t="shared" si="92"/>
        <v>534180</v>
      </c>
      <c r="S289">
        <f t="shared" si="92"/>
        <v>6760</v>
      </c>
      <c r="T289">
        <f t="shared" si="92"/>
        <v>24</v>
      </c>
      <c r="U289">
        <f t="shared" si="92"/>
        <v>0</v>
      </c>
      <c r="V289">
        <f t="shared" si="92"/>
        <v>8348</v>
      </c>
      <c r="W289">
        <f t="shared" si="92"/>
        <v>21596128</v>
      </c>
      <c r="X289">
        <f t="shared" si="92"/>
        <v>1347840</v>
      </c>
      <c r="Y289">
        <f t="shared" si="92"/>
        <v>56</v>
      </c>
      <c r="Z289">
        <f t="shared" si="92"/>
        <v>0</v>
      </c>
      <c r="AA289">
        <f t="shared" si="92"/>
        <v>0</v>
      </c>
      <c r="AB289">
        <f t="shared" si="92"/>
        <v>368336</v>
      </c>
      <c r="AC289">
        <f t="shared" si="92"/>
        <v>776</v>
      </c>
      <c r="AD289">
        <f t="shared" si="92"/>
        <v>0</v>
      </c>
      <c r="AE289">
        <f t="shared" si="92"/>
        <v>4</v>
      </c>
      <c r="AF289">
        <f t="shared" si="92"/>
        <v>507452876</v>
      </c>
      <c r="AG289">
        <f>AF289</f>
        <v>507452876</v>
      </c>
      <c r="AH289">
        <f>$C289+$G289+$O289</f>
        <v>444184048</v>
      </c>
      <c r="AI289">
        <f>AG289-AH289</f>
        <v>63268828</v>
      </c>
      <c r="AJ289" s="17">
        <f>AI289/AG289</f>
        <v>0.12467921848963961</v>
      </c>
      <c r="AK289" t="s">
        <v>88</v>
      </c>
    </row>
    <row r="291" spans="1:37" x14ac:dyDescent="0.15">
      <c r="A291" t="s">
        <v>49</v>
      </c>
      <c r="B291" s="15">
        <f t="shared" ref="B291:AE291" si="93">B289/$AF$289</f>
        <v>3.8065193663421072E-2</v>
      </c>
      <c r="C291" s="15">
        <f t="shared" si="93"/>
        <v>0.61689322261324619</v>
      </c>
      <c r="D291" s="15">
        <f t="shared" si="93"/>
        <v>6.8611612322402133E-3</v>
      </c>
      <c r="E291" s="15">
        <f t="shared" si="93"/>
        <v>0</v>
      </c>
      <c r="F291" s="15">
        <f t="shared" si="93"/>
        <v>3.1530021321625142E-8</v>
      </c>
      <c r="G291" s="15">
        <f t="shared" si="93"/>
        <v>0.13668108957569491</v>
      </c>
      <c r="H291" s="15">
        <f t="shared" si="93"/>
        <v>3.6481574695026459E-3</v>
      </c>
      <c r="I291" s="15">
        <f t="shared" si="93"/>
        <v>8.2687480915961937E-6</v>
      </c>
      <c r="J291" s="15">
        <f t="shared" si="93"/>
        <v>0</v>
      </c>
      <c r="K291" s="15">
        <f t="shared" si="93"/>
        <v>1.9889925700214181E-4</v>
      </c>
      <c r="L291" s="15">
        <f t="shared" si="93"/>
        <v>3.6727745336495051E-4</v>
      </c>
      <c r="M291" s="15">
        <f t="shared" si="93"/>
        <v>1.2537282378117806E-3</v>
      </c>
      <c r="N291" s="15">
        <f t="shared" si="93"/>
        <v>2.2943962977953446E-2</v>
      </c>
      <c r="O291" s="15">
        <f t="shared" si="93"/>
        <v>0.12174646932141932</v>
      </c>
      <c r="P291" s="15">
        <f t="shared" si="93"/>
        <v>3.0111249187205315E-3</v>
      </c>
      <c r="Q291" s="15">
        <f t="shared" si="93"/>
        <v>1.2974367298688833E-3</v>
      </c>
      <c r="R291" s="15">
        <f t="shared" si="93"/>
        <v>1.0526691743491074E-3</v>
      </c>
      <c r="S291" s="15">
        <f t="shared" si="93"/>
        <v>1.3321434008386623E-5</v>
      </c>
      <c r="T291" s="15">
        <f t="shared" si="93"/>
        <v>4.7295031982437716E-8</v>
      </c>
      <c r="U291" s="15">
        <f t="shared" si="93"/>
        <v>0</v>
      </c>
      <c r="V291" s="15">
        <f t="shared" si="93"/>
        <v>1.645078862455792E-5</v>
      </c>
      <c r="W291" s="15">
        <f t="shared" si="93"/>
        <v>4.2557898519034111E-2</v>
      </c>
      <c r="X291" s="15">
        <f t="shared" si="93"/>
        <v>2.656088996133702E-3</v>
      </c>
      <c r="Y291" s="15">
        <f t="shared" si="93"/>
        <v>1.1035507462568801E-7</v>
      </c>
      <c r="Z291" s="15">
        <f t="shared" si="93"/>
        <v>0</v>
      </c>
      <c r="AA291" s="15">
        <f t="shared" si="93"/>
        <v>0</v>
      </c>
      <c r="AB291" s="15">
        <f t="shared" si="93"/>
        <v>7.2585262084513239E-4</v>
      </c>
      <c r="AC291" s="15">
        <f t="shared" si="93"/>
        <v>1.5292060340988195E-6</v>
      </c>
      <c r="AD291" s="15">
        <f t="shared" si="93"/>
        <v>0</v>
      </c>
      <c r="AE291" s="15">
        <f t="shared" si="93"/>
        <v>7.8825053304062855E-9</v>
      </c>
      <c r="AF291">
        <f>SUM(B291:AE291)</f>
        <v>1.0000000000000002</v>
      </c>
      <c r="AK291" t="s">
        <v>49</v>
      </c>
    </row>
    <row r="292" spans="1:37" x14ac:dyDescent="0.15">
      <c r="A292" t="s">
        <v>89</v>
      </c>
      <c r="B292" s="17">
        <f>B289/$AI$289</f>
        <v>0.30530503899961603</v>
      </c>
      <c r="C292" s="17" t="s">
        <v>150</v>
      </c>
      <c r="D292" s="17">
        <f>D289/$AI$289</f>
        <v>5.503051202402548E-2</v>
      </c>
      <c r="E292" s="17">
        <f>E289/$AI$289</f>
        <v>0</v>
      </c>
      <c r="F292" s="17">
        <f>F289/$AI$289</f>
        <v>2.5288914787547511E-7</v>
      </c>
      <c r="G292" s="17" t="s">
        <v>150</v>
      </c>
      <c r="H292" s="17">
        <f t="shared" ref="H292:N292" si="94">H289/$AI$289</f>
        <v>2.9260349188070942E-2</v>
      </c>
      <c r="I292" s="17">
        <f t="shared" si="94"/>
        <v>6.6320179030343341E-5</v>
      </c>
      <c r="J292" s="17">
        <f t="shared" si="94"/>
        <v>0</v>
      </c>
      <c r="K292" s="17">
        <f t="shared" si="94"/>
        <v>1.5952879670854659E-3</v>
      </c>
      <c r="L292" s="17">
        <f t="shared" si="94"/>
        <v>2.9457792390274718E-3</v>
      </c>
      <c r="M292" s="17">
        <f t="shared" si="94"/>
        <v>1.0055631186972516E-2</v>
      </c>
      <c r="N292" s="17">
        <f t="shared" si="94"/>
        <v>0.18402395568319996</v>
      </c>
      <c r="O292" s="17" t="s">
        <v>150</v>
      </c>
      <c r="P292" s="17">
        <f t="shared" ref="P292:AE292" si="95">P289/$AI$289</f>
        <v>2.4150976844394843E-2</v>
      </c>
      <c r="Q292" s="17">
        <f t="shared" si="95"/>
        <v>1.0406198768214895E-2</v>
      </c>
      <c r="R292" s="17">
        <f t="shared" si="95"/>
        <v>8.4430203132575803E-3</v>
      </c>
      <c r="S292" s="17">
        <f t="shared" si="95"/>
        <v>1.0684566497738823E-4</v>
      </c>
      <c r="T292" s="17">
        <f t="shared" si="95"/>
        <v>3.7933372181321266E-7</v>
      </c>
      <c r="U292" s="17">
        <f t="shared" si="95"/>
        <v>0</v>
      </c>
      <c r="V292" s="17">
        <f t="shared" si="95"/>
        <v>1.3194491290402914E-4</v>
      </c>
      <c r="W292" s="17">
        <f t="shared" si="95"/>
        <v>0.34133915045810553</v>
      </c>
      <c r="X292" s="17">
        <f t="shared" si="95"/>
        <v>2.1303381817030023E-2</v>
      </c>
      <c r="Y292" s="17">
        <f t="shared" si="95"/>
        <v>8.8511201756416288E-7</v>
      </c>
      <c r="Z292" s="17">
        <f t="shared" si="95"/>
        <v>0</v>
      </c>
      <c r="AA292" s="17">
        <f t="shared" si="95"/>
        <v>0</v>
      </c>
      <c r="AB292" s="17">
        <f t="shared" si="95"/>
        <v>5.8217610732413123E-3</v>
      </c>
      <c r="AC292" s="17">
        <f t="shared" si="95"/>
        <v>1.2265123671960543E-5</v>
      </c>
      <c r="AD292" s="17">
        <f t="shared" si="95"/>
        <v>0</v>
      </c>
      <c r="AE292" s="17">
        <f t="shared" si="95"/>
        <v>6.3222286968868777E-8</v>
      </c>
      <c r="AF292" s="17">
        <f>SUM(B292:AE292)</f>
        <v>1.0000000000000002</v>
      </c>
      <c r="AK292" t="s">
        <v>89</v>
      </c>
    </row>
    <row r="294" spans="1:37" x14ac:dyDescent="0.15">
      <c r="A294" t="s">
        <v>109</v>
      </c>
      <c r="B294">
        <f t="shared" ref="B294:AE294" si="96">COUNTIF(B289,"&gt;1000")</f>
        <v>1</v>
      </c>
      <c r="C294">
        <f t="shared" si="96"/>
        <v>1</v>
      </c>
      <c r="D294">
        <f t="shared" si="96"/>
        <v>1</v>
      </c>
      <c r="E294">
        <f t="shared" si="96"/>
        <v>0</v>
      </c>
      <c r="F294">
        <f t="shared" si="96"/>
        <v>0</v>
      </c>
      <c r="G294">
        <f t="shared" si="96"/>
        <v>1</v>
      </c>
      <c r="H294">
        <f t="shared" si="96"/>
        <v>1</v>
      </c>
      <c r="I294">
        <f t="shared" si="96"/>
        <v>1</v>
      </c>
      <c r="J294">
        <f t="shared" si="96"/>
        <v>0</v>
      </c>
      <c r="K294">
        <f t="shared" si="96"/>
        <v>1</v>
      </c>
      <c r="L294">
        <f t="shared" si="96"/>
        <v>1</v>
      </c>
      <c r="M294">
        <f t="shared" si="96"/>
        <v>1</v>
      </c>
      <c r="N294">
        <f t="shared" si="96"/>
        <v>1</v>
      </c>
      <c r="O294">
        <f t="shared" si="96"/>
        <v>1</v>
      </c>
      <c r="P294">
        <f t="shared" si="96"/>
        <v>1</v>
      </c>
      <c r="Q294">
        <f t="shared" si="96"/>
        <v>1</v>
      </c>
      <c r="R294">
        <f t="shared" si="96"/>
        <v>1</v>
      </c>
      <c r="S294">
        <f t="shared" si="96"/>
        <v>1</v>
      </c>
      <c r="T294">
        <f t="shared" si="96"/>
        <v>0</v>
      </c>
      <c r="U294">
        <f t="shared" si="96"/>
        <v>0</v>
      </c>
      <c r="V294">
        <f t="shared" si="96"/>
        <v>1</v>
      </c>
      <c r="W294">
        <f t="shared" si="96"/>
        <v>1</v>
      </c>
      <c r="X294">
        <f t="shared" si="96"/>
        <v>1</v>
      </c>
      <c r="Y294">
        <f t="shared" si="96"/>
        <v>0</v>
      </c>
      <c r="Z294">
        <f t="shared" si="96"/>
        <v>0</v>
      </c>
      <c r="AA294">
        <f t="shared" si="96"/>
        <v>0</v>
      </c>
      <c r="AB294">
        <f t="shared" si="96"/>
        <v>1</v>
      </c>
      <c r="AC294">
        <f t="shared" si="96"/>
        <v>0</v>
      </c>
      <c r="AD294">
        <f t="shared" si="96"/>
        <v>0</v>
      </c>
      <c r="AE294">
        <f t="shared" si="96"/>
        <v>0</v>
      </c>
      <c r="AF294">
        <f>SUM(B294:AE294)-SUM($C294,$G294,$I294,$O294,$V294)</f>
        <v>14</v>
      </c>
    </row>
    <row r="295" spans="1:37" x14ac:dyDescent="0.15">
      <c r="A295" t="s">
        <v>116</v>
      </c>
      <c r="AK295" t="s">
        <v>96</v>
      </c>
    </row>
    <row r="297" spans="1:37" ht="14" x14ac:dyDescent="0.15">
      <c r="A297" s="23" t="s">
        <v>111</v>
      </c>
      <c r="B297">
        <f t="shared" ref="B297:AE297" si="97">COUNTIF(B292,"&gt;0.01")</f>
        <v>1</v>
      </c>
      <c r="C297">
        <f t="shared" si="97"/>
        <v>0</v>
      </c>
      <c r="D297">
        <f t="shared" si="97"/>
        <v>1</v>
      </c>
      <c r="E297">
        <f t="shared" si="97"/>
        <v>0</v>
      </c>
      <c r="F297">
        <f t="shared" si="97"/>
        <v>0</v>
      </c>
      <c r="G297">
        <f t="shared" si="97"/>
        <v>0</v>
      </c>
      <c r="H297">
        <f t="shared" si="97"/>
        <v>1</v>
      </c>
      <c r="I297">
        <f t="shared" si="97"/>
        <v>0</v>
      </c>
      <c r="J297">
        <f t="shared" si="97"/>
        <v>0</v>
      </c>
      <c r="K297">
        <f t="shared" si="97"/>
        <v>0</v>
      </c>
      <c r="L297">
        <f t="shared" si="97"/>
        <v>0</v>
      </c>
      <c r="M297">
        <f t="shared" si="97"/>
        <v>1</v>
      </c>
      <c r="N297">
        <f t="shared" si="97"/>
        <v>1</v>
      </c>
      <c r="O297">
        <f t="shared" si="97"/>
        <v>0</v>
      </c>
      <c r="P297">
        <f t="shared" si="97"/>
        <v>1</v>
      </c>
      <c r="Q297">
        <f t="shared" si="97"/>
        <v>1</v>
      </c>
      <c r="R297">
        <f t="shared" si="97"/>
        <v>0</v>
      </c>
      <c r="S297">
        <f t="shared" si="97"/>
        <v>0</v>
      </c>
      <c r="T297">
        <f t="shared" si="97"/>
        <v>0</v>
      </c>
      <c r="U297">
        <f t="shared" si="97"/>
        <v>0</v>
      </c>
      <c r="V297">
        <f t="shared" si="97"/>
        <v>0</v>
      </c>
      <c r="W297">
        <f t="shared" si="97"/>
        <v>1</v>
      </c>
      <c r="X297">
        <f t="shared" si="97"/>
        <v>1</v>
      </c>
      <c r="Y297">
        <f t="shared" si="97"/>
        <v>0</v>
      </c>
      <c r="Z297">
        <f t="shared" si="97"/>
        <v>0</v>
      </c>
      <c r="AA297">
        <f t="shared" si="97"/>
        <v>0</v>
      </c>
      <c r="AB297">
        <f t="shared" si="97"/>
        <v>0</v>
      </c>
      <c r="AC297">
        <f t="shared" si="97"/>
        <v>0</v>
      </c>
      <c r="AD297">
        <f t="shared" si="97"/>
        <v>0</v>
      </c>
      <c r="AE297">
        <f t="shared" si="97"/>
        <v>0</v>
      </c>
      <c r="AF297">
        <f>SUM(B297:AE297)</f>
        <v>9</v>
      </c>
    </row>
    <row r="302" spans="1:37" x14ac:dyDescent="0.15">
      <c r="A302" t="s">
        <v>151</v>
      </c>
    </row>
    <row r="304" spans="1:37" x14ac:dyDescent="0.15">
      <c r="A304" t="s">
        <v>114</v>
      </c>
    </row>
    <row r="307" spans="1:39" x14ac:dyDescent="0.15">
      <c r="A307" t="s">
        <v>50</v>
      </c>
      <c r="B307" t="s">
        <v>51</v>
      </c>
      <c r="C307" t="s">
        <v>52</v>
      </c>
      <c r="D307" t="s">
        <v>53</v>
      </c>
      <c r="E307" t="s">
        <v>54</v>
      </c>
      <c r="F307" t="s">
        <v>55</v>
      </c>
      <c r="G307" t="s">
        <v>56</v>
      </c>
      <c r="H307" t="s">
        <v>106</v>
      </c>
      <c r="I307" t="s">
        <v>57</v>
      </c>
      <c r="J307" t="s">
        <v>152</v>
      </c>
      <c r="K307" t="s">
        <v>60</v>
      </c>
      <c r="L307" t="s">
        <v>62</v>
      </c>
      <c r="M307" t="s">
        <v>148</v>
      </c>
      <c r="N307" t="s">
        <v>64</v>
      </c>
      <c r="O307" t="s">
        <v>65</v>
      </c>
      <c r="P307" t="s">
        <v>107</v>
      </c>
      <c r="Q307" t="s">
        <v>68</v>
      </c>
      <c r="R307" t="s">
        <v>69</v>
      </c>
      <c r="S307" t="s">
        <v>118</v>
      </c>
      <c r="T307" t="s">
        <v>119</v>
      </c>
      <c r="U307" t="s">
        <v>70</v>
      </c>
      <c r="V307" t="s">
        <v>71</v>
      </c>
      <c r="W307" t="s">
        <v>95</v>
      </c>
      <c r="X307" t="s">
        <v>72</v>
      </c>
      <c r="Y307" t="s">
        <v>73</v>
      </c>
      <c r="Z307" t="s">
        <v>153</v>
      </c>
      <c r="AA307" t="s">
        <v>74</v>
      </c>
      <c r="AB307" t="s">
        <v>154</v>
      </c>
      <c r="AC307" t="s">
        <v>75</v>
      </c>
      <c r="AD307" t="s">
        <v>77</v>
      </c>
      <c r="AE307" t="s">
        <v>78</v>
      </c>
      <c r="AF307" t="s">
        <v>79</v>
      </c>
      <c r="AG307" t="s">
        <v>80</v>
      </c>
      <c r="AH307" t="s">
        <v>41</v>
      </c>
    </row>
    <row r="308" spans="1:39" x14ac:dyDescent="0.15">
      <c r="A308" t="s">
        <v>82</v>
      </c>
      <c r="B308">
        <v>0</v>
      </c>
      <c r="C308">
        <v>122505180</v>
      </c>
      <c r="D308">
        <v>1120216</v>
      </c>
      <c r="E308">
        <v>0</v>
      </c>
      <c r="F308">
        <v>0</v>
      </c>
      <c r="G308">
        <v>51696884</v>
      </c>
      <c r="H308">
        <v>899116</v>
      </c>
      <c r="I308">
        <v>968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1655292</v>
      </c>
      <c r="P308">
        <v>0</v>
      </c>
      <c r="Q308">
        <v>3645676</v>
      </c>
      <c r="R308">
        <v>17941712</v>
      </c>
      <c r="S308">
        <v>267332</v>
      </c>
      <c r="T308">
        <v>330456</v>
      </c>
      <c r="U308">
        <v>426768</v>
      </c>
      <c r="V308">
        <v>636</v>
      </c>
      <c r="W308">
        <v>0</v>
      </c>
      <c r="X308">
        <v>1640</v>
      </c>
      <c r="Y308">
        <v>4679048</v>
      </c>
      <c r="Z308">
        <v>0</v>
      </c>
      <c r="AA308">
        <v>2173088</v>
      </c>
      <c r="AB308">
        <v>0</v>
      </c>
      <c r="AC308">
        <v>6980</v>
      </c>
      <c r="AD308">
        <v>4</v>
      </c>
      <c r="AE308">
        <v>0</v>
      </c>
      <c r="AF308">
        <v>0</v>
      </c>
      <c r="AG308">
        <v>0</v>
      </c>
      <c r="AH308">
        <v>207350996</v>
      </c>
      <c r="AM308" s="15" t="s">
        <v>82</v>
      </c>
    </row>
    <row r="309" spans="1:39" x14ac:dyDescent="0.15">
      <c r="A309" t="s">
        <v>83</v>
      </c>
      <c r="B309">
        <v>0</v>
      </c>
      <c r="C309">
        <v>117459168</v>
      </c>
      <c r="D309">
        <v>851500</v>
      </c>
      <c r="E309">
        <v>0</v>
      </c>
      <c r="F309">
        <v>0</v>
      </c>
      <c r="G309">
        <v>0</v>
      </c>
      <c r="H309">
        <v>164</v>
      </c>
      <c r="I309">
        <v>0</v>
      </c>
      <c r="J309">
        <v>1452</v>
      </c>
      <c r="K309">
        <v>0</v>
      </c>
      <c r="L309">
        <v>0</v>
      </c>
      <c r="M309">
        <v>68056</v>
      </c>
      <c r="N309">
        <v>64088</v>
      </c>
      <c r="O309">
        <v>253036</v>
      </c>
      <c r="P309">
        <v>14224</v>
      </c>
      <c r="Q309">
        <v>1955148</v>
      </c>
      <c r="R309">
        <v>34927108</v>
      </c>
      <c r="S309">
        <v>73108</v>
      </c>
      <c r="T309">
        <v>99600</v>
      </c>
      <c r="U309">
        <v>20</v>
      </c>
      <c r="V309">
        <v>0</v>
      </c>
      <c r="W309">
        <v>0</v>
      </c>
      <c r="X309">
        <v>464</v>
      </c>
      <c r="Y309">
        <v>1287128</v>
      </c>
      <c r="Z309">
        <v>28</v>
      </c>
      <c r="AA309">
        <v>727884</v>
      </c>
      <c r="AB309">
        <v>0</v>
      </c>
      <c r="AC309">
        <v>36380</v>
      </c>
      <c r="AD309">
        <v>0</v>
      </c>
      <c r="AE309">
        <v>995112</v>
      </c>
      <c r="AF309">
        <v>0</v>
      </c>
      <c r="AG309">
        <v>0</v>
      </c>
      <c r="AH309">
        <v>158813668</v>
      </c>
      <c r="AM309" s="15" t="s">
        <v>83</v>
      </c>
    </row>
    <row r="310" spans="1:39" x14ac:dyDescent="0.15">
      <c r="A310" t="s">
        <v>84</v>
      </c>
      <c r="B310">
        <v>0</v>
      </c>
      <c r="C310">
        <v>74473232</v>
      </c>
      <c r="D310">
        <v>0</v>
      </c>
      <c r="E310">
        <v>0</v>
      </c>
      <c r="F310">
        <v>0</v>
      </c>
      <c r="G310">
        <v>1371736</v>
      </c>
      <c r="H310">
        <v>0</v>
      </c>
      <c r="I310">
        <v>0</v>
      </c>
      <c r="J310">
        <v>0</v>
      </c>
      <c r="K310">
        <v>80</v>
      </c>
      <c r="L310">
        <v>0</v>
      </c>
      <c r="M310">
        <v>0</v>
      </c>
      <c r="N310">
        <v>0</v>
      </c>
      <c r="O310">
        <v>80212</v>
      </c>
      <c r="P310">
        <v>0</v>
      </c>
      <c r="Q310">
        <v>770252</v>
      </c>
      <c r="R310">
        <v>6467484</v>
      </c>
      <c r="S310">
        <v>24</v>
      </c>
      <c r="T310">
        <v>0</v>
      </c>
      <c r="U310">
        <v>25212</v>
      </c>
      <c r="V310">
        <v>1240</v>
      </c>
      <c r="W310">
        <v>0</v>
      </c>
      <c r="X310">
        <v>1292</v>
      </c>
      <c r="Y310">
        <v>19272796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820</v>
      </c>
      <c r="AG310">
        <v>0</v>
      </c>
      <c r="AH310">
        <v>102464380</v>
      </c>
      <c r="AM310" s="15" t="s">
        <v>84</v>
      </c>
    </row>
    <row r="311" spans="1:39" x14ac:dyDescent="0.15">
      <c r="A311" t="s">
        <v>85</v>
      </c>
      <c r="B311">
        <v>21759096</v>
      </c>
      <c r="C311">
        <v>31158432</v>
      </c>
      <c r="D311">
        <v>603268</v>
      </c>
      <c r="E311">
        <v>0</v>
      </c>
      <c r="F311">
        <v>0</v>
      </c>
      <c r="G311">
        <v>34025548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303652</v>
      </c>
      <c r="P311">
        <v>0</v>
      </c>
      <c r="Q311">
        <v>2889848</v>
      </c>
      <c r="R311">
        <v>44205312</v>
      </c>
      <c r="S311">
        <v>0</v>
      </c>
      <c r="T311">
        <v>103400</v>
      </c>
      <c r="U311">
        <v>14016</v>
      </c>
      <c r="V311">
        <v>272</v>
      </c>
      <c r="W311">
        <v>0</v>
      </c>
      <c r="X311">
        <v>1212</v>
      </c>
      <c r="Y311">
        <v>1105144</v>
      </c>
      <c r="Z311">
        <v>0</v>
      </c>
      <c r="AA311">
        <v>793332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136962532</v>
      </c>
      <c r="AM311" s="15" t="s">
        <v>85</v>
      </c>
    </row>
    <row r="312" spans="1:39" x14ac:dyDescent="0.15">
      <c r="A312" t="s">
        <v>86</v>
      </c>
      <c r="B312">
        <v>39587528</v>
      </c>
      <c r="C312">
        <v>132471080</v>
      </c>
      <c r="D312">
        <v>3462484</v>
      </c>
      <c r="E312">
        <v>0</v>
      </c>
      <c r="F312">
        <v>0</v>
      </c>
      <c r="G312">
        <v>25755480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12652</v>
      </c>
      <c r="P312">
        <v>0</v>
      </c>
      <c r="Q312">
        <v>6970720</v>
      </c>
      <c r="R312">
        <v>114594344</v>
      </c>
      <c r="S312">
        <v>0</v>
      </c>
      <c r="T312">
        <v>0</v>
      </c>
      <c r="U312">
        <v>12</v>
      </c>
      <c r="V312">
        <v>0</v>
      </c>
      <c r="W312">
        <v>0</v>
      </c>
      <c r="X312">
        <v>484</v>
      </c>
      <c r="Y312">
        <v>1614468</v>
      </c>
      <c r="Z312">
        <v>0</v>
      </c>
      <c r="AA312">
        <v>857260</v>
      </c>
      <c r="AB312">
        <v>0</v>
      </c>
      <c r="AC312">
        <v>2732752</v>
      </c>
      <c r="AD312">
        <v>0</v>
      </c>
      <c r="AE312">
        <v>0</v>
      </c>
      <c r="AF312">
        <v>0</v>
      </c>
      <c r="AG312">
        <v>0</v>
      </c>
      <c r="AH312">
        <v>328059264</v>
      </c>
      <c r="AM312" s="15" t="s">
        <v>86</v>
      </c>
    </row>
    <row r="313" spans="1:39" x14ac:dyDescent="0.15">
      <c r="A313" t="s">
        <v>41</v>
      </c>
      <c r="B313">
        <v>61346624</v>
      </c>
      <c r="C313">
        <v>478067092</v>
      </c>
      <c r="D313">
        <v>6037468</v>
      </c>
      <c r="E313">
        <v>0</v>
      </c>
      <c r="F313">
        <v>0</v>
      </c>
      <c r="G313">
        <v>112849648</v>
      </c>
      <c r="H313">
        <v>899280</v>
      </c>
      <c r="I313">
        <v>968</v>
      </c>
      <c r="J313">
        <v>1452</v>
      </c>
      <c r="K313">
        <v>80</v>
      </c>
      <c r="L313">
        <v>0</v>
      </c>
      <c r="M313">
        <v>68056</v>
      </c>
      <c r="N313">
        <v>64088</v>
      </c>
      <c r="O313">
        <v>2304844</v>
      </c>
      <c r="P313">
        <v>14224</v>
      </c>
      <c r="Q313">
        <v>16231644</v>
      </c>
      <c r="R313">
        <v>218135960</v>
      </c>
      <c r="S313">
        <v>340464</v>
      </c>
      <c r="T313">
        <v>533456</v>
      </c>
      <c r="U313">
        <v>466028</v>
      </c>
      <c r="V313">
        <v>2148</v>
      </c>
      <c r="W313">
        <v>0</v>
      </c>
      <c r="X313">
        <v>5092</v>
      </c>
      <c r="Y313">
        <v>27958584</v>
      </c>
      <c r="Z313">
        <v>28</v>
      </c>
      <c r="AA313">
        <v>4551564</v>
      </c>
      <c r="AB313">
        <v>0</v>
      </c>
      <c r="AC313">
        <v>2776112</v>
      </c>
      <c r="AD313">
        <v>4</v>
      </c>
      <c r="AE313">
        <v>995112</v>
      </c>
      <c r="AF313">
        <v>820</v>
      </c>
      <c r="AG313">
        <v>0</v>
      </c>
      <c r="AH313">
        <v>933650840</v>
      </c>
      <c r="AM313" s="15" t="s">
        <v>41</v>
      </c>
    </row>
    <row r="314" spans="1:39" x14ac:dyDescent="0.15">
      <c r="AI314" t="s">
        <v>41</v>
      </c>
      <c r="AJ314" t="s">
        <v>87</v>
      </c>
      <c r="AK314" t="s">
        <v>108</v>
      </c>
    </row>
    <row r="315" spans="1:39" x14ac:dyDescent="0.15">
      <c r="A315" t="s">
        <v>88</v>
      </c>
      <c r="B315">
        <f t="shared" ref="B315:AH315" si="98">SUM(B308:B311)</f>
        <v>21759096</v>
      </c>
      <c r="C315">
        <f t="shared" si="98"/>
        <v>345596012</v>
      </c>
      <c r="D315">
        <f t="shared" si="98"/>
        <v>2574984</v>
      </c>
      <c r="E315">
        <f t="shared" si="98"/>
        <v>0</v>
      </c>
      <c r="F315">
        <f t="shared" si="98"/>
        <v>0</v>
      </c>
      <c r="G315">
        <f t="shared" si="98"/>
        <v>87094168</v>
      </c>
      <c r="H315">
        <f t="shared" si="98"/>
        <v>899280</v>
      </c>
      <c r="I315">
        <f t="shared" si="98"/>
        <v>968</v>
      </c>
      <c r="J315">
        <f t="shared" si="98"/>
        <v>1452</v>
      </c>
      <c r="K315">
        <f t="shared" si="98"/>
        <v>80</v>
      </c>
      <c r="L315">
        <f t="shared" si="98"/>
        <v>0</v>
      </c>
      <c r="M315">
        <f t="shared" si="98"/>
        <v>68056</v>
      </c>
      <c r="N315">
        <f t="shared" si="98"/>
        <v>64088</v>
      </c>
      <c r="O315">
        <f t="shared" si="98"/>
        <v>2292192</v>
      </c>
      <c r="P315">
        <f t="shared" si="98"/>
        <v>14224</v>
      </c>
      <c r="Q315">
        <f t="shared" si="98"/>
        <v>9260924</v>
      </c>
      <c r="R315">
        <f t="shared" si="98"/>
        <v>103541616</v>
      </c>
      <c r="S315">
        <f t="shared" si="98"/>
        <v>340464</v>
      </c>
      <c r="T315">
        <f t="shared" si="98"/>
        <v>533456</v>
      </c>
      <c r="U315">
        <f t="shared" si="98"/>
        <v>466016</v>
      </c>
      <c r="V315">
        <f t="shared" si="98"/>
        <v>2148</v>
      </c>
      <c r="W315">
        <f t="shared" si="98"/>
        <v>0</v>
      </c>
      <c r="X315">
        <f t="shared" si="98"/>
        <v>4608</v>
      </c>
      <c r="Y315">
        <f t="shared" si="98"/>
        <v>26344116</v>
      </c>
      <c r="Z315">
        <f t="shared" si="98"/>
        <v>28</v>
      </c>
      <c r="AA315">
        <f t="shared" si="98"/>
        <v>3694304</v>
      </c>
      <c r="AB315">
        <f t="shared" si="98"/>
        <v>0</v>
      </c>
      <c r="AC315">
        <f t="shared" si="98"/>
        <v>43360</v>
      </c>
      <c r="AD315">
        <f t="shared" si="98"/>
        <v>4</v>
      </c>
      <c r="AE315">
        <f t="shared" si="98"/>
        <v>995112</v>
      </c>
      <c r="AF315">
        <f t="shared" si="98"/>
        <v>820</v>
      </c>
      <c r="AG315">
        <f t="shared" si="98"/>
        <v>0</v>
      </c>
      <c r="AH315">
        <f t="shared" si="98"/>
        <v>605591576</v>
      </c>
      <c r="AI315">
        <f>AH315</f>
        <v>605591576</v>
      </c>
      <c r="AJ315">
        <f>$C315+$G315+$R315</f>
        <v>536231796</v>
      </c>
      <c r="AK315">
        <f>AI315-AJ315</f>
        <v>69359780</v>
      </c>
      <c r="AL315" s="17">
        <f>AK315/AI315</f>
        <v>0.11453227348063376</v>
      </c>
      <c r="AM315" t="s">
        <v>88</v>
      </c>
    </row>
    <row r="316" spans="1:39" x14ac:dyDescent="0.15">
      <c r="AJ316" s="17"/>
    </row>
    <row r="317" spans="1:39" x14ac:dyDescent="0.15">
      <c r="A317" t="s">
        <v>49</v>
      </c>
      <c r="B317" s="15">
        <f t="shared" ref="B317:AG317" si="99">B315/$AH$315</f>
        <v>3.5930314856295158E-2</v>
      </c>
      <c r="C317" s="15">
        <f t="shared" si="99"/>
        <v>0.57067506500453702</v>
      </c>
      <c r="D317" s="15">
        <f t="shared" si="99"/>
        <v>4.2520142321134267E-3</v>
      </c>
      <c r="E317" s="15">
        <f t="shared" si="99"/>
        <v>0</v>
      </c>
      <c r="F317" s="15">
        <f t="shared" si="99"/>
        <v>0</v>
      </c>
      <c r="G317" s="15">
        <f t="shared" si="99"/>
        <v>0.14381667686870203</v>
      </c>
      <c r="H317" s="15">
        <f t="shared" si="99"/>
        <v>1.4849612108871211E-3</v>
      </c>
      <c r="I317" s="15">
        <f t="shared" si="99"/>
        <v>1.5984370297779703E-6</v>
      </c>
      <c r="J317" s="15">
        <f t="shared" si="99"/>
        <v>2.3976555446669555E-6</v>
      </c>
      <c r="K317" s="15">
        <f t="shared" si="99"/>
        <v>1.3210223386594796E-7</v>
      </c>
      <c r="L317" s="15">
        <f t="shared" si="99"/>
        <v>0</v>
      </c>
      <c r="M317" s="15">
        <f t="shared" si="99"/>
        <v>1.1237937034976193E-4</v>
      </c>
      <c r="N317" s="15">
        <f t="shared" si="99"/>
        <v>1.0582709955001091E-4</v>
      </c>
      <c r="O317" s="15">
        <f t="shared" si="99"/>
        <v>3.7850460456206876E-3</v>
      </c>
      <c r="P317" s="15">
        <f t="shared" si="99"/>
        <v>2.3487777181365549E-5</v>
      </c>
      <c r="Q317" s="15">
        <f t="shared" si="99"/>
        <v>1.5292359350784629E-2</v>
      </c>
      <c r="R317" s="15">
        <f t="shared" si="99"/>
        <v>0.17097598464612723</v>
      </c>
      <c r="S317" s="15">
        <f t="shared" si="99"/>
        <v>5.6220068688670138E-4</v>
      </c>
      <c r="T317" s="15">
        <f t="shared" si="99"/>
        <v>8.808841158649142E-4</v>
      </c>
      <c r="U317" s="15">
        <f t="shared" si="99"/>
        <v>7.6952193271592013E-4</v>
      </c>
      <c r="V317" s="15">
        <f t="shared" si="99"/>
        <v>3.5469449793007027E-6</v>
      </c>
      <c r="W317" s="15">
        <f t="shared" si="99"/>
        <v>0</v>
      </c>
      <c r="X317" s="15">
        <f t="shared" si="99"/>
        <v>7.6090886706786025E-6</v>
      </c>
      <c r="Y317" s="15">
        <f t="shared" si="99"/>
        <v>4.350145716029577E-2</v>
      </c>
      <c r="Z317" s="15">
        <f t="shared" si="99"/>
        <v>4.6235781853081786E-8</v>
      </c>
      <c r="AA317" s="15">
        <f t="shared" si="99"/>
        <v>6.1003226372488379E-3</v>
      </c>
      <c r="AB317" s="15">
        <f t="shared" si="99"/>
        <v>0</v>
      </c>
      <c r="AC317" s="15">
        <f t="shared" si="99"/>
        <v>7.1599410755343791E-5</v>
      </c>
      <c r="AD317" s="15">
        <f t="shared" si="99"/>
        <v>6.605111693297398E-9</v>
      </c>
      <c r="AE317" s="15">
        <f t="shared" si="99"/>
        <v>1.6432064768351401E-3</v>
      </c>
      <c r="AF317" s="15">
        <f t="shared" si="99"/>
        <v>1.3540478971259666E-6</v>
      </c>
      <c r="AG317" s="15">
        <f t="shared" si="99"/>
        <v>0</v>
      </c>
      <c r="AH317">
        <f>SUM(B317:AG317)</f>
        <v>1</v>
      </c>
    </row>
    <row r="318" spans="1:39" x14ac:dyDescent="0.15">
      <c r="A318" t="s">
        <v>89</v>
      </c>
      <c r="B318" s="17">
        <f>B315/$AK$315</f>
        <v>0.31371345180160604</v>
      </c>
      <c r="C318" s="17" t="s">
        <v>150</v>
      </c>
      <c r="D318" s="17">
        <f>D315/$AK$315</f>
        <v>3.7125031250099118E-2</v>
      </c>
      <c r="E318" s="17">
        <f>E315/$AK$315</f>
        <v>0</v>
      </c>
      <c r="F318" s="17">
        <f>F315/$AK$315</f>
        <v>0</v>
      </c>
      <c r="G318" s="17" t="s">
        <v>150</v>
      </c>
      <c r="H318" s="17">
        <f t="shared" ref="H318:Q318" si="100">H315/$AK$315</f>
        <v>1.2965439048393751E-2</v>
      </c>
      <c r="I318" s="17">
        <f t="shared" si="100"/>
        <v>1.395621497069339E-5</v>
      </c>
      <c r="J318" s="17">
        <f t="shared" si="100"/>
        <v>2.0934322456040086E-5</v>
      </c>
      <c r="K318" s="17">
        <f t="shared" si="100"/>
        <v>1.1534061959250737E-6</v>
      </c>
      <c r="L318" s="17">
        <f t="shared" si="100"/>
        <v>0</v>
      </c>
      <c r="M318" s="17">
        <f t="shared" si="100"/>
        <v>9.8120265087346019E-4</v>
      </c>
      <c r="N318" s="17">
        <f t="shared" si="100"/>
        <v>9.2399370355557644E-4</v>
      </c>
      <c r="O318" s="17">
        <f t="shared" si="100"/>
        <v>3.304785568812358E-2</v>
      </c>
      <c r="P318" s="17">
        <f t="shared" si="100"/>
        <v>2.0507562163547808E-4</v>
      </c>
      <c r="Q318" s="17">
        <f t="shared" si="100"/>
        <v>0.13352008901989021</v>
      </c>
      <c r="R318" s="17" t="s">
        <v>150</v>
      </c>
      <c r="S318" s="17">
        <f t="shared" ref="S318:AG318" si="101">S315/$AK$315</f>
        <v>4.908666088617928E-3</v>
      </c>
      <c r="T318" s="17">
        <f t="shared" si="101"/>
        <v>7.691143195667576E-3</v>
      </c>
      <c r="U318" s="17">
        <f t="shared" si="101"/>
        <v>6.7188217725027387E-3</v>
      </c>
      <c r="V318" s="17">
        <f t="shared" si="101"/>
        <v>3.0968956360588228E-5</v>
      </c>
      <c r="W318" s="17">
        <f t="shared" si="101"/>
        <v>0</v>
      </c>
      <c r="X318" s="17">
        <f t="shared" si="101"/>
        <v>6.6436196885284239E-5</v>
      </c>
      <c r="Y318" s="17">
        <f t="shared" si="101"/>
        <v>0.3798183327571108</v>
      </c>
      <c r="Z318" s="17">
        <f t="shared" si="101"/>
        <v>4.0369216857377574E-7</v>
      </c>
      <c r="AA318" s="17">
        <f t="shared" si="101"/>
        <v>5.3262914040384787E-2</v>
      </c>
      <c r="AB318" s="17">
        <f t="shared" si="101"/>
        <v>0</v>
      </c>
      <c r="AC318" s="17">
        <f t="shared" si="101"/>
        <v>6.2514615819138993E-4</v>
      </c>
      <c r="AD318" s="17">
        <f t="shared" si="101"/>
        <v>5.7670309796253682E-8</v>
      </c>
      <c r="AE318" s="17">
        <f t="shared" si="101"/>
        <v>1.4347104330492398E-2</v>
      </c>
      <c r="AF318" s="17">
        <f t="shared" si="101"/>
        <v>1.1822413508232004E-5</v>
      </c>
      <c r="AG318" s="17">
        <f t="shared" si="101"/>
        <v>0</v>
      </c>
      <c r="AH318" s="17">
        <f>SUM(B318:AG318)</f>
        <v>0.99999999999999989</v>
      </c>
    </row>
    <row r="320" spans="1:39" x14ac:dyDescent="0.15">
      <c r="A320" t="s">
        <v>109</v>
      </c>
      <c r="B320">
        <f t="shared" ref="B320:AG320" si="102">COUNTIF(B315,"&gt;1000")</f>
        <v>1</v>
      </c>
      <c r="C320">
        <f t="shared" si="102"/>
        <v>1</v>
      </c>
      <c r="D320">
        <f t="shared" si="102"/>
        <v>1</v>
      </c>
      <c r="E320">
        <f t="shared" si="102"/>
        <v>0</v>
      </c>
      <c r="F320">
        <f t="shared" si="102"/>
        <v>0</v>
      </c>
      <c r="G320">
        <f t="shared" si="102"/>
        <v>1</v>
      </c>
      <c r="H320">
        <f t="shared" si="102"/>
        <v>1</v>
      </c>
      <c r="I320">
        <f t="shared" si="102"/>
        <v>0</v>
      </c>
      <c r="J320">
        <f t="shared" si="102"/>
        <v>1</v>
      </c>
      <c r="K320">
        <f t="shared" si="102"/>
        <v>0</v>
      </c>
      <c r="L320">
        <f t="shared" si="102"/>
        <v>0</v>
      </c>
      <c r="M320">
        <f t="shared" si="102"/>
        <v>1</v>
      </c>
      <c r="N320">
        <f t="shared" si="102"/>
        <v>1</v>
      </c>
      <c r="O320">
        <f t="shared" si="102"/>
        <v>1</v>
      </c>
      <c r="P320">
        <f t="shared" si="102"/>
        <v>1</v>
      </c>
      <c r="Q320">
        <f t="shared" si="102"/>
        <v>1</v>
      </c>
      <c r="R320">
        <f t="shared" si="102"/>
        <v>1</v>
      </c>
      <c r="S320">
        <f t="shared" si="102"/>
        <v>1</v>
      </c>
      <c r="T320">
        <f t="shared" si="102"/>
        <v>1</v>
      </c>
      <c r="U320">
        <f t="shared" si="102"/>
        <v>1</v>
      </c>
      <c r="V320">
        <f t="shared" si="102"/>
        <v>1</v>
      </c>
      <c r="W320">
        <f t="shared" si="102"/>
        <v>0</v>
      </c>
      <c r="X320">
        <f t="shared" si="102"/>
        <v>1</v>
      </c>
      <c r="Y320">
        <f t="shared" si="102"/>
        <v>1</v>
      </c>
      <c r="Z320">
        <f t="shared" si="102"/>
        <v>0</v>
      </c>
      <c r="AA320">
        <f t="shared" si="102"/>
        <v>1</v>
      </c>
      <c r="AB320">
        <f t="shared" si="102"/>
        <v>0</v>
      </c>
      <c r="AC320">
        <f t="shared" si="102"/>
        <v>1</v>
      </c>
      <c r="AD320">
        <f t="shared" si="102"/>
        <v>0</v>
      </c>
      <c r="AE320">
        <f t="shared" si="102"/>
        <v>1</v>
      </c>
      <c r="AF320">
        <f t="shared" si="102"/>
        <v>0</v>
      </c>
      <c r="AG320">
        <f t="shared" si="102"/>
        <v>0</v>
      </c>
      <c r="AH320">
        <f>SUM(B320:AG320)-SUM($C320,$G320,$I320,$R320,$X320)</f>
        <v>17</v>
      </c>
    </row>
    <row r="321" spans="1:34" x14ac:dyDescent="0.15">
      <c r="A321" t="s">
        <v>116</v>
      </c>
    </row>
    <row r="323" spans="1:34" ht="14" x14ac:dyDescent="0.15">
      <c r="A323" s="23" t="s">
        <v>111</v>
      </c>
      <c r="B323">
        <f t="shared" ref="B323:AG323" si="103">COUNTIF(B318,"&gt;0.01")</f>
        <v>1</v>
      </c>
      <c r="C323">
        <f t="shared" si="103"/>
        <v>0</v>
      </c>
      <c r="D323">
        <f t="shared" si="103"/>
        <v>1</v>
      </c>
      <c r="E323">
        <f t="shared" si="103"/>
        <v>0</v>
      </c>
      <c r="F323">
        <f t="shared" si="103"/>
        <v>0</v>
      </c>
      <c r="G323">
        <f t="shared" si="103"/>
        <v>0</v>
      </c>
      <c r="H323">
        <f t="shared" si="103"/>
        <v>1</v>
      </c>
      <c r="I323">
        <f t="shared" si="103"/>
        <v>0</v>
      </c>
      <c r="J323">
        <f t="shared" si="103"/>
        <v>0</v>
      </c>
      <c r="K323">
        <f t="shared" si="103"/>
        <v>0</v>
      </c>
      <c r="L323">
        <f t="shared" si="103"/>
        <v>0</v>
      </c>
      <c r="M323">
        <f t="shared" si="103"/>
        <v>0</v>
      </c>
      <c r="N323">
        <f t="shared" si="103"/>
        <v>0</v>
      </c>
      <c r="O323">
        <f t="shared" si="103"/>
        <v>1</v>
      </c>
      <c r="P323">
        <f t="shared" si="103"/>
        <v>0</v>
      </c>
      <c r="Q323">
        <f t="shared" si="103"/>
        <v>1</v>
      </c>
      <c r="R323">
        <f t="shared" si="103"/>
        <v>0</v>
      </c>
      <c r="S323">
        <f t="shared" si="103"/>
        <v>0</v>
      </c>
      <c r="T323">
        <f t="shared" si="103"/>
        <v>0</v>
      </c>
      <c r="U323">
        <f t="shared" si="103"/>
        <v>0</v>
      </c>
      <c r="V323">
        <f t="shared" si="103"/>
        <v>0</v>
      </c>
      <c r="W323">
        <f t="shared" si="103"/>
        <v>0</v>
      </c>
      <c r="X323">
        <f t="shared" si="103"/>
        <v>0</v>
      </c>
      <c r="Y323">
        <f t="shared" si="103"/>
        <v>1</v>
      </c>
      <c r="Z323">
        <f t="shared" si="103"/>
        <v>0</v>
      </c>
      <c r="AA323">
        <f t="shared" si="103"/>
        <v>1</v>
      </c>
      <c r="AB323">
        <f t="shared" si="103"/>
        <v>0</v>
      </c>
      <c r="AC323">
        <f t="shared" si="103"/>
        <v>0</v>
      </c>
      <c r="AD323">
        <f t="shared" si="103"/>
        <v>0</v>
      </c>
      <c r="AE323">
        <f t="shared" si="103"/>
        <v>1</v>
      </c>
      <c r="AF323">
        <f t="shared" si="103"/>
        <v>0</v>
      </c>
      <c r="AG323">
        <f t="shared" si="103"/>
        <v>0</v>
      </c>
      <c r="AH323">
        <f>SUM(B323:AG323)</f>
        <v>8</v>
      </c>
    </row>
    <row r="327" spans="1:34" x14ac:dyDescent="0.15">
      <c r="A327" t="s">
        <v>114</v>
      </c>
    </row>
    <row r="330" spans="1:34" x14ac:dyDescent="0.15">
      <c r="A330" t="s">
        <v>50</v>
      </c>
      <c r="B330" t="s">
        <v>51</v>
      </c>
      <c r="C330" t="s">
        <v>52</v>
      </c>
      <c r="D330" t="s">
        <v>53</v>
      </c>
      <c r="E330" t="s">
        <v>55</v>
      </c>
      <c r="F330" t="s">
        <v>56</v>
      </c>
      <c r="G330" t="s">
        <v>106</v>
      </c>
      <c r="H330" t="s">
        <v>57</v>
      </c>
      <c r="I330" t="s">
        <v>152</v>
      </c>
      <c r="J330" t="s">
        <v>60</v>
      </c>
      <c r="K330" t="s">
        <v>62</v>
      </c>
      <c r="L330" t="s">
        <v>148</v>
      </c>
      <c r="M330" t="s">
        <v>65</v>
      </c>
      <c r="N330" t="s">
        <v>107</v>
      </c>
      <c r="O330" t="s">
        <v>68</v>
      </c>
      <c r="P330" t="s">
        <v>69</v>
      </c>
      <c r="Q330" t="s">
        <v>118</v>
      </c>
      <c r="R330" t="s">
        <v>119</v>
      </c>
      <c r="S330" t="s">
        <v>70</v>
      </c>
      <c r="T330" t="s">
        <v>71</v>
      </c>
      <c r="U330" t="s">
        <v>95</v>
      </c>
      <c r="V330" t="s">
        <v>72</v>
      </c>
      <c r="W330" t="s">
        <v>73</v>
      </c>
      <c r="X330" t="s">
        <v>153</v>
      </c>
      <c r="Y330" t="s">
        <v>74</v>
      </c>
      <c r="Z330" t="s">
        <v>75</v>
      </c>
      <c r="AA330" t="s">
        <v>77</v>
      </c>
      <c r="AB330" t="s">
        <v>155</v>
      </c>
      <c r="AC330" t="s">
        <v>78</v>
      </c>
      <c r="AD330" t="s">
        <v>79</v>
      </c>
      <c r="AE330" t="s">
        <v>80</v>
      </c>
      <c r="AF330" t="s">
        <v>41</v>
      </c>
    </row>
    <row r="331" spans="1:34" x14ac:dyDescent="0.15">
      <c r="A331" t="s">
        <v>82</v>
      </c>
      <c r="B331">
        <v>0</v>
      </c>
      <c r="C331">
        <v>111080360</v>
      </c>
      <c r="D331">
        <v>2249796</v>
      </c>
      <c r="E331">
        <v>0</v>
      </c>
      <c r="F331">
        <v>48043928</v>
      </c>
      <c r="G331">
        <v>1762760</v>
      </c>
      <c r="H331">
        <v>164</v>
      </c>
      <c r="I331">
        <v>0</v>
      </c>
      <c r="J331">
        <v>0</v>
      </c>
      <c r="K331">
        <v>0</v>
      </c>
      <c r="L331">
        <v>0</v>
      </c>
      <c r="M331">
        <v>2992664</v>
      </c>
      <c r="N331">
        <v>0</v>
      </c>
      <c r="O331">
        <v>3538728</v>
      </c>
      <c r="P331">
        <v>12157608</v>
      </c>
      <c r="Q331">
        <v>40</v>
      </c>
      <c r="R331">
        <v>3165972</v>
      </c>
      <c r="S331">
        <v>105128</v>
      </c>
      <c r="T331">
        <v>2536</v>
      </c>
      <c r="U331">
        <v>0</v>
      </c>
      <c r="V331">
        <v>772</v>
      </c>
      <c r="W331">
        <v>520696</v>
      </c>
      <c r="X331">
        <v>0</v>
      </c>
      <c r="Y331">
        <v>1461740</v>
      </c>
      <c r="Z331">
        <v>1484</v>
      </c>
      <c r="AA331">
        <v>92</v>
      </c>
      <c r="AB331">
        <v>0</v>
      </c>
      <c r="AC331">
        <v>0</v>
      </c>
      <c r="AD331">
        <v>0</v>
      </c>
      <c r="AE331">
        <v>0</v>
      </c>
      <c r="AF331">
        <v>187084468</v>
      </c>
    </row>
    <row r="332" spans="1:34" x14ac:dyDescent="0.15">
      <c r="A332" t="s">
        <v>83</v>
      </c>
      <c r="B332">
        <v>0</v>
      </c>
      <c r="C332">
        <v>123137168</v>
      </c>
      <c r="D332">
        <v>48380</v>
      </c>
      <c r="E332">
        <v>0</v>
      </c>
      <c r="F332">
        <v>0</v>
      </c>
      <c r="G332">
        <v>6760</v>
      </c>
      <c r="H332">
        <v>0</v>
      </c>
      <c r="I332">
        <v>72</v>
      </c>
      <c r="J332">
        <v>0</v>
      </c>
      <c r="K332">
        <v>0</v>
      </c>
      <c r="L332">
        <v>33208</v>
      </c>
      <c r="M332">
        <v>614808</v>
      </c>
      <c r="N332">
        <v>144188</v>
      </c>
      <c r="O332">
        <v>2783112</v>
      </c>
      <c r="P332">
        <v>47476132</v>
      </c>
      <c r="Q332">
        <v>560</v>
      </c>
      <c r="R332">
        <v>2574172</v>
      </c>
      <c r="S332">
        <v>42496</v>
      </c>
      <c r="T332">
        <v>275564</v>
      </c>
      <c r="U332">
        <v>0</v>
      </c>
      <c r="V332">
        <v>232</v>
      </c>
      <c r="W332">
        <v>313032</v>
      </c>
      <c r="X332">
        <v>84</v>
      </c>
      <c r="Y332">
        <v>716348</v>
      </c>
      <c r="Z332">
        <v>113492</v>
      </c>
      <c r="AA332">
        <v>0</v>
      </c>
      <c r="AB332">
        <v>0</v>
      </c>
      <c r="AC332">
        <v>1026848</v>
      </c>
      <c r="AD332">
        <v>0</v>
      </c>
      <c r="AE332">
        <v>0</v>
      </c>
      <c r="AF332">
        <v>179306656</v>
      </c>
    </row>
    <row r="333" spans="1:34" x14ac:dyDescent="0.15">
      <c r="A333" t="s">
        <v>84</v>
      </c>
      <c r="B333">
        <v>0</v>
      </c>
      <c r="C333">
        <v>89896288</v>
      </c>
      <c r="D333">
        <v>0</v>
      </c>
      <c r="E333">
        <v>0</v>
      </c>
      <c r="F333">
        <v>1027780</v>
      </c>
      <c r="G333">
        <v>0</v>
      </c>
      <c r="H333">
        <v>0</v>
      </c>
      <c r="I333">
        <v>0</v>
      </c>
      <c r="J333">
        <v>8</v>
      </c>
      <c r="K333">
        <v>0</v>
      </c>
      <c r="L333">
        <v>0</v>
      </c>
      <c r="M333">
        <v>414588</v>
      </c>
      <c r="N333">
        <v>0</v>
      </c>
      <c r="O333">
        <v>1002748</v>
      </c>
      <c r="P333">
        <v>7643808</v>
      </c>
      <c r="Q333">
        <v>0</v>
      </c>
      <c r="R333">
        <v>0</v>
      </c>
      <c r="S333">
        <v>0</v>
      </c>
      <c r="T333">
        <v>220976</v>
      </c>
      <c r="U333">
        <v>0</v>
      </c>
      <c r="V333">
        <v>2112</v>
      </c>
      <c r="W333">
        <v>16454000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72</v>
      </c>
      <c r="AE333">
        <v>0</v>
      </c>
      <c r="AF333">
        <v>116662380</v>
      </c>
    </row>
    <row r="334" spans="1:34" x14ac:dyDescent="0.15">
      <c r="A334" t="s">
        <v>85</v>
      </c>
      <c r="B334">
        <v>24880300</v>
      </c>
      <c r="C334">
        <v>38990552</v>
      </c>
      <c r="D334">
        <v>405000</v>
      </c>
      <c r="E334">
        <v>0</v>
      </c>
      <c r="F334">
        <v>30527376</v>
      </c>
      <c r="G334">
        <v>95952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919296</v>
      </c>
      <c r="N334">
        <v>0</v>
      </c>
      <c r="O334">
        <v>6034652</v>
      </c>
      <c r="P334">
        <v>35109856</v>
      </c>
      <c r="Q334">
        <v>0</v>
      </c>
      <c r="R334">
        <v>709840</v>
      </c>
      <c r="S334">
        <v>0</v>
      </c>
      <c r="T334">
        <v>22652</v>
      </c>
      <c r="U334">
        <v>0</v>
      </c>
      <c r="V334">
        <v>532</v>
      </c>
      <c r="W334">
        <v>159220</v>
      </c>
      <c r="X334">
        <v>0</v>
      </c>
      <c r="Y334">
        <v>802368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138657596</v>
      </c>
    </row>
    <row r="335" spans="1:34" x14ac:dyDescent="0.15">
      <c r="A335" t="s">
        <v>86</v>
      </c>
      <c r="B335">
        <v>73300756</v>
      </c>
      <c r="C335">
        <v>130141756</v>
      </c>
      <c r="D335">
        <v>45212</v>
      </c>
      <c r="E335">
        <v>0</v>
      </c>
      <c r="F335">
        <v>19381768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81120</v>
      </c>
      <c r="N335">
        <v>0</v>
      </c>
      <c r="O335">
        <v>11616388</v>
      </c>
      <c r="P335">
        <v>134075912</v>
      </c>
      <c r="Q335">
        <v>4</v>
      </c>
      <c r="R335">
        <v>0</v>
      </c>
      <c r="S335">
        <v>0</v>
      </c>
      <c r="T335">
        <v>113368</v>
      </c>
      <c r="U335">
        <v>0</v>
      </c>
      <c r="V335">
        <v>304</v>
      </c>
      <c r="W335">
        <v>232340</v>
      </c>
      <c r="X335">
        <v>0</v>
      </c>
      <c r="Y335">
        <v>775728</v>
      </c>
      <c r="Z335">
        <v>1373296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371137952</v>
      </c>
      <c r="AH335">
        <f>B335/AF335</f>
        <v>0.19750272265338145</v>
      </c>
    </row>
    <row r="336" spans="1:34" x14ac:dyDescent="0.15">
      <c r="A336" t="s">
        <v>41</v>
      </c>
      <c r="B336">
        <v>98181056</v>
      </c>
      <c r="C336">
        <v>493246124</v>
      </c>
      <c r="D336">
        <v>2748388</v>
      </c>
      <c r="E336">
        <v>0</v>
      </c>
      <c r="F336">
        <v>98980852</v>
      </c>
      <c r="G336">
        <v>1865472</v>
      </c>
      <c r="H336">
        <v>164</v>
      </c>
      <c r="I336">
        <v>72</v>
      </c>
      <c r="J336">
        <v>8</v>
      </c>
      <c r="K336">
        <v>0</v>
      </c>
      <c r="L336">
        <v>33208</v>
      </c>
      <c r="M336">
        <v>5022476</v>
      </c>
      <c r="N336">
        <v>144188</v>
      </c>
      <c r="O336">
        <v>24975628</v>
      </c>
      <c r="P336">
        <v>236463316</v>
      </c>
      <c r="Q336">
        <v>604</v>
      </c>
      <c r="R336">
        <v>6449984</v>
      </c>
      <c r="S336">
        <v>147624</v>
      </c>
      <c r="T336">
        <v>635096</v>
      </c>
      <c r="U336">
        <v>0</v>
      </c>
      <c r="V336">
        <v>3952</v>
      </c>
      <c r="W336">
        <v>17679288</v>
      </c>
      <c r="X336">
        <v>84</v>
      </c>
      <c r="Y336">
        <v>3756184</v>
      </c>
      <c r="Z336">
        <v>1488272</v>
      </c>
      <c r="AA336">
        <v>92</v>
      </c>
      <c r="AB336">
        <v>0</v>
      </c>
      <c r="AC336">
        <v>1026848</v>
      </c>
      <c r="AD336">
        <v>72</v>
      </c>
      <c r="AE336">
        <v>0</v>
      </c>
      <c r="AF336">
        <v>992849052</v>
      </c>
    </row>
    <row r="337" spans="1:40" x14ac:dyDescent="0.15">
      <c r="AG337" t="s">
        <v>41</v>
      </c>
      <c r="AH337" t="s">
        <v>87</v>
      </c>
      <c r="AI337" t="s">
        <v>108</v>
      </c>
    </row>
    <row r="338" spans="1:40" x14ac:dyDescent="0.15">
      <c r="A338" t="s">
        <v>88</v>
      </c>
      <c r="B338">
        <f t="shared" ref="B338:AF338" si="104">SUM(B331:B334)</f>
        <v>24880300</v>
      </c>
      <c r="C338">
        <f t="shared" si="104"/>
        <v>363104368</v>
      </c>
      <c r="D338">
        <f t="shared" si="104"/>
        <v>2703176</v>
      </c>
      <c r="E338">
        <f t="shared" si="104"/>
        <v>0</v>
      </c>
      <c r="F338">
        <f t="shared" si="104"/>
        <v>79599084</v>
      </c>
      <c r="G338">
        <f t="shared" si="104"/>
        <v>1865472</v>
      </c>
      <c r="H338">
        <f t="shared" si="104"/>
        <v>164</v>
      </c>
      <c r="I338">
        <f t="shared" si="104"/>
        <v>72</v>
      </c>
      <c r="J338">
        <f t="shared" si="104"/>
        <v>8</v>
      </c>
      <c r="K338">
        <f t="shared" si="104"/>
        <v>0</v>
      </c>
      <c r="L338">
        <f t="shared" si="104"/>
        <v>33208</v>
      </c>
      <c r="M338">
        <f t="shared" si="104"/>
        <v>4941356</v>
      </c>
      <c r="N338">
        <f t="shared" si="104"/>
        <v>144188</v>
      </c>
      <c r="O338">
        <f t="shared" si="104"/>
        <v>13359240</v>
      </c>
      <c r="P338">
        <f t="shared" si="104"/>
        <v>102387404</v>
      </c>
      <c r="Q338">
        <f t="shared" si="104"/>
        <v>600</v>
      </c>
      <c r="R338">
        <f t="shared" si="104"/>
        <v>6449984</v>
      </c>
      <c r="S338">
        <f t="shared" si="104"/>
        <v>147624</v>
      </c>
      <c r="T338">
        <f t="shared" si="104"/>
        <v>521728</v>
      </c>
      <c r="U338">
        <f t="shared" si="104"/>
        <v>0</v>
      </c>
      <c r="V338">
        <f t="shared" si="104"/>
        <v>3648</v>
      </c>
      <c r="W338">
        <f t="shared" si="104"/>
        <v>17446948</v>
      </c>
      <c r="X338">
        <f t="shared" si="104"/>
        <v>84</v>
      </c>
      <c r="Y338">
        <f t="shared" si="104"/>
        <v>2980456</v>
      </c>
      <c r="Z338">
        <f t="shared" si="104"/>
        <v>114976</v>
      </c>
      <c r="AA338">
        <f t="shared" si="104"/>
        <v>92</v>
      </c>
      <c r="AB338">
        <f t="shared" si="104"/>
        <v>0</v>
      </c>
      <c r="AC338">
        <f t="shared" si="104"/>
        <v>1026848</v>
      </c>
      <c r="AD338">
        <f t="shared" si="104"/>
        <v>72</v>
      </c>
      <c r="AE338">
        <f t="shared" si="104"/>
        <v>0</v>
      </c>
      <c r="AF338">
        <f t="shared" si="104"/>
        <v>621711100</v>
      </c>
      <c r="AG338" s="24">
        <f>AF338</f>
        <v>621711100</v>
      </c>
      <c r="AH338">
        <f>$C338+$F338+$P338</f>
        <v>545090856</v>
      </c>
      <c r="AI338" s="25">
        <f>AG338-AH338</f>
        <v>76620244</v>
      </c>
      <c r="AJ338" s="17">
        <f>AI338/AG338</f>
        <v>0.12324091366552728</v>
      </c>
      <c r="AK338" t="s">
        <v>88</v>
      </c>
    </row>
    <row r="339" spans="1:40" x14ac:dyDescent="0.15">
      <c r="AJ339" s="17"/>
    </row>
    <row r="340" spans="1:40" x14ac:dyDescent="0.15">
      <c r="A340" t="s">
        <v>49</v>
      </c>
      <c r="B340" s="15">
        <f t="shared" ref="B340:AE340" si="105">B338/$AG338</f>
        <v>4.0019069950657148E-2</v>
      </c>
      <c r="C340" s="15">
        <f t="shared" si="105"/>
        <v>0.58404034928763537</v>
      </c>
      <c r="D340" s="15">
        <f t="shared" si="105"/>
        <v>4.347961617542296E-3</v>
      </c>
      <c r="E340" s="15">
        <f t="shared" si="105"/>
        <v>0</v>
      </c>
      <c r="F340" s="15">
        <f t="shared" si="105"/>
        <v>0.12803227093741773</v>
      </c>
      <c r="G340" s="15">
        <f t="shared" si="105"/>
        <v>3.0005447867988847E-3</v>
      </c>
      <c r="H340" s="15">
        <f t="shared" si="105"/>
        <v>2.6378811637752645E-7</v>
      </c>
      <c r="I340" s="15">
        <f t="shared" si="105"/>
        <v>1.1580941694623113E-7</v>
      </c>
      <c r="J340" s="15">
        <f t="shared" si="105"/>
        <v>1.2867712994025682E-8</v>
      </c>
      <c r="K340" s="15">
        <f t="shared" si="105"/>
        <v>0</v>
      </c>
      <c r="L340" s="15">
        <f t="shared" si="105"/>
        <v>5.3413876638200608E-5</v>
      </c>
      <c r="M340" s="15">
        <f t="shared" si="105"/>
        <v>7.9479938511633451E-3</v>
      </c>
      <c r="N340" s="15">
        <f t="shared" si="105"/>
        <v>2.3192122514782189E-4</v>
      </c>
      <c r="O340" s="15">
        <f t="shared" si="105"/>
        <v>2.1487858267288457E-2</v>
      </c>
      <c r="P340" s="15">
        <f t="shared" si="105"/>
        <v>0.16468646610941964</v>
      </c>
      <c r="Q340" s="15">
        <f t="shared" si="105"/>
        <v>9.6507847455192617E-7</v>
      </c>
      <c r="R340" s="15">
        <f t="shared" si="105"/>
        <v>1.0374567866007219E-2</v>
      </c>
      <c r="S340" s="15">
        <f t="shared" si="105"/>
        <v>2.374479078787559E-4</v>
      </c>
      <c r="T340" s="15">
        <f t="shared" si="105"/>
        <v>8.3918077061837881E-4</v>
      </c>
      <c r="U340" s="15">
        <f t="shared" si="105"/>
        <v>0</v>
      </c>
      <c r="V340" s="15">
        <f t="shared" si="105"/>
        <v>5.8676771252757106E-6</v>
      </c>
      <c r="W340" s="15">
        <f t="shared" si="105"/>
        <v>2.8062789935711298E-2</v>
      </c>
      <c r="X340" s="15">
        <f t="shared" si="105"/>
        <v>1.3511098643726967E-7</v>
      </c>
      <c r="Y340" s="15">
        <f t="shared" si="105"/>
        <v>4.7939565499152256E-3</v>
      </c>
      <c r="Z340" s="15">
        <f t="shared" si="105"/>
        <v>1.8493477115013709E-4</v>
      </c>
      <c r="AA340" s="15">
        <f t="shared" si="105"/>
        <v>1.4797869943129533E-7</v>
      </c>
      <c r="AB340" s="15">
        <f t="shared" si="105"/>
        <v>0</v>
      </c>
      <c r="AC340" s="15">
        <f t="shared" si="105"/>
        <v>1.6516481690611604E-3</v>
      </c>
      <c r="AD340" s="15">
        <f t="shared" si="105"/>
        <v>1.1580941694623113E-7</v>
      </c>
      <c r="AE340" s="15">
        <f t="shared" si="105"/>
        <v>0</v>
      </c>
      <c r="AF340">
        <f>SUM(B340:AE340)</f>
        <v>0.99999999999999989</v>
      </c>
      <c r="AG340" s="15"/>
    </row>
    <row r="341" spans="1:40" x14ac:dyDescent="0.15">
      <c r="A341" t="s">
        <v>89</v>
      </c>
      <c r="B341" s="17">
        <f>B338/$AI$338</f>
        <v>0.32472227574738605</v>
      </c>
      <c r="C341" s="17" t="s">
        <v>150</v>
      </c>
      <c r="D341" s="17">
        <f>D338/$AI$338</f>
        <v>3.5280180000470895E-2</v>
      </c>
      <c r="E341" s="17">
        <f>E338/$AI$338</f>
        <v>0</v>
      </c>
      <c r="F341" s="17" t="s">
        <v>150</v>
      </c>
      <c r="G341" s="17">
        <f t="shared" ref="G341:O341" si="106">G338/$AI$338</f>
        <v>2.4346985895790152E-2</v>
      </c>
      <c r="H341" s="17">
        <f t="shared" si="106"/>
        <v>2.1404264909414801E-6</v>
      </c>
      <c r="I341" s="17">
        <f t="shared" si="106"/>
        <v>9.396994350474791E-7</v>
      </c>
      <c r="J341" s="17">
        <f t="shared" si="106"/>
        <v>1.0441104833860879E-7</v>
      </c>
      <c r="K341" s="17">
        <f t="shared" si="106"/>
        <v>0</v>
      </c>
      <c r="L341" s="17">
        <f t="shared" si="106"/>
        <v>4.3341026165356509E-4</v>
      </c>
      <c r="M341" s="17">
        <f t="shared" si="106"/>
        <v>6.4491520021784321E-2</v>
      </c>
      <c r="N341" s="17">
        <f t="shared" si="106"/>
        <v>1.8818525297309154E-3</v>
      </c>
      <c r="O341" s="17">
        <f t="shared" si="106"/>
        <v>0.1743565316758845</v>
      </c>
      <c r="P341" s="17" t="s">
        <v>150</v>
      </c>
      <c r="Q341" s="17">
        <f t="shared" ref="Q341:AE341" si="107">Q338/$AI$338</f>
        <v>7.8308286253956597E-6</v>
      </c>
      <c r="R341" s="17">
        <f t="shared" si="107"/>
        <v>8.4181198900906654E-2</v>
      </c>
      <c r="S341" s="17">
        <f t="shared" si="107"/>
        <v>1.9266970749923481E-3</v>
      </c>
      <c r="T341" s="17">
        <f t="shared" si="107"/>
        <v>6.8092709284507105E-3</v>
      </c>
      <c r="U341" s="17">
        <f t="shared" si="107"/>
        <v>0</v>
      </c>
      <c r="V341" s="17">
        <f t="shared" si="107"/>
        <v>4.7611438042405607E-5</v>
      </c>
      <c r="W341" s="17">
        <f t="shared" si="107"/>
        <v>0.22770676637364923</v>
      </c>
      <c r="X341" s="17">
        <f t="shared" si="107"/>
        <v>1.0963160075553922E-6</v>
      </c>
      <c r="Y341" s="17">
        <f t="shared" si="107"/>
        <v>3.8899066935887072E-2</v>
      </c>
      <c r="Z341" s="17">
        <f t="shared" si="107"/>
        <v>1.5005955867224855E-3</v>
      </c>
      <c r="AA341" s="17">
        <f t="shared" si="107"/>
        <v>1.2007270558940011E-6</v>
      </c>
      <c r="AB341" s="17">
        <f t="shared" si="107"/>
        <v>0</v>
      </c>
      <c r="AC341" s="17">
        <f t="shared" si="107"/>
        <v>1.3401784520550469E-2</v>
      </c>
      <c r="AD341" s="17">
        <f t="shared" si="107"/>
        <v>9.396994350474791E-7</v>
      </c>
      <c r="AE341" s="17">
        <f t="shared" si="107"/>
        <v>0</v>
      </c>
      <c r="AF341">
        <f>SUM(B341:AE341)</f>
        <v>1.0000000000000002</v>
      </c>
      <c r="AG341" s="17"/>
      <c r="AH341" s="17"/>
    </row>
    <row r="343" spans="1:40" x14ac:dyDescent="0.15">
      <c r="A343" t="s">
        <v>109</v>
      </c>
      <c r="B343">
        <f t="shared" ref="B343:AE343" si="108">COUNTIF(B338,"&gt;1000")</f>
        <v>1</v>
      </c>
      <c r="C343">
        <f t="shared" si="108"/>
        <v>1</v>
      </c>
      <c r="D343">
        <f t="shared" si="108"/>
        <v>1</v>
      </c>
      <c r="E343">
        <f t="shared" si="108"/>
        <v>0</v>
      </c>
      <c r="F343">
        <f t="shared" si="108"/>
        <v>1</v>
      </c>
      <c r="G343">
        <f t="shared" si="108"/>
        <v>1</v>
      </c>
      <c r="H343">
        <f t="shared" si="108"/>
        <v>0</v>
      </c>
      <c r="I343">
        <f t="shared" si="108"/>
        <v>0</v>
      </c>
      <c r="J343">
        <f t="shared" si="108"/>
        <v>0</v>
      </c>
      <c r="K343">
        <f t="shared" si="108"/>
        <v>0</v>
      </c>
      <c r="L343">
        <f t="shared" si="108"/>
        <v>1</v>
      </c>
      <c r="M343">
        <f t="shared" si="108"/>
        <v>1</v>
      </c>
      <c r="N343">
        <f t="shared" si="108"/>
        <v>1</v>
      </c>
      <c r="O343">
        <f t="shared" si="108"/>
        <v>1</v>
      </c>
      <c r="P343">
        <f t="shared" si="108"/>
        <v>1</v>
      </c>
      <c r="Q343">
        <f t="shared" si="108"/>
        <v>0</v>
      </c>
      <c r="R343">
        <f t="shared" si="108"/>
        <v>1</v>
      </c>
      <c r="S343">
        <f t="shared" si="108"/>
        <v>1</v>
      </c>
      <c r="T343">
        <f t="shared" si="108"/>
        <v>1</v>
      </c>
      <c r="U343">
        <f t="shared" si="108"/>
        <v>0</v>
      </c>
      <c r="V343">
        <f t="shared" si="108"/>
        <v>1</v>
      </c>
      <c r="W343">
        <f t="shared" si="108"/>
        <v>1</v>
      </c>
      <c r="X343">
        <f t="shared" si="108"/>
        <v>0</v>
      </c>
      <c r="Y343">
        <f t="shared" si="108"/>
        <v>1</v>
      </c>
      <c r="Z343">
        <f t="shared" si="108"/>
        <v>1</v>
      </c>
      <c r="AA343">
        <f t="shared" si="108"/>
        <v>0</v>
      </c>
      <c r="AB343">
        <f t="shared" si="108"/>
        <v>0</v>
      </c>
      <c r="AC343">
        <f t="shared" si="108"/>
        <v>1</v>
      </c>
      <c r="AD343">
        <f t="shared" si="108"/>
        <v>0</v>
      </c>
      <c r="AE343">
        <f t="shared" si="108"/>
        <v>0</v>
      </c>
      <c r="AF343">
        <f>SUM(B343:AE343)-SUM($C343,$F343,$H343,$P343,$V343)</f>
        <v>14</v>
      </c>
    </row>
    <row r="344" spans="1:40" x14ac:dyDescent="0.15">
      <c r="A344" t="s">
        <v>116</v>
      </c>
    </row>
    <row r="346" spans="1:40" ht="14" x14ac:dyDescent="0.15">
      <c r="A346" s="23" t="s">
        <v>111</v>
      </c>
      <c r="B346">
        <f t="shared" ref="B346:AE346" si="109">COUNTIF(B341,"&gt;0.01")</f>
        <v>1</v>
      </c>
      <c r="C346">
        <f t="shared" si="109"/>
        <v>0</v>
      </c>
      <c r="D346">
        <f t="shared" si="109"/>
        <v>1</v>
      </c>
      <c r="E346">
        <f t="shared" si="109"/>
        <v>0</v>
      </c>
      <c r="F346">
        <f t="shared" si="109"/>
        <v>0</v>
      </c>
      <c r="G346">
        <f t="shared" si="109"/>
        <v>1</v>
      </c>
      <c r="H346">
        <f t="shared" si="109"/>
        <v>0</v>
      </c>
      <c r="I346">
        <f t="shared" si="109"/>
        <v>0</v>
      </c>
      <c r="J346">
        <f t="shared" si="109"/>
        <v>0</v>
      </c>
      <c r="K346">
        <f t="shared" si="109"/>
        <v>0</v>
      </c>
      <c r="L346">
        <f t="shared" si="109"/>
        <v>0</v>
      </c>
      <c r="M346">
        <f t="shared" si="109"/>
        <v>1</v>
      </c>
      <c r="N346">
        <f t="shared" si="109"/>
        <v>0</v>
      </c>
      <c r="O346">
        <f t="shared" si="109"/>
        <v>1</v>
      </c>
      <c r="P346">
        <f t="shared" si="109"/>
        <v>0</v>
      </c>
      <c r="Q346">
        <f t="shared" si="109"/>
        <v>0</v>
      </c>
      <c r="R346">
        <f t="shared" si="109"/>
        <v>1</v>
      </c>
      <c r="S346">
        <f t="shared" si="109"/>
        <v>0</v>
      </c>
      <c r="T346">
        <f t="shared" si="109"/>
        <v>0</v>
      </c>
      <c r="U346">
        <f t="shared" si="109"/>
        <v>0</v>
      </c>
      <c r="V346">
        <f t="shared" si="109"/>
        <v>0</v>
      </c>
      <c r="W346">
        <f t="shared" si="109"/>
        <v>1</v>
      </c>
      <c r="X346">
        <f t="shared" si="109"/>
        <v>0</v>
      </c>
      <c r="Y346">
        <f t="shared" si="109"/>
        <v>1</v>
      </c>
      <c r="Z346">
        <f t="shared" si="109"/>
        <v>0</v>
      </c>
      <c r="AA346">
        <f t="shared" si="109"/>
        <v>0</v>
      </c>
      <c r="AB346">
        <f t="shared" si="109"/>
        <v>0</v>
      </c>
      <c r="AC346">
        <f t="shared" si="109"/>
        <v>1</v>
      </c>
      <c r="AD346">
        <f t="shared" si="109"/>
        <v>0</v>
      </c>
      <c r="AE346">
        <f t="shared" si="109"/>
        <v>0</v>
      </c>
      <c r="AF346">
        <f>SUM(B346:AE346)</f>
        <v>9</v>
      </c>
    </row>
    <row r="349" spans="1:40" x14ac:dyDescent="0.15">
      <c r="A349" t="s">
        <v>156</v>
      </c>
      <c r="H349" t="s">
        <v>157</v>
      </c>
    </row>
    <row r="350" spans="1:40" x14ac:dyDescent="0.15">
      <c r="A350" t="s">
        <v>114</v>
      </c>
    </row>
    <row r="352" spans="1:40" x14ac:dyDescent="0.15">
      <c r="A352" t="s">
        <v>50</v>
      </c>
      <c r="B352" t="s">
        <v>51</v>
      </c>
      <c r="C352" t="s">
        <v>52</v>
      </c>
      <c r="D352" t="s">
        <v>53</v>
      </c>
      <c r="E352" t="s">
        <v>158</v>
      </c>
      <c r="F352" t="s">
        <v>55</v>
      </c>
      <c r="G352" t="s">
        <v>56</v>
      </c>
      <c r="H352" t="s">
        <v>106</v>
      </c>
      <c r="I352" t="s">
        <v>57</v>
      </c>
      <c r="J352" t="s">
        <v>152</v>
      </c>
      <c r="K352" t="s">
        <v>60</v>
      </c>
      <c r="L352" t="s">
        <v>148</v>
      </c>
      <c r="M352" t="s">
        <v>65</v>
      </c>
      <c r="N352" t="s">
        <v>107</v>
      </c>
      <c r="O352" t="s">
        <v>68</v>
      </c>
      <c r="P352" t="s">
        <v>69</v>
      </c>
      <c r="Q352" t="s">
        <v>118</v>
      </c>
      <c r="R352" t="s">
        <v>119</v>
      </c>
      <c r="S352" t="s">
        <v>70</v>
      </c>
      <c r="T352" t="s">
        <v>71</v>
      </c>
      <c r="U352" t="s">
        <v>95</v>
      </c>
      <c r="V352" t="s">
        <v>72</v>
      </c>
      <c r="W352" t="s">
        <v>73</v>
      </c>
      <c r="X352" t="s">
        <v>153</v>
      </c>
      <c r="Y352" t="s">
        <v>74</v>
      </c>
      <c r="Z352" t="s">
        <v>154</v>
      </c>
      <c r="AA352" t="s">
        <v>75</v>
      </c>
      <c r="AB352" t="s">
        <v>77</v>
      </c>
      <c r="AC352" t="s">
        <v>155</v>
      </c>
      <c r="AD352" t="s">
        <v>78</v>
      </c>
      <c r="AE352" t="s">
        <v>79</v>
      </c>
      <c r="AF352" t="s">
        <v>80</v>
      </c>
      <c r="AG352" t="s">
        <v>41</v>
      </c>
      <c r="AH352" t="s">
        <v>50</v>
      </c>
      <c r="AN352" t="s">
        <v>50</v>
      </c>
    </row>
    <row r="353" spans="1:40" x14ac:dyDescent="0.15">
      <c r="A353" t="s">
        <v>82</v>
      </c>
      <c r="B353">
        <v>0</v>
      </c>
      <c r="C353">
        <v>94274348</v>
      </c>
      <c r="D353">
        <v>2038400</v>
      </c>
      <c r="E353">
        <v>747916</v>
      </c>
      <c r="F353">
        <v>8152</v>
      </c>
      <c r="G353">
        <v>60907436</v>
      </c>
      <c r="H353">
        <v>956</v>
      </c>
      <c r="I353">
        <v>296</v>
      </c>
      <c r="J353">
        <v>8825960</v>
      </c>
      <c r="K353">
        <v>8</v>
      </c>
      <c r="L353">
        <v>0</v>
      </c>
      <c r="M353">
        <v>1172636</v>
      </c>
      <c r="N353">
        <v>13372</v>
      </c>
      <c r="O353">
        <v>2864716</v>
      </c>
      <c r="P353">
        <v>27386808</v>
      </c>
      <c r="Q353">
        <v>1004</v>
      </c>
      <c r="R353">
        <v>891240</v>
      </c>
      <c r="S353">
        <v>70516</v>
      </c>
      <c r="T353">
        <v>106016</v>
      </c>
      <c r="U353">
        <v>0</v>
      </c>
      <c r="V353">
        <v>66244</v>
      </c>
      <c r="W353">
        <v>306564</v>
      </c>
      <c r="X353">
        <v>0</v>
      </c>
      <c r="Y353">
        <v>3603528</v>
      </c>
      <c r="Z353">
        <v>0</v>
      </c>
      <c r="AA353">
        <v>1236</v>
      </c>
      <c r="AB353">
        <v>644</v>
      </c>
      <c r="AC353">
        <v>8</v>
      </c>
      <c r="AD353">
        <v>0</v>
      </c>
      <c r="AE353">
        <v>0</v>
      </c>
      <c r="AF353">
        <v>0</v>
      </c>
      <c r="AG353" s="24">
        <v>203288004</v>
      </c>
      <c r="AH353" t="s">
        <v>82</v>
      </c>
      <c r="AN353" t="s">
        <v>82</v>
      </c>
    </row>
    <row r="354" spans="1:40" x14ac:dyDescent="0.15">
      <c r="A354" t="s">
        <v>83</v>
      </c>
      <c r="B354">
        <v>628000</v>
      </c>
      <c r="C354">
        <v>132472504</v>
      </c>
      <c r="D354">
        <v>310652</v>
      </c>
      <c r="E354">
        <v>0</v>
      </c>
      <c r="F354">
        <v>6852</v>
      </c>
      <c r="G354">
        <v>0</v>
      </c>
      <c r="H354">
        <v>192</v>
      </c>
      <c r="I354">
        <v>0</v>
      </c>
      <c r="J354">
        <v>3830024</v>
      </c>
      <c r="K354">
        <v>0</v>
      </c>
      <c r="L354">
        <v>35088</v>
      </c>
      <c r="M354">
        <v>311160</v>
      </c>
      <c r="N354">
        <v>116928</v>
      </c>
      <c r="O354">
        <v>2340528</v>
      </c>
      <c r="P354">
        <v>47571060</v>
      </c>
      <c r="Q354">
        <v>344</v>
      </c>
      <c r="R354">
        <v>671368</v>
      </c>
      <c r="S354">
        <v>0</v>
      </c>
      <c r="T354">
        <v>57076</v>
      </c>
      <c r="U354">
        <v>200</v>
      </c>
      <c r="V354">
        <v>224</v>
      </c>
      <c r="W354">
        <v>162332</v>
      </c>
      <c r="X354">
        <v>328</v>
      </c>
      <c r="Y354">
        <v>832108</v>
      </c>
      <c r="Z354">
        <v>0</v>
      </c>
      <c r="AA354">
        <v>31876</v>
      </c>
      <c r="AB354">
        <v>0</v>
      </c>
      <c r="AC354">
        <v>0</v>
      </c>
      <c r="AD354">
        <v>792108</v>
      </c>
      <c r="AE354">
        <v>0</v>
      </c>
      <c r="AF354">
        <v>0</v>
      </c>
      <c r="AG354" s="24">
        <v>190170952</v>
      </c>
      <c r="AH354" t="s">
        <v>83</v>
      </c>
      <c r="AN354" t="s">
        <v>83</v>
      </c>
    </row>
    <row r="355" spans="1:40" x14ac:dyDescent="0.15">
      <c r="A355" t="s">
        <v>84</v>
      </c>
      <c r="B355">
        <v>0</v>
      </c>
      <c r="C355">
        <v>91547708</v>
      </c>
      <c r="D355">
        <v>0</v>
      </c>
      <c r="E355">
        <v>0</v>
      </c>
      <c r="F355">
        <v>0</v>
      </c>
      <c r="G355">
        <v>3214248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117336</v>
      </c>
      <c r="N355">
        <v>0</v>
      </c>
      <c r="O355">
        <v>1053424</v>
      </c>
      <c r="P355">
        <v>10638304</v>
      </c>
      <c r="Q355">
        <v>136</v>
      </c>
      <c r="R355">
        <v>0</v>
      </c>
      <c r="S355">
        <v>0</v>
      </c>
      <c r="T355">
        <v>69428</v>
      </c>
      <c r="U355">
        <v>0</v>
      </c>
      <c r="V355">
        <v>3628</v>
      </c>
      <c r="W355">
        <v>38409836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 s="24">
        <v>145054048</v>
      </c>
      <c r="AH355" t="s">
        <v>84</v>
      </c>
      <c r="AN355" t="s">
        <v>84</v>
      </c>
    </row>
    <row r="356" spans="1:40" x14ac:dyDescent="0.15">
      <c r="A356" t="s">
        <v>85</v>
      </c>
      <c r="B356">
        <v>19438368</v>
      </c>
      <c r="C356">
        <v>48632976</v>
      </c>
      <c r="D356">
        <v>311580</v>
      </c>
      <c r="E356">
        <v>0</v>
      </c>
      <c r="F356">
        <v>0</v>
      </c>
      <c r="G356">
        <v>43075004</v>
      </c>
      <c r="H356">
        <v>100</v>
      </c>
      <c r="I356">
        <v>0</v>
      </c>
      <c r="J356">
        <v>0</v>
      </c>
      <c r="K356">
        <v>0</v>
      </c>
      <c r="L356">
        <v>0</v>
      </c>
      <c r="M356">
        <v>436752</v>
      </c>
      <c r="N356">
        <v>0</v>
      </c>
      <c r="O356">
        <v>3788536</v>
      </c>
      <c r="P356">
        <v>21907032</v>
      </c>
      <c r="Q356">
        <v>36</v>
      </c>
      <c r="R356">
        <v>388652</v>
      </c>
      <c r="S356">
        <v>0</v>
      </c>
      <c r="T356">
        <v>8352</v>
      </c>
      <c r="U356">
        <v>0</v>
      </c>
      <c r="V356">
        <v>964</v>
      </c>
      <c r="W356">
        <v>222912</v>
      </c>
      <c r="X356">
        <v>0</v>
      </c>
      <c r="Y356">
        <v>1101576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 s="24">
        <v>139312840</v>
      </c>
      <c r="AH356" t="s">
        <v>85</v>
      </c>
      <c r="AN356" t="s">
        <v>85</v>
      </c>
    </row>
    <row r="357" spans="1:40" x14ac:dyDescent="0.15">
      <c r="A357" t="s">
        <v>86</v>
      </c>
      <c r="B357">
        <v>21245632</v>
      </c>
      <c r="C357">
        <v>163224900</v>
      </c>
      <c r="D357">
        <v>218092</v>
      </c>
      <c r="E357">
        <v>0</v>
      </c>
      <c r="F357">
        <v>0</v>
      </c>
      <c r="G357">
        <v>39527340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71724</v>
      </c>
      <c r="N357">
        <v>0</v>
      </c>
      <c r="O357">
        <v>11290708</v>
      </c>
      <c r="P357">
        <v>126246940</v>
      </c>
      <c r="Q357">
        <v>136</v>
      </c>
      <c r="R357">
        <v>0</v>
      </c>
      <c r="S357">
        <v>0</v>
      </c>
      <c r="T357">
        <v>135112</v>
      </c>
      <c r="U357">
        <v>0</v>
      </c>
      <c r="V357">
        <v>648</v>
      </c>
      <c r="W357">
        <v>1763524</v>
      </c>
      <c r="X357">
        <v>0</v>
      </c>
      <c r="Y357">
        <v>943636</v>
      </c>
      <c r="Z357">
        <v>0</v>
      </c>
      <c r="AA357">
        <v>39980</v>
      </c>
      <c r="AB357">
        <v>0</v>
      </c>
      <c r="AC357">
        <v>0</v>
      </c>
      <c r="AD357">
        <v>0</v>
      </c>
      <c r="AE357">
        <v>0</v>
      </c>
      <c r="AF357">
        <v>0</v>
      </c>
      <c r="AG357" s="24">
        <v>364708372</v>
      </c>
      <c r="AH357" t="s">
        <v>86</v>
      </c>
      <c r="AN357" t="s">
        <v>86</v>
      </c>
    </row>
    <row r="358" spans="1:40" x14ac:dyDescent="0.15">
      <c r="A358" t="s">
        <v>41</v>
      </c>
      <c r="B358">
        <v>41312000</v>
      </c>
      <c r="C358">
        <v>530152436</v>
      </c>
      <c r="D358">
        <v>2878724</v>
      </c>
      <c r="E358">
        <v>747916</v>
      </c>
      <c r="F358">
        <v>15004</v>
      </c>
      <c r="G358">
        <v>146724028</v>
      </c>
      <c r="H358">
        <v>1248</v>
      </c>
      <c r="I358">
        <v>296</v>
      </c>
      <c r="J358">
        <v>12655984</v>
      </c>
      <c r="K358">
        <v>8</v>
      </c>
      <c r="L358">
        <v>35088</v>
      </c>
      <c r="M358">
        <v>2109608</v>
      </c>
      <c r="N358">
        <v>130300</v>
      </c>
      <c r="O358">
        <v>21337912</v>
      </c>
      <c r="P358">
        <v>233750144</v>
      </c>
      <c r="Q358">
        <v>1656</v>
      </c>
      <c r="R358">
        <v>1951260</v>
      </c>
      <c r="S358">
        <v>70516</v>
      </c>
      <c r="T358">
        <v>375984</v>
      </c>
      <c r="U358">
        <v>200</v>
      </c>
      <c r="V358">
        <v>71708</v>
      </c>
      <c r="W358">
        <v>40865168</v>
      </c>
      <c r="X358">
        <v>328</v>
      </c>
      <c r="Y358">
        <v>6480848</v>
      </c>
      <c r="Z358">
        <v>0</v>
      </c>
      <c r="AA358">
        <v>73092</v>
      </c>
      <c r="AB358">
        <v>644</v>
      </c>
      <c r="AC358">
        <v>8</v>
      </c>
      <c r="AD358">
        <v>792108</v>
      </c>
      <c r="AE358">
        <v>0</v>
      </c>
      <c r="AF358">
        <v>0</v>
      </c>
      <c r="AG358" s="24">
        <v>1042534216</v>
      </c>
      <c r="AH358" t="s">
        <v>41</v>
      </c>
      <c r="AN358" t="s">
        <v>41</v>
      </c>
    </row>
    <row r="359" spans="1:40" x14ac:dyDescent="0.15">
      <c r="AG359" s="24"/>
      <c r="AH359" t="s">
        <v>41</v>
      </c>
      <c r="AI359" t="s">
        <v>87</v>
      </c>
      <c r="AJ359" t="s">
        <v>108</v>
      </c>
    </row>
    <row r="360" spans="1:40" x14ac:dyDescent="0.15">
      <c r="A360" t="s">
        <v>88</v>
      </c>
      <c r="B360">
        <f t="shared" ref="B360:AG360" si="110">SUM(B353:B356)</f>
        <v>20066368</v>
      </c>
      <c r="C360">
        <f t="shared" si="110"/>
        <v>366927536</v>
      </c>
      <c r="D360">
        <f t="shared" si="110"/>
        <v>2660632</v>
      </c>
      <c r="E360">
        <f t="shared" si="110"/>
        <v>747916</v>
      </c>
      <c r="F360">
        <f t="shared" si="110"/>
        <v>15004</v>
      </c>
      <c r="G360">
        <f t="shared" si="110"/>
        <v>107196688</v>
      </c>
      <c r="H360">
        <f t="shared" si="110"/>
        <v>1248</v>
      </c>
      <c r="I360">
        <f t="shared" si="110"/>
        <v>296</v>
      </c>
      <c r="J360">
        <f t="shared" si="110"/>
        <v>12655984</v>
      </c>
      <c r="K360">
        <f t="shared" si="110"/>
        <v>8</v>
      </c>
      <c r="L360">
        <f t="shared" si="110"/>
        <v>35088</v>
      </c>
      <c r="M360">
        <f t="shared" si="110"/>
        <v>2037884</v>
      </c>
      <c r="N360">
        <f t="shared" si="110"/>
        <v>130300</v>
      </c>
      <c r="O360">
        <f t="shared" si="110"/>
        <v>10047204</v>
      </c>
      <c r="P360">
        <f t="shared" si="110"/>
        <v>107503204</v>
      </c>
      <c r="Q360">
        <f t="shared" si="110"/>
        <v>1520</v>
      </c>
      <c r="R360">
        <f t="shared" si="110"/>
        <v>1951260</v>
      </c>
      <c r="S360">
        <f t="shared" si="110"/>
        <v>70516</v>
      </c>
      <c r="T360">
        <f t="shared" si="110"/>
        <v>240872</v>
      </c>
      <c r="U360">
        <f t="shared" si="110"/>
        <v>200</v>
      </c>
      <c r="V360">
        <f t="shared" si="110"/>
        <v>71060</v>
      </c>
      <c r="W360">
        <f t="shared" si="110"/>
        <v>39101644</v>
      </c>
      <c r="X360">
        <f t="shared" si="110"/>
        <v>328</v>
      </c>
      <c r="Y360">
        <f t="shared" si="110"/>
        <v>5537212</v>
      </c>
      <c r="Z360">
        <f t="shared" si="110"/>
        <v>0</v>
      </c>
      <c r="AA360">
        <f t="shared" si="110"/>
        <v>33112</v>
      </c>
      <c r="AB360">
        <f t="shared" si="110"/>
        <v>644</v>
      </c>
      <c r="AC360">
        <f t="shared" si="110"/>
        <v>8</v>
      </c>
      <c r="AD360">
        <f t="shared" si="110"/>
        <v>792108</v>
      </c>
      <c r="AE360">
        <f t="shared" si="110"/>
        <v>0</v>
      </c>
      <c r="AF360">
        <f t="shared" si="110"/>
        <v>0</v>
      </c>
      <c r="AG360" s="24">
        <f t="shared" si="110"/>
        <v>677825844</v>
      </c>
      <c r="AH360">
        <f>AG360</f>
        <v>677825844</v>
      </c>
      <c r="AI360" s="25">
        <f>$C360+$G360+$P360</f>
        <v>581627428</v>
      </c>
      <c r="AJ360" s="24">
        <f>AH360-AI360</f>
        <v>96198416</v>
      </c>
      <c r="AK360" s="17">
        <f>AJ360/AH360</f>
        <v>0.1419220244426089</v>
      </c>
      <c r="AL360" t="s">
        <v>88</v>
      </c>
      <c r="AN360" t="s">
        <v>88</v>
      </c>
    </row>
    <row r="362" spans="1:40" x14ac:dyDescent="0.15">
      <c r="A362" t="s">
        <v>49</v>
      </c>
      <c r="B362" s="15">
        <f t="shared" ref="B362:AF362" si="111">B360/$AG360</f>
        <v>2.9604017282055712E-2</v>
      </c>
      <c r="C362" s="15">
        <f t="shared" si="111"/>
        <v>0.54133010602646781</v>
      </c>
      <c r="D362" s="15">
        <f t="shared" si="111"/>
        <v>3.9252442549239834E-3</v>
      </c>
      <c r="E362" s="15">
        <f t="shared" si="111"/>
        <v>1.103404372406904E-3</v>
      </c>
      <c r="F362" s="15">
        <f t="shared" si="111"/>
        <v>2.2135479390189791E-5</v>
      </c>
      <c r="G362" s="15">
        <f t="shared" si="111"/>
        <v>0.15814783243938985</v>
      </c>
      <c r="H362" s="15">
        <f t="shared" si="111"/>
        <v>1.8411809036894733E-6</v>
      </c>
      <c r="I362" s="15">
        <f t="shared" si="111"/>
        <v>4.3669034254173405E-7</v>
      </c>
      <c r="J362" s="15">
        <f t="shared" si="111"/>
        <v>1.8671439149198329E-2</v>
      </c>
      <c r="K362" s="15">
        <f t="shared" si="111"/>
        <v>1.1802441690317137E-8</v>
      </c>
      <c r="L362" s="15">
        <f t="shared" si="111"/>
        <v>5.1765509253730965E-5</v>
      </c>
      <c r="M362" s="15">
        <f t="shared" si="111"/>
        <v>3.006500885203781E-3</v>
      </c>
      <c r="N362" s="15">
        <f t="shared" si="111"/>
        <v>1.9223226903104036E-4</v>
      </c>
      <c r="O362" s="15">
        <f t="shared" si="111"/>
        <v>1.4822692420090138E-2</v>
      </c>
      <c r="P362" s="15">
        <f t="shared" si="111"/>
        <v>0.1586000370915335</v>
      </c>
      <c r="Q362" s="15">
        <f t="shared" si="111"/>
        <v>2.2424639211602561E-6</v>
      </c>
      <c r="R362" s="15">
        <f t="shared" si="111"/>
        <v>2.878704046581027E-3</v>
      </c>
      <c r="S362" s="15">
        <f t="shared" si="111"/>
        <v>1.040326222793004E-4</v>
      </c>
      <c r="T362" s="15">
        <f t="shared" si="111"/>
        <v>3.5535971685375867E-4</v>
      </c>
      <c r="U362" s="15">
        <f t="shared" si="111"/>
        <v>2.9506104225792843E-7</v>
      </c>
      <c r="V362" s="15">
        <f t="shared" si="111"/>
        <v>1.0483518831424198E-4</v>
      </c>
      <c r="W362" s="15">
        <f t="shared" si="111"/>
        <v>5.7686859163192369E-2</v>
      </c>
      <c r="X362" s="15">
        <f t="shared" si="111"/>
        <v>4.8390010930300265E-7</v>
      </c>
      <c r="Y362" s="15">
        <f t="shared" si="111"/>
        <v>8.1690777196155411E-3</v>
      </c>
      <c r="Z362" s="15">
        <f t="shared" si="111"/>
        <v>0</v>
      </c>
      <c r="AA362" s="15">
        <f t="shared" si="111"/>
        <v>4.8850306156222629E-5</v>
      </c>
      <c r="AB362" s="15">
        <f t="shared" si="111"/>
        <v>9.5009655607052949E-7</v>
      </c>
      <c r="AC362" s="15">
        <f t="shared" si="111"/>
        <v>1.1802441690317137E-8</v>
      </c>
      <c r="AD362" s="15">
        <f t="shared" si="111"/>
        <v>1.1686010603042158E-3</v>
      </c>
      <c r="AE362" s="15">
        <f t="shared" si="111"/>
        <v>0</v>
      </c>
      <c r="AF362" s="15">
        <f t="shared" si="111"/>
        <v>0</v>
      </c>
      <c r="AG362">
        <f>SUM(B362:AF362)</f>
        <v>1.0000000000000002</v>
      </c>
      <c r="AN362" t="s">
        <v>49</v>
      </c>
    </row>
    <row r="363" spans="1:40" x14ac:dyDescent="0.15">
      <c r="A363" t="s">
        <v>89</v>
      </c>
      <c r="B363" s="17">
        <f>B360/$AJ360</f>
        <v>0.20859353858799504</v>
      </c>
      <c r="C363" s="17" t="s">
        <v>150</v>
      </c>
      <c r="D363" s="17">
        <f>D360/$AJ360</f>
        <v>2.7657752701458201E-2</v>
      </c>
      <c r="E363" s="17">
        <f>E360/$AJ360</f>
        <v>7.7747226108172097E-3</v>
      </c>
      <c r="F363" s="17">
        <f>F360/$AJ360</f>
        <v>1.559693041099554E-4</v>
      </c>
      <c r="G363" s="17" t="s">
        <v>150</v>
      </c>
      <c r="H363" s="17">
        <f t="shared" ref="H363:O363" si="112">H360/$AJ360</f>
        <v>1.2973186585525484E-5</v>
      </c>
      <c r="I363" s="17">
        <f t="shared" si="112"/>
        <v>3.0769737414387362E-6</v>
      </c>
      <c r="J363" s="17">
        <f t="shared" si="112"/>
        <v>0.13156125148671888</v>
      </c>
      <c r="K363" s="17">
        <f t="shared" si="112"/>
        <v>8.3161452471317201E-8</v>
      </c>
      <c r="L363" s="17">
        <f t="shared" si="112"/>
        <v>3.6474613053919723E-4</v>
      </c>
      <c r="M363" s="17">
        <f t="shared" si="112"/>
        <v>2.1184174176007223E-2</v>
      </c>
      <c r="N363" s="17">
        <f t="shared" si="112"/>
        <v>1.3544921571265788E-3</v>
      </c>
      <c r="O363" s="17">
        <f t="shared" si="112"/>
        <v>0.1044425097394535</v>
      </c>
      <c r="P363" s="17" t="s">
        <v>150</v>
      </c>
      <c r="Q363" s="17">
        <f t="shared" ref="Q363:AF363" si="113">Q360/$AJ360</f>
        <v>1.5800675969550267E-5</v>
      </c>
      <c r="R363" s="17">
        <f t="shared" si="113"/>
        <v>2.0283701968647799E-2</v>
      </c>
      <c r="S363" s="17">
        <f t="shared" si="113"/>
        <v>7.330266228084255E-4</v>
      </c>
      <c r="T363" s="17">
        <f t="shared" si="113"/>
        <v>2.5039081724588896E-3</v>
      </c>
      <c r="U363" s="17">
        <f t="shared" si="113"/>
        <v>2.0790363117829299E-6</v>
      </c>
      <c r="V363" s="17">
        <f t="shared" si="113"/>
        <v>7.3868160157647498E-4</v>
      </c>
      <c r="W363" s="17">
        <f t="shared" si="113"/>
        <v>0.40646868863204566</v>
      </c>
      <c r="X363" s="17">
        <f t="shared" si="113"/>
        <v>3.4096195513240052E-6</v>
      </c>
      <c r="Y363" s="17">
        <f t="shared" si="113"/>
        <v>5.7560324070200904E-2</v>
      </c>
      <c r="Z363" s="17">
        <f t="shared" si="113"/>
        <v>0</v>
      </c>
      <c r="AA363" s="17">
        <f t="shared" si="113"/>
        <v>3.4420525177878189E-4</v>
      </c>
      <c r="AB363" s="17">
        <f t="shared" si="113"/>
        <v>6.6944969239410349E-6</v>
      </c>
      <c r="AC363" s="17">
        <f t="shared" si="113"/>
        <v>8.3161452471317201E-8</v>
      </c>
      <c r="AD363" s="17">
        <f t="shared" si="113"/>
        <v>8.2341064742687663E-3</v>
      </c>
      <c r="AE363" s="17">
        <f t="shared" si="113"/>
        <v>0</v>
      </c>
      <c r="AF363" s="17">
        <f t="shared" si="113"/>
        <v>0</v>
      </c>
      <c r="AG363" s="17">
        <f>SUM(B363:AF363)</f>
        <v>1.0000000000000002</v>
      </c>
      <c r="AN363" t="s">
        <v>89</v>
      </c>
    </row>
    <row r="365" spans="1:40" x14ac:dyDescent="0.15">
      <c r="A365" t="s">
        <v>109</v>
      </c>
      <c r="B365">
        <f t="shared" ref="B365:AF365" si="114">COUNTIF(B360,"&gt;1000")</f>
        <v>1</v>
      </c>
      <c r="C365">
        <f t="shared" si="114"/>
        <v>1</v>
      </c>
      <c r="D365">
        <f t="shared" si="114"/>
        <v>1</v>
      </c>
      <c r="E365">
        <f t="shared" si="114"/>
        <v>1</v>
      </c>
      <c r="F365">
        <f t="shared" si="114"/>
        <v>1</v>
      </c>
      <c r="G365">
        <f t="shared" si="114"/>
        <v>1</v>
      </c>
      <c r="H365">
        <f t="shared" si="114"/>
        <v>1</v>
      </c>
      <c r="I365">
        <f t="shared" si="114"/>
        <v>0</v>
      </c>
      <c r="J365">
        <f t="shared" si="114"/>
        <v>1</v>
      </c>
      <c r="K365">
        <f t="shared" si="114"/>
        <v>0</v>
      </c>
      <c r="L365">
        <f t="shared" si="114"/>
        <v>1</v>
      </c>
      <c r="M365">
        <f t="shared" si="114"/>
        <v>1</v>
      </c>
      <c r="N365">
        <f t="shared" si="114"/>
        <v>1</v>
      </c>
      <c r="O365">
        <f t="shared" si="114"/>
        <v>1</v>
      </c>
      <c r="P365">
        <f t="shared" si="114"/>
        <v>1</v>
      </c>
      <c r="Q365">
        <f t="shared" si="114"/>
        <v>1</v>
      </c>
      <c r="R365">
        <f t="shared" si="114"/>
        <v>1</v>
      </c>
      <c r="S365">
        <f t="shared" si="114"/>
        <v>1</v>
      </c>
      <c r="T365">
        <f t="shared" si="114"/>
        <v>1</v>
      </c>
      <c r="U365">
        <f t="shared" si="114"/>
        <v>0</v>
      </c>
      <c r="V365">
        <f t="shared" si="114"/>
        <v>1</v>
      </c>
      <c r="W365">
        <f t="shared" si="114"/>
        <v>1</v>
      </c>
      <c r="X365">
        <f t="shared" si="114"/>
        <v>0</v>
      </c>
      <c r="Y365">
        <f t="shared" si="114"/>
        <v>1</v>
      </c>
      <c r="Z365">
        <f t="shared" si="114"/>
        <v>0</v>
      </c>
      <c r="AA365">
        <f t="shared" si="114"/>
        <v>1</v>
      </c>
      <c r="AB365">
        <f t="shared" si="114"/>
        <v>0</v>
      </c>
      <c r="AC365">
        <f t="shared" si="114"/>
        <v>0</v>
      </c>
      <c r="AD365">
        <f t="shared" si="114"/>
        <v>1</v>
      </c>
      <c r="AE365">
        <f t="shared" si="114"/>
        <v>0</v>
      </c>
      <c r="AF365">
        <f t="shared" si="114"/>
        <v>0</v>
      </c>
      <c r="AG365">
        <f>SUM(C365:AF365)-SUM($C365,$F365,$H365,$P365,$V365)</f>
        <v>16</v>
      </c>
    </row>
    <row r="366" spans="1:40" x14ac:dyDescent="0.15">
      <c r="A366" t="s">
        <v>116</v>
      </c>
    </row>
    <row r="368" spans="1:40" ht="14" x14ac:dyDescent="0.15">
      <c r="A368" s="23" t="s">
        <v>111</v>
      </c>
      <c r="B368">
        <f t="shared" ref="B368:AF368" si="115">COUNTIF(B363,"&gt;0.01")</f>
        <v>1</v>
      </c>
      <c r="C368">
        <f t="shared" si="115"/>
        <v>0</v>
      </c>
      <c r="D368">
        <f t="shared" si="115"/>
        <v>1</v>
      </c>
      <c r="E368">
        <f t="shared" si="115"/>
        <v>0</v>
      </c>
      <c r="F368">
        <f t="shared" si="115"/>
        <v>0</v>
      </c>
      <c r="G368">
        <f t="shared" si="115"/>
        <v>0</v>
      </c>
      <c r="H368">
        <f t="shared" si="115"/>
        <v>0</v>
      </c>
      <c r="I368">
        <f t="shared" si="115"/>
        <v>0</v>
      </c>
      <c r="J368">
        <f t="shared" si="115"/>
        <v>1</v>
      </c>
      <c r="K368">
        <f t="shared" si="115"/>
        <v>0</v>
      </c>
      <c r="L368">
        <f t="shared" si="115"/>
        <v>0</v>
      </c>
      <c r="M368">
        <f t="shared" si="115"/>
        <v>1</v>
      </c>
      <c r="N368">
        <f t="shared" si="115"/>
        <v>0</v>
      </c>
      <c r="O368">
        <f t="shared" si="115"/>
        <v>1</v>
      </c>
      <c r="P368">
        <f t="shared" si="115"/>
        <v>0</v>
      </c>
      <c r="Q368">
        <f t="shared" si="115"/>
        <v>0</v>
      </c>
      <c r="R368">
        <f t="shared" si="115"/>
        <v>1</v>
      </c>
      <c r="S368">
        <f t="shared" si="115"/>
        <v>0</v>
      </c>
      <c r="T368">
        <f t="shared" si="115"/>
        <v>0</v>
      </c>
      <c r="U368">
        <f t="shared" si="115"/>
        <v>0</v>
      </c>
      <c r="V368">
        <f t="shared" si="115"/>
        <v>0</v>
      </c>
      <c r="W368">
        <f t="shared" si="115"/>
        <v>1</v>
      </c>
      <c r="X368">
        <f t="shared" si="115"/>
        <v>0</v>
      </c>
      <c r="Y368">
        <f t="shared" si="115"/>
        <v>1</v>
      </c>
      <c r="Z368">
        <f t="shared" si="115"/>
        <v>0</v>
      </c>
      <c r="AA368">
        <f t="shared" si="115"/>
        <v>0</v>
      </c>
      <c r="AB368">
        <f t="shared" si="115"/>
        <v>0</v>
      </c>
      <c r="AC368">
        <f t="shared" si="115"/>
        <v>0</v>
      </c>
      <c r="AD368">
        <f t="shared" si="115"/>
        <v>0</v>
      </c>
      <c r="AE368">
        <f t="shared" si="115"/>
        <v>0</v>
      </c>
      <c r="AF368">
        <f t="shared" si="115"/>
        <v>0</v>
      </c>
      <c r="AG368">
        <f>SUM(C368:AF368)</f>
        <v>7</v>
      </c>
    </row>
    <row r="370" spans="1:32" x14ac:dyDescent="0.15">
      <c r="B370" t="s">
        <v>95</v>
      </c>
      <c r="C370" t="s">
        <v>51</v>
      </c>
      <c r="D370" t="s">
        <v>52</v>
      </c>
      <c r="E370" t="s">
        <v>53</v>
      </c>
      <c r="F370" t="s">
        <v>158</v>
      </c>
      <c r="G370" t="s">
        <v>55</v>
      </c>
      <c r="H370" t="s">
        <v>56</v>
      </c>
      <c r="I370" t="s">
        <v>106</v>
      </c>
      <c r="J370" t="s">
        <v>57</v>
      </c>
      <c r="K370" t="s">
        <v>152</v>
      </c>
      <c r="L370" t="s">
        <v>60</v>
      </c>
      <c r="M370" t="s">
        <v>148</v>
      </c>
      <c r="N370" t="s">
        <v>65</v>
      </c>
      <c r="O370" t="s">
        <v>107</v>
      </c>
      <c r="P370" t="s">
        <v>68</v>
      </c>
      <c r="Q370" t="s">
        <v>69</v>
      </c>
      <c r="R370" t="s">
        <v>118</v>
      </c>
      <c r="S370" t="s">
        <v>119</v>
      </c>
      <c r="T370" t="s">
        <v>70</v>
      </c>
      <c r="U370" t="s">
        <v>71</v>
      </c>
      <c r="V370" t="s">
        <v>72</v>
      </c>
      <c r="W370" t="s">
        <v>73</v>
      </c>
      <c r="X370" t="s">
        <v>153</v>
      </c>
      <c r="Y370" t="s">
        <v>74</v>
      </c>
      <c r="Z370" t="s">
        <v>154</v>
      </c>
      <c r="AA370" t="s">
        <v>75</v>
      </c>
      <c r="AB370" t="s">
        <v>77</v>
      </c>
      <c r="AC370" t="s">
        <v>155</v>
      </c>
      <c r="AD370" t="s">
        <v>78</v>
      </c>
      <c r="AE370" t="s">
        <v>80</v>
      </c>
      <c r="AF370" t="s">
        <v>41</v>
      </c>
    </row>
    <row r="371" spans="1:32" x14ac:dyDescent="0.15">
      <c r="A371" t="s">
        <v>159</v>
      </c>
      <c r="B371">
        <v>0</v>
      </c>
      <c r="C371">
        <v>41917081.252599999</v>
      </c>
      <c r="D371">
        <v>167013532.03760001</v>
      </c>
      <c r="E371">
        <v>942789.07440000004</v>
      </c>
      <c r="F371">
        <v>0</v>
      </c>
      <c r="G371">
        <v>0</v>
      </c>
      <c r="H371">
        <v>42579356.7016</v>
      </c>
      <c r="I371">
        <v>0</v>
      </c>
      <c r="J371">
        <v>0</v>
      </c>
      <c r="K371">
        <v>0</v>
      </c>
      <c r="L371">
        <v>840162.85049999994</v>
      </c>
      <c r="M371">
        <v>0</v>
      </c>
      <c r="N371">
        <v>204.7971</v>
      </c>
      <c r="O371">
        <v>0</v>
      </c>
      <c r="P371">
        <v>6247969.8536999999</v>
      </c>
      <c r="Q371">
        <v>110100475.00040001</v>
      </c>
      <c r="R371">
        <v>24.819600000000001</v>
      </c>
      <c r="S371">
        <v>0</v>
      </c>
      <c r="T371">
        <v>0</v>
      </c>
      <c r="U371">
        <v>13228.7547</v>
      </c>
      <c r="V371">
        <v>315.69940000000003</v>
      </c>
      <c r="W371">
        <v>8179484.8150000004</v>
      </c>
      <c r="X371">
        <v>0</v>
      </c>
      <c r="Y371">
        <v>1092972.5819999999</v>
      </c>
      <c r="Z371">
        <v>0</v>
      </c>
      <c r="AA371">
        <v>3507.9447</v>
      </c>
      <c r="AB371">
        <v>0</v>
      </c>
      <c r="AC371">
        <v>0</v>
      </c>
      <c r="AD371">
        <v>0</v>
      </c>
      <c r="AE371">
        <v>0</v>
      </c>
      <c r="AF371">
        <v>378931106</v>
      </c>
    </row>
    <row r="372" spans="1:32" x14ac:dyDescent="0.15">
      <c r="A372" t="s">
        <v>160</v>
      </c>
      <c r="B372">
        <v>0</v>
      </c>
      <c r="C372">
        <v>0</v>
      </c>
      <c r="D372">
        <v>10472633.941</v>
      </c>
      <c r="E372">
        <v>0</v>
      </c>
      <c r="F372">
        <v>0</v>
      </c>
      <c r="G372">
        <v>130.3724</v>
      </c>
      <c r="H372">
        <v>29973552.3981</v>
      </c>
      <c r="I372">
        <v>0</v>
      </c>
      <c r="J372">
        <v>0.9103</v>
      </c>
      <c r="K372">
        <v>0</v>
      </c>
      <c r="L372">
        <v>0</v>
      </c>
      <c r="M372">
        <v>0</v>
      </c>
      <c r="N372">
        <v>183.13929999999999</v>
      </c>
      <c r="O372">
        <v>0</v>
      </c>
      <c r="P372">
        <v>990044.62120000005</v>
      </c>
      <c r="Q372">
        <v>10045348.477499999</v>
      </c>
      <c r="R372">
        <v>15.9224</v>
      </c>
      <c r="S372">
        <v>0</v>
      </c>
      <c r="T372">
        <v>0</v>
      </c>
      <c r="U372">
        <v>0</v>
      </c>
      <c r="V372">
        <v>187.3143</v>
      </c>
      <c r="W372">
        <v>108250.3548</v>
      </c>
      <c r="X372">
        <v>0</v>
      </c>
      <c r="Y372">
        <v>660219.14549999998</v>
      </c>
      <c r="Z372">
        <v>0</v>
      </c>
      <c r="AA372">
        <v>27.2819</v>
      </c>
      <c r="AB372">
        <v>0</v>
      </c>
      <c r="AC372">
        <v>0</v>
      </c>
      <c r="AD372">
        <v>0</v>
      </c>
      <c r="AE372">
        <v>0</v>
      </c>
      <c r="AF372">
        <v>52250594</v>
      </c>
    </row>
    <row r="373" spans="1:32" x14ac:dyDescent="0.15">
      <c r="A373" t="s">
        <v>161</v>
      </c>
      <c r="B373">
        <v>0</v>
      </c>
      <c r="C373">
        <v>0</v>
      </c>
      <c r="D373">
        <v>17060537.511100002</v>
      </c>
      <c r="E373">
        <v>368018.59360000002</v>
      </c>
      <c r="F373">
        <v>0</v>
      </c>
      <c r="G373">
        <v>0</v>
      </c>
      <c r="H373">
        <v>45131959.324299999</v>
      </c>
      <c r="I373">
        <v>117.1793</v>
      </c>
      <c r="J373">
        <v>0</v>
      </c>
      <c r="K373">
        <v>1136185.3729999999</v>
      </c>
      <c r="L373">
        <v>0</v>
      </c>
      <c r="M373">
        <v>0</v>
      </c>
      <c r="N373">
        <v>193.72659999999999</v>
      </c>
      <c r="O373">
        <v>0</v>
      </c>
      <c r="P373">
        <v>434150.48359999998</v>
      </c>
      <c r="Q373">
        <v>12631174.014</v>
      </c>
      <c r="R373">
        <v>42.255200000000002</v>
      </c>
      <c r="S373">
        <v>39874.545100000003</v>
      </c>
      <c r="T373">
        <v>123663.2598</v>
      </c>
      <c r="U373">
        <v>56106.369200000001</v>
      </c>
      <c r="V373">
        <v>101.61409999999999</v>
      </c>
      <c r="W373">
        <v>259479.5509</v>
      </c>
      <c r="X373">
        <v>0</v>
      </c>
      <c r="Y373">
        <v>1104194.7964999999</v>
      </c>
      <c r="Z373">
        <v>0.50980000000000003</v>
      </c>
      <c r="AA373">
        <v>598.745</v>
      </c>
      <c r="AB373">
        <v>81.788899999999998</v>
      </c>
      <c r="AC373">
        <v>0</v>
      </c>
      <c r="AD373">
        <v>0</v>
      </c>
      <c r="AE373">
        <v>0</v>
      </c>
      <c r="AF373">
        <v>78346480</v>
      </c>
    </row>
    <row r="374" spans="1:32" x14ac:dyDescent="0.15">
      <c r="A374" t="s">
        <v>162</v>
      </c>
      <c r="B374">
        <v>0</v>
      </c>
      <c r="C374">
        <v>0</v>
      </c>
      <c r="D374">
        <v>41477648.930299997</v>
      </c>
      <c r="E374">
        <v>306638.73930000002</v>
      </c>
      <c r="F374">
        <v>971155.5379</v>
      </c>
      <c r="G374">
        <v>0.61670000000000003</v>
      </c>
      <c r="H374">
        <v>3349015.0251000002</v>
      </c>
      <c r="I374">
        <v>0</v>
      </c>
      <c r="J374">
        <v>6.1383999999999999</v>
      </c>
      <c r="K374">
        <v>257274.85889999999</v>
      </c>
      <c r="L374">
        <v>121.2581</v>
      </c>
      <c r="M374">
        <v>0</v>
      </c>
      <c r="N374">
        <v>1066.277</v>
      </c>
      <c r="O374">
        <v>27786.525600000001</v>
      </c>
      <c r="P374">
        <v>1218156.4822</v>
      </c>
      <c r="Q374">
        <v>4348633.3141000001</v>
      </c>
      <c r="R374">
        <v>250.83860000000001</v>
      </c>
      <c r="S374">
        <v>93342.550399999993</v>
      </c>
      <c r="T374">
        <v>0</v>
      </c>
      <c r="U374">
        <v>0</v>
      </c>
      <c r="V374">
        <v>2021.3997999999999</v>
      </c>
      <c r="W374">
        <v>72012.267200000002</v>
      </c>
      <c r="X374">
        <v>0</v>
      </c>
      <c r="Y374">
        <v>1344830.1979</v>
      </c>
      <c r="Z374">
        <v>0</v>
      </c>
      <c r="AA374">
        <v>13.875</v>
      </c>
      <c r="AB374">
        <v>449.05489999999998</v>
      </c>
      <c r="AC374">
        <v>0.93810000000000004</v>
      </c>
      <c r="AD374">
        <v>0</v>
      </c>
      <c r="AE374">
        <v>0</v>
      </c>
      <c r="AF374">
        <v>53470425</v>
      </c>
    </row>
    <row r="375" spans="1:32" x14ac:dyDescent="0.15">
      <c r="A375" t="s">
        <v>163</v>
      </c>
      <c r="B375">
        <v>0</v>
      </c>
      <c r="C375">
        <v>0</v>
      </c>
      <c r="D375">
        <v>42683270.823899999</v>
      </c>
      <c r="E375">
        <v>105473.73579999999</v>
      </c>
      <c r="F375">
        <v>0</v>
      </c>
      <c r="G375">
        <v>100.9113</v>
      </c>
      <c r="H375">
        <v>192611.1716</v>
      </c>
      <c r="I375">
        <v>0</v>
      </c>
      <c r="J375">
        <v>0</v>
      </c>
      <c r="K375">
        <v>100066.6133</v>
      </c>
      <c r="L375">
        <v>0</v>
      </c>
      <c r="M375">
        <v>0</v>
      </c>
      <c r="N375">
        <v>367.9384</v>
      </c>
      <c r="O375">
        <v>0</v>
      </c>
      <c r="P375">
        <v>478404.26549999998</v>
      </c>
      <c r="Q375">
        <v>8179970.6028000005</v>
      </c>
      <c r="R375">
        <v>0</v>
      </c>
      <c r="S375">
        <v>0</v>
      </c>
      <c r="T375">
        <v>0</v>
      </c>
      <c r="U375">
        <v>0</v>
      </c>
      <c r="V375">
        <v>30.032699999999998</v>
      </c>
      <c r="W375">
        <v>95326.439599999998</v>
      </c>
      <c r="X375">
        <v>0</v>
      </c>
      <c r="Y375">
        <v>163.1927</v>
      </c>
      <c r="Z375">
        <v>0</v>
      </c>
      <c r="AA375">
        <v>23.9011</v>
      </c>
      <c r="AB375">
        <v>42.503599999999999</v>
      </c>
      <c r="AC375">
        <v>0</v>
      </c>
      <c r="AD375">
        <v>0</v>
      </c>
      <c r="AE375">
        <v>0</v>
      </c>
      <c r="AF375">
        <v>51835852</v>
      </c>
    </row>
    <row r="376" spans="1:32" x14ac:dyDescent="0.15">
      <c r="A376" t="s">
        <v>164</v>
      </c>
      <c r="B376">
        <v>0</v>
      </c>
      <c r="C376">
        <v>0</v>
      </c>
      <c r="D376">
        <v>59529008.428000003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27274.3092</v>
      </c>
      <c r="L376">
        <v>0</v>
      </c>
      <c r="M376">
        <v>274278.47259999998</v>
      </c>
      <c r="N376">
        <v>94.833600000000004</v>
      </c>
      <c r="O376">
        <v>0</v>
      </c>
      <c r="P376">
        <v>0</v>
      </c>
      <c r="Q376">
        <v>3819548.5735999998</v>
      </c>
      <c r="R376">
        <v>11.1289</v>
      </c>
      <c r="S376">
        <v>9524.4722000000002</v>
      </c>
      <c r="T376">
        <v>0</v>
      </c>
      <c r="U376">
        <v>0</v>
      </c>
      <c r="V376">
        <v>24.757200000000001</v>
      </c>
      <c r="W376">
        <v>0</v>
      </c>
      <c r="X376">
        <v>0</v>
      </c>
      <c r="Y376">
        <v>156702.58319999999</v>
      </c>
      <c r="Z376">
        <v>0</v>
      </c>
      <c r="AA376">
        <v>1.78E-2</v>
      </c>
      <c r="AB376">
        <v>0</v>
      </c>
      <c r="AC376">
        <v>0</v>
      </c>
      <c r="AD376">
        <v>82.677300000000002</v>
      </c>
      <c r="AE376">
        <v>0</v>
      </c>
      <c r="AF376">
        <v>63816550</v>
      </c>
    </row>
    <row r="377" spans="1:32" x14ac:dyDescent="0.15">
      <c r="A377" t="s">
        <v>165</v>
      </c>
      <c r="B377">
        <v>0</v>
      </c>
      <c r="C377">
        <v>1949467.9571</v>
      </c>
      <c r="D377">
        <v>20644164.690099999</v>
      </c>
      <c r="E377">
        <v>114025.9472</v>
      </c>
      <c r="F377">
        <v>0</v>
      </c>
      <c r="G377">
        <v>77.4666</v>
      </c>
      <c r="H377">
        <v>103.5333</v>
      </c>
      <c r="I377">
        <v>0</v>
      </c>
      <c r="J377">
        <v>0</v>
      </c>
      <c r="K377">
        <v>225494.94450000001</v>
      </c>
      <c r="L377">
        <v>0</v>
      </c>
      <c r="M377">
        <v>0</v>
      </c>
      <c r="N377">
        <v>519.55619999999999</v>
      </c>
      <c r="O377">
        <v>0</v>
      </c>
      <c r="P377">
        <v>219775.91680000001</v>
      </c>
      <c r="Q377">
        <v>15370551.635299999</v>
      </c>
      <c r="R377">
        <v>16.1084</v>
      </c>
      <c r="S377">
        <v>0</v>
      </c>
      <c r="T377">
        <v>0</v>
      </c>
      <c r="U377">
        <v>24388.586200000002</v>
      </c>
      <c r="V377">
        <v>20.491499999999998</v>
      </c>
      <c r="W377">
        <v>62153.705499999996</v>
      </c>
      <c r="X377">
        <v>0</v>
      </c>
      <c r="Y377">
        <v>303000.09999999998</v>
      </c>
      <c r="Z377">
        <v>0</v>
      </c>
      <c r="AA377">
        <v>6922.4777999999997</v>
      </c>
      <c r="AB377">
        <v>0</v>
      </c>
      <c r="AC377">
        <v>0</v>
      </c>
      <c r="AD377">
        <v>93.025099999999995</v>
      </c>
      <c r="AE377">
        <v>0</v>
      </c>
      <c r="AF377">
        <v>38920776</v>
      </c>
    </row>
    <row r="378" spans="1:32" x14ac:dyDescent="0.15">
      <c r="A378" t="s">
        <v>166</v>
      </c>
      <c r="B378">
        <v>17431.6371</v>
      </c>
      <c r="C378">
        <v>761619.55929999996</v>
      </c>
      <c r="D378">
        <v>49443839.3081</v>
      </c>
      <c r="E378">
        <v>199727.51740000001</v>
      </c>
      <c r="F378">
        <v>0</v>
      </c>
      <c r="G378">
        <v>0</v>
      </c>
      <c r="H378">
        <v>0</v>
      </c>
      <c r="I378">
        <v>237.83029999999999</v>
      </c>
      <c r="J378">
        <v>0</v>
      </c>
      <c r="K378">
        <v>0</v>
      </c>
      <c r="L378">
        <v>0</v>
      </c>
      <c r="M378">
        <v>169532.78400000001</v>
      </c>
      <c r="N378">
        <v>362.9162</v>
      </c>
      <c r="O378">
        <v>215278.82250000001</v>
      </c>
      <c r="P378">
        <v>1141236.5671999999</v>
      </c>
      <c r="Q378">
        <v>28342189.190099999</v>
      </c>
      <c r="R378">
        <v>261.78579999999999</v>
      </c>
      <c r="S378">
        <v>3498.9998999999998</v>
      </c>
      <c r="T378">
        <v>0</v>
      </c>
      <c r="U378">
        <v>288.17570000000001</v>
      </c>
      <c r="V378">
        <v>25.9344</v>
      </c>
      <c r="W378">
        <v>118952.1778</v>
      </c>
      <c r="X378">
        <v>354.25389999999999</v>
      </c>
      <c r="Y378">
        <v>9305.6355999999996</v>
      </c>
      <c r="Z378">
        <v>0</v>
      </c>
      <c r="AA378">
        <v>0</v>
      </c>
      <c r="AB378">
        <v>0</v>
      </c>
      <c r="AC378">
        <v>0</v>
      </c>
      <c r="AD378">
        <v>651094.54859999998</v>
      </c>
      <c r="AE378">
        <v>0</v>
      </c>
      <c r="AF378">
        <v>81075238</v>
      </c>
    </row>
    <row r="379" spans="1:32" x14ac:dyDescent="0.15">
      <c r="A379" t="s">
        <v>167</v>
      </c>
      <c r="B379">
        <v>0</v>
      </c>
      <c r="C379">
        <v>0</v>
      </c>
      <c r="D379">
        <v>10809399.3993</v>
      </c>
      <c r="E379">
        <v>14421.2269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289264.58639999997</v>
      </c>
      <c r="L379">
        <v>0</v>
      </c>
      <c r="M379">
        <v>0</v>
      </c>
      <c r="N379">
        <v>151.30420000000001</v>
      </c>
      <c r="O379">
        <v>0</v>
      </c>
      <c r="P379">
        <v>0</v>
      </c>
      <c r="Q379">
        <v>5337189.1014999999</v>
      </c>
      <c r="R379">
        <v>0</v>
      </c>
      <c r="S379">
        <v>56954.5481</v>
      </c>
      <c r="T379">
        <v>0</v>
      </c>
      <c r="U379">
        <v>0</v>
      </c>
      <c r="V379">
        <v>28.189900000000002</v>
      </c>
      <c r="W379">
        <v>79392.435299999997</v>
      </c>
      <c r="X379">
        <v>0</v>
      </c>
      <c r="Y379">
        <v>96221.060200000007</v>
      </c>
      <c r="Z379">
        <v>0</v>
      </c>
      <c r="AA379">
        <v>17782.921300000002</v>
      </c>
      <c r="AB379">
        <v>0</v>
      </c>
      <c r="AC379">
        <v>0</v>
      </c>
      <c r="AD379">
        <v>90.009699999999995</v>
      </c>
      <c r="AE379">
        <v>0</v>
      </c>
      <c r="AF379">
        <v>16700895</v>
      </c>
    </row>
    <row r="380" spans="1:32" x14ac:dyDescent="0.15">
      <c r="A380" t="s">
        <v>168</v>
      </c>
      <c r="B380">
        <v>0</v>
      </c>
      <c r="C380">
        <v>0</v>
      </c>
      <c r="D380">
        <v>28638949.725900002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1609.2284</v>
      </c>
      <c r="O380">
        <v>0</v>
      </c>
      <c r="P380">
        <v>155611.63500000001</v>
      </c>
      <c r="Q380">
        <v>1421310.4816000001</v>
      </c>
      <c r="R380">
        <v>0</v>
      </c>
      <c r="S380">
        <v>0</v>
      </c>
      <c r="T380">
        <v>0</v>
      </c>
      <c r="U380">
        <v>0</v>
      </c>
      <c r="V380">
        <v>1274.2499</v>
      </c>
      <c r="W380">
        <v>38968330.095200002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69187085</v>
      </c>
    </row>
    <row r="381" spans="1:32" x14ac:dyDescent="0.15">
      <c r="A381" t="s">
        <v>169</v>
      </c>
      <c r="B381">
        <v>0</v>
      </c>
      <c r="C381">
        <v>0</v>
      </c>
      <c r="D381">
        <v>9336083.7358999997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114.9641</v>
      </c>
      <c r="O381">
        <v>0</v>
      </c>
      <c r="P381">
        <v>6.3783000000000003</v>
      </c>
      <c r="Q381">
        <v>11866259.5823</v>
      </c>
      <c r="R381">
        <v>4.2891000000000004</v>
      </c>
      <c r="S381">
        <v>0</v>
      </c>
      <c r="T381">
        <v>0</v>
      </c>
      <c r="U381">
        <v>0</v>
      </c>
      <c r="V381">
        <v>181.34549999999999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21202650</v>
      </c>
    </row>
    <row r="382" spans="1:32" x14ac:dyDescent="0.15">
      <c r="A382" t="s">
        <v>170</v>
      </c>
      <c r="B382">
        <v>0</v>
      </c>
      <c r="C382">
        <v>0</v>
      </c>
      <c r="D382">
        <v>53530268.680500001</v>
      </c>
      <c r="E382">
        <v>0</v>
      </c>
      <c r="F382">
        <v>0</v>
      </c>
      <c r="G382">
        <v>153.7022</v>
      </c>
      <c r="H382">
        <v>3608079.5918999999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179.83340000000001</v>
      </c>
      <c r="O382">
        <v>0</v>
      </c>
      <c r="P382">
        <v>250886.94089999999</v>
      </c>
      <c r="Q382">
        <v>5268912.0416000001</v>
      </c>
      <c r="R382">
        <v>8.0675000000000008</v>
      </c>
      <c r="S382">
        <v>0</v>
      </c>
      <c r="T382">
        <v>0</v>
      </c>
      <c r="U382">
        <v>23577.7552</v>
      </c>
      <c r="V382">
        <v>202.26150000000001</v>
      </c>
      <c r="W382">
        <v>109637.5132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62791906</v>
      </c>
    </row>
    <row r="383" spans="1:32" x14ac:dyDescent="0.15">
      <c r="A383" t="s">
        <v>171</v>
      </c>
      <c r="B383">
        <v>0</v>
      </c>
      <c r="C383">
        <v>12055052.573799999</v>
      </c>
      <c r="D383">
        <v>4501904.7693999996</v>
      </c>
      <c r="E383">
        <v>51522.508600000001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591.74570000000006</v>
      </c>
      <c r="O383">
        <v>0</v>
      </c>
      <c r="P383">
        <v>307888.97210000001</v>
      </c>
      <c r="Q383">
        <v>4140499.4166000001</v>
      </c>
      <c r="R383">
        <v>0</v>
      </c>
      <c r="S383">
        <v>0</v>
      </c>
      <c r="T383">
        <v>0</v>
      </c>
      <c r="U383">
        <v>869.40830000000005</v>
      </c>
      <c r="V383">
        <v>5.9806999999999997</v>
      </c>
      <c r="W383">
        <v>114451.0555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8.3999999999999995E-3</v>
      </c>
      <c r="AF383">
        <v>21172786</v>
      </c>
    </row>
    <row r="384" spans="1:32" x14ac:dyDescent="0.15">
      <c r="A384" t="s">
        <v>172</v>
      </c>
      <c r="B384">
        <v>0</v>
      </c>
      <c r="C384">
        <v>0</v>
      </c>
      <c r="D384">
        <v>0</v>
      </c>
      <c r="E384">
        <v>0</v>
      </c>
      <c r="F384">
        <v>0</v>
      </c>
      <c r="G384">
        <v>0</v>
      </c>
      <c r="H384">
        <v>10873077.192600001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155.29390000000001</v>
      </c>
      <c r="O384">
        <v>0</v>
      </c>
      <c r="P384">
        <v>188435.42389999999</v>
      </c>
      <c r="Q384">
        <v>1247666.6161</v>
      </c>
      <c r="R384">
        <v>0</v>
      </c>
      <c r="S384">
        <v>0</v>
      </c>
      <c r="T384">
        <v>0</v>
      </c>
      <c r="U384">
        <v>0</v>
      </c>
      <c r="V384">
        <v>96.325800000000001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12309431</v>
      </c>
    </row>
    <row r="385" spans="1:38" x14ac:dyDescent="0.15">
      <c r="A385" t="s">
        <v>173</v>
      </c>
      <c r="B385">
        <v>0</v>
      </c>
      <c r="C385">
        <v>0</v>
      </c>
      <c r="D385">
        <v>5697818.6002000002</v>
      </c>
      <c r="E385">
        <v>0</v>
      </c>
      <c r="F385">
        <v>0</v>
      </c>
      <c r="G385">
        <v>0</v>
      </c>
      <c r="H385">
        <v>137.58670000000001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220.03450000000001</v>
      </c>
      <c r="O385">
        <v>0</v>
      </c>
      <c r="P385">
        <v>420853.3504</v>
      </c>
      <c r="Q385">
        <v>3939634.1096999999</v>
      </c>
      <c r="R385">
        <v>0</v>
      </c>
      <c r="S385">
        <v>0</v>
      </c>
      <c r="T385">
        <v>0</v>
      </c>
      <c r="U385">
        <v>0</v>
      </c>
      <c r="V385">
        <v>8.0501000000000005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10058672</v>
      </c>
    </row>
    <row r="386" spans="1:38" x14ac:dyDescent="0.15">
      <c r="A386" t="s">
        <v>174</v>
      </c>
      <c r="B386">
        <v>0</v>
      </c>
      <c r="C386">
        <v>11434481.048</v>
      </c>
      <c r="D386">
        <v>14780773.103599999</v>
      </c>
      <c r="E386">
        <v>0</v>
      </c>
      <c r="F386">
        <v>0</v>
      </c>
      <c r="G386">
        <v>45.153599999999997</v>
      </c>
      <c r="H386">
        <v>8560585.3992999997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128.9736</v>
      </c>
      <c r="O386">
        <v>0</v>
      </c>
      <c r="P386">
        <v>1515632.777</v>
      </c>
      <c r="Q386">
        <v>7928367.9713000003</v>
      </c>
      <c r="R386">
        <v>10.2317</v>
      </c>
      <c r="S386">
        <v>0</v>
      </c>
      <c r="T386">
        <v>0</v>
      </c>
      <c r="U386">
        <v>3857.78</v>
      </c>
      <c r="V386">
        <v>46.765500000000003</v>
      </c>
      <c r="W386">
        <v>57578.613899999997</v>
      </c>
      <c r="X386">
        <v>0</v>
      </c>
      <c r="Y386">
        <v>299217.77549999999</v>
      </c>
      <c r="Z386">
        <v>0</v>
      </c>
      <c r="AA386">
        <v>14.145</v>
      </c>
      <c r="AB386">
        <v>0</v>
      </c>
      <c r="AC386">
        <v>0</v>
      </c>
      <c r="AD386">
        <v>0</v>
      </c>
      <c r="AE386">
        <v>0</v>
      </c>
      <c r="AF386">
        <v>44580740</v>
      </c>
    </row>
    <row r="387" spans="1:38" x14ac:dyDescent="0.15">
      <c r="A387" t="s">
        <v>175</v>
      </c>
      <c r="B387">
        <v>0</v>
      </c>
      <c r="C387">
        <v>0</v>
      </c>
      <c r="D387">
        <v>20207301.5132</v>
      </c>
      <c r="E387">
        <v>472551.83470000001</v>
      </c>
      <c r="F387">
        <v>0</v>
      </c>
      <c r="G387">
        <v>0</v>
      </c>
      <c r="H387">
        <v>27093801.908599999</v>
      </c>
      <c r="I387">
        <v>136.6523</v>
      </c>
      <c r="J387">
        <v>0</v>
      </c>
      <c r="K387">
        <v>0</v>
      </c>
      <c r="L387">
        <v>0</v>
      </c>
      <c r="M387">
        <v>0</v>
      </c>
      <c r="N387">
        <v>208.1609</v>
      </c>
      <c r="O387">
        <v>0</v>
      </c>
      <c r="P387">
        <v>440882.31060000003</v>
      </c>
      <c r="Q387">
        <v>17150984.059</v>
      </c>
      <c r="R387">
        <v>46.909799999999997</v>
      </c>
      <c r="S387">
        <v>48440.6751</v>
      </c>
      <c r="T387">
        <v>0</v>
      </c>
      <c r="U387">
        <v>47.5379</v>
      </c>
      <c r="V387">
        <v>274.34649999999999</v>
      </c>
      <c r="W387">
        <v>149005.56789999999</v>
      </c>
      <c r="X387">
        <v>0</v>
      </c>
      <c r="Y387">
        <v>788599.45349999995</v>
      </c>
      <c r="Z387">
        <v>0</v>
      </c>
      <c r="AA387">
        <v>10.627800000000001</v>
      </c>
      <c r="AB387">
        <v>0</v>
      </c>
      <c r="AC387">
        <v>0</v>
      </c>
      <c r="AD387">
        <v>0</v>
      </c>
      <c r="AE387">
        <v>0</v>
      </c>
      <c r="AF387">
        <v>66352292</v>
      </c>
    </row>
    <row r="388" spans="1:38" x14ac:dyDescent="0.15">
      <c r="A388" t="s">
        <v>176</v>
      </c>
      <c r="B388">
        <v>0</v>
      </c>
      <c r="C388">
        <v>0</v>
      </c>
      <c r="D388">
        <v>2800146.8580999998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376.94170000000003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45.512900000000002</v>
      </c>
      <c r="W388">
        <v>0</v>
      </c>
      <c r="X388">
        <v>0</v>
      </c>
      <c r="Y388">
        <v>232714.84700000001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3033284</v>
      </c>
    </row>
    <row r="389" spans="1:38" x14ac:dyDescent="0.15">
      <c r="A389" t="s">
        <v>41</v>
      </c>
      <c r="B389">
        <v>17432</v>
      </c>
      <c r="C389">
        <v>68117702</v>
      </c>
      <c r="D389">
        <v>558627282</v>
      </c>
      <c r="E389">
        <v>2575169</v>
      </c>
      <c r="F389">
        <v>971156</v>
      </c>
      <c r="G389">
        <v>508</v>
      </c>
      <c r="H389">
        <v>171362280</v>
      </c>
      <c r="I389">
        <v>492</v>
      </c>
      <c r="J389">
        <v>7</v>
      </c>
      <c r="K389">
        <v>2035561</v>
      </c>
      <c r="L389">
        <v>840284</v>
      </c>
      <c r="M389">
        <v>443811</v>
      </c>
      <c r="N389">
        <v>6730</v>
      </c>
      <c r="O389">
        <v>243065</v>
      </c>
      <c r="P389">
        <v>14009936</v>
      </c>
      <c r="Q389">
        <v>251138714</v>
      </c>
      <c r="R389">
        <v>692</v>
      </c>
      <c r="S389">
        <v>251636</v>
      </c>
      <c r="T389">
        <v>123663</v>
      </c>
      <c r="U389">
        <v>122364</v>
      </c>
      <c r="V389">
        <v>4890</v>
      </c>
      <c r="W389">
        <v>48374055</v>
      </c>
      <c r="X389">
        <v>354</v>
      </c>
      <c r="Y389">
        <v>6088141</v>
      </c>
      <c r="Z389">
        <v>1</v>
      </c>
      <c r="AA389">
        <v>28902</v>
      </c>
      <c r="AB389">
        <v>573</v>
      </c>
      <c r="AC389">
        <v>1</v>
      </c>
      <c r="AD389">
        <v>651360</v>
      </c>
      <c r="AE389">
        <v>0</v>
      </c>
      <c r="AF389">
        <v>1126036762</v>
      </c>
    </row>
    <row r="391" spans="1:38" x14ac:dyDescent="0.15">
      <c r="A391" t="s">
        <v>50</v>
      </c>
      <c r="B391" t="str">
        <f t="shared" ref="B391:AE391" si="116">B370</f>
        <v>None</v>
      </c>
      <c r="C391" t="str">
        <f t="shared" si="116"/>
        <v>alice</v>
      </c>
      <c r="D391" t="str">
        <f t="shared" si="116"/>
        <v>atlas</v>
      </c>
      <c r="E391" t="str">
        <f t="shared" si="116"/>
        <v>biomed</v>
      </c>
      <c r="F391" t="str">
        <f t="shared" si="116"/>
        <v>cepc</v>
      </c>
      <c r="G391" t="str">
        <f t="shared" si="116"/>
        <v>cernatschool.org</v>
      </c>
      <c r="H391" t="str">
        <f t="shared" si="116"/>
        <v>cms</v>
      </c>
      <c r="I391" t="str">
        <f t="shared" si="116"/>
        <v>comet.j-parc.jp</v>
      </c>
      <c r="J391" t="str">
        <f t="shared" si="116"/>
        <v>dteam</v>
      </c>
      <c r="K391" t="str">
        <f t="shared" si="116"/>
        <v>dune</v>
      </c>
      <c r="L391" t="str">
        <f t="shared" si="116"/>
        <v>enmr.eu</v>
      </c>
      <c r="M391" t="str">
        <f t="shared" si="116"/>
        <v>fermilab</v>
      </c>
      <c r="N391" t="str">
        <f t="shared" si="116"/>
        <v>gridpp</v>
      </c>
      <c r="O391" t="str">
        <f t="shared" si="116"/>
        <v>icecube</v>
      </c>
      <c r="P391" t="str">
        <f t="shared" si="116"/>
        <v>ilc</v>
      </c>
      <c r="Q391" t="str">
        <f t="shared" si="116"/>
        <v>lhcb</v>
      </c>
      <c r="R391" t="str">
        <f t="shared" si="116"/>
        <v>lsst</v>
      </c>
      <c r="S391" t="str">
        <f t="shared" si="116"/>
        <v>lz</v>
      </c>
      <c r="T391" t="str">
        <f t="shared" si="116"/>
        <v>mice</v>
      </c>
      <c r="U391" t="str">
        <f t="shared" si="116"/>
        <v>na62.vo.gridpp.ac.uk</v>
      </c>
      <c r="V391" t="str">
        <f t="shared" si="116"/>
        <v>ops</v>
      </c>
      <c r="W391" t="str">
        <f t="shared" si="116"/>
        <v>pheno</v>
      </c>
      <c r="X391" t="str">
        <f t="shared" si="116"/>
        <v>skatelescope.eu</v>
      </c>
      <c r="Y391" t="str">
        <f t="shared" si="116"/>
        <v>snoplus.snolab.ca</v>
      </c>
      <c r="Z391" t="str">
        <f t="shared" si="116"/>
        <v>solidexperiment.org</v>
      </c>
      <c r="AA391" t="str">
        <f t="shared" si="116"/>
        <v>t2k.org</v>
      </c>
      <c r="AB391" t="str">
        <f t="shared" si="116"/>
        <v>vo.londongrid.ac.uk</v>
      </c>
      <c r="AC391" t="str">
        <f t="shared" si="116"/>
        <v>vo.moedal.org</v>
      </c>
      <c r="AD391" t="str">
        <f t="shared" si="116"/>
        <v>vo.northgrid.ac.uk</v>
      </c>
      <c r="AE391" t="str">
        <f t="shared" si="116"/>
        <v>vo.southgrid.ac.uk</v>
      </c>
      <c r="AF391" t="s">
        <v>41</v>
      </c>
      <c r="AH391" t="s">
        <v>50</v>
      </c>
    </row>
    <row r="392" spans="1:38" x14ac:dyDescent="0.15">
      <c r="A392" t="s">
        <v>82</v>
      </c>
      <c r="B392">
        <f t="shared" ref="B392:AF392" si="117">SUM(B372:B375)</f>
        <v>0</v>
      </c>
      <c r="C392">
        <f t="shared" si="117"/>
        <v>0</v>
      </c>
      <c r="D392">
        <f t="shared" si="117"/>
        <v>111694091.20630001</v>
      </c>
      <c r="E392">
        <f t="shared" si="117"/>
        <v>780131.06870000006</v>
      </c>
      <c r="F392">
        <f t="shared" si="117"/>
        <v>971155.5379</v>
      </c>
      <c r="G392">
        <f t="shared" si="117"/>
        <v>231.90039999999999</v>
      </c>
      <c r="H392">
        <f t="shared" si="117"/>
        <v>78647137.919100001</v>
      </c>
      <c r="I392">
        <f t="shared" si="117"/>
        <v>117.1793</v>
      </c>
      <c r="J392">
        <f t="shared" si="117"/>
        <v>7.0487000000000002</v>
      </c>
      <c r="K392">
        <f t="shared" si="117"/>
        <v>1493526.8452000001</v>
      </c>
      <c r="L392">
        <f t="shared" si="117"/>
        <v>121.2581</v>
      </c>
      <c r="M392">
        <f t="shared" si="117"/>
        <v>0</v>
      </c>
      <c r="N392">
        <f t="shared" si="117"/>
        <v>1811.0813000000001</v>
      </c>
      <c r="O392">
        <f t="shared" si="117"/>
        <v>27786.525600000001</v>
      </c>
      <c r="P392">
        <f t="shared" si="117"/>
        <v>3120755.8525</v>
      </c>
      <c r="Q392">
        <f t="shared" si="117"/>
        <v>35205126.408399999</v>
      </c>
      <c r="R392">
        <f t="shared" si="117"/>
        <v>309.01620000000003</v>
      </c>
      <c r="S392">
        <f t="shared" si="117"/>
        <v>133217.0955</v>
      </c>
      <c r="T392">
        <f t="shared" si="117"/>
        <v>123663.2598</v>
      </c>
      <c r="U392">
        <f t="shared" si="117"/>
        <v>56106.369200000001</v>
      </c>
      <c r="V392">
        <f t="shared" si="117"/>
        <v>2340.3609000000001</v>
      </c>
      <c r="W392">
        <f t="shared" si="117"/>
        <v>535068.61250000005</v>
      </c>
      <c r="X392">
        <f t="shared" si="117"/>
        <v>0</v>
      </c>
      <c r="Y392">
        <f t="shared" si="117"/>
        <v>3109407.3325999998</v>
      </c>
      <c r="Z392">
        <f t="shared" si="117"/>
        <v>0.50980000000000003</v>
      </c>
      <c r="AA392">
        <f t="shared" si="117"/>
        <v>663.803</v>
      </c>
      <c r="AB392">
        <f t="shared" si="117"/>
        <v>573.34739999999999</v>
      </c>
      <c r="AC392">
        <f t="shared" si="117"/>
        <v>0.93810000000000004</v>
      </c>
      <c r="AD392">
        <f t="shared" si="117"/>
        <v>0</v>
      </c>
      <c r="AE392">
        <f t="shared" si="117"/>
        <v>0</v>
      </c>
      <c r="AF392">
        <f t="shared" si="117"/>
        <v>235903351</v>
      </c>
      <c r="AH392" t="s">
        <v>82</v>
      </c>
    </row>
    <row r="393" spans="1:38" x14ac:dyDescent="0.15">
      <c r="A393" t="s">
        <v>83</v>
      </c>
      <c r="B393">
        <f t="shared" ref="B393:AF393" si="118">SUM(B376:B379)</f>
        <v>17431.6371</v>
      </c>
      <c r="C393">
        <f t="shared" si="118"/>
        <v>2711087.5164000001</v>
      </c>
      <c r="D393">
        <f t="shared" si="118"/>
        <v>140426411.82550001</v>
      </c>
      <c r="E393">
        <f t="shared" si="118"/>
        <v>328174.69150000002</v>
      </c>
      <c r="F393">
        <f t="shared" si="118"/>
        <v>0</v>
      </c>
      <c r="G393">
        <f t="shared" si="118"/>
        <v>77.4666</v>
      </c>
      <c r="H393">
        <f t="shared" si="118"/>
        <v>103.5333</v>
      </c>
      <c r="I393">
        <f t="shared" si="118"/>
        <v>237.83029999999999</v>
      </c>
      <c r="J393">
        <f t="shared" si="118"/>
        <v>0</v>
      </c>
      <c r="K393">
        <f t="shared" si="118"/>
        <v>542033.84009999991</v>
      </c>
      <c r="L393">
        <f t="shared" si="118"/>
        <v>0</v>
      </c>
      <c r="M393">
        <f t="shared" si="118"/>
        <v>443811.25659999996</v>
      </c>
      <c r="N393">
        <f t="shared" si="118"/>
        <v>1128.6102000000001</v>
      </c>
      <c r="O393">
        <f t="shared" si="118"/>
        <v>215278.82250000001</v>
      </c>
      <c r="P393">
        <f t="shared" si="118"/>
        <v>1361012.4839999999</v>
      </c>
      <c r="Q393">
        <f t="shared" si="118"/>
        <v>52869478.500499994</v>
      </c>
      <c r="R393">
        <f t="shared" si="118"/>
        <v>289.0231</v>
      </c>
      <c r="S393">
        <f t="shared" si="118"/>
        <v>69978.020199999999</v>
      </c>
      <c r="T393">
        <f t="shared" si="118"/>
        <v>0</v>
      </c>
      <c r="U393">
        <f t="shared" si="118"/>
        <v>24676.761900000001</v>
      </c>
      <c r="V393">
        <f t="shared" si="118"/>
        <v>99.37299999999999</v>
      </c>
      <c r="W393">
        <f t="shared" si="118"/>
        <v>260498.3186</v>
      </c>
      <c r="X393">
        <f t="shared" si="118"/>
        <v>354.25389999999999</v>
      </c>
      <c r="Y393">
        <f t="shared" si="118"/>
        <v>565229.37899999996</v>
      </c>
      <c r="Z393">
        <f t="shared" si="118"/>
        <v>0</v>
      </c>
      <c r="AA393">
        <f t="shared" si="118"/>
        <v>24705.4169</v>
      </c>
      <c r="AB393">
        <f t="shared" si="118"/>
        <v>0</v>
      </c>
      <c r="AC393">
        <f t="shared" si="118"/>
        <v>0</v>
      </c>
      <c r="AD393">
        <f t="shared" si="118"/>
        <v>651360.26069999998</v>
      </c>
      <c r="AE393">
        <f t="shared" si="118"/>
        <v>0</v>
      </c>
      <c r="AF393">
        <f t="shared" si="118"/>
        <v>200513459</v>
      </c>
      <c r="AH393" t="s">
        <v>83</v>
      </c>
    </row>
    <row r="394" spans="1:38" x14ac:dyDescent="0.15">
      <c r="A394" t="s">
        <v>84</v>
      </c>
      <c r="B394">
        <f t="shared" ref="B394:AF394" si="119">SUM(B380:B382)</f>
        <v>0</v>
      </c>
      <c r="C394">
        <f t="shared" si="119"/>
        <v>0</v>
      </c>
      <c r="D394">
        <f t="shared" si="119"/>
        <v>91505302.14230001</v>
      </c>
      <c r="E394">
        <f t="shared" si="119"/>
        <v>0</v>
      </c>
      <c r="F394">
        <f t="shared" si="119"/>
        <v>0</v>
      </c>
      <c r="G394">
        <f t="shared" si="119"/>
        <v>153.7022</v>
      </c>
      <c r="H394">
        <f t="shared" si="119"/>
        <v>3608079.5918999999</v>
      </c>
      <c r="I394">
        <f t="shared" si="119"/>
        <v>0</v>
      </c>
      <c r="J394">
        <f t="shared" si="119"/>
        <v>0</v>
      </c>
      <c r="K394">
        <f t="shared" si="119"/>
        <v>0</v>
      </c>
      <c r="L394">
        <f t="shared" si="119"/>
        <v>0</v>
      </c>
      <c r="M394">
        <f t="shared" si="119"/>
        <v>0</v>
      </c>
      <c r="N394">
        <f t="shared" si="119"/>
        <v>1904.0258999999999</v>
      </c>
      <c r="O394">
        <f t="shared" si="119"/>
        <v>0</v>
      </c>
      <c r="P394">
        <f t="shared" si="119"/>
        <v>406504.95420000004</v>
      </c>
      <c r="Q394">
        <f t="shared" si="119"/>
        <v>18556482.105499998</v>
      </c>
      <c r="R394">
        <f t="shared" si="119"/>
        <v>12.3566</v>
      </c>
      <c r="S394">
        <f t="shared" si="119"/>
        <v>0</v>
      </c>
      <c r="T394">
        <f t="shared" si="119"/>
        <v>0</v>
      </c>
      <c r="U394">
        <f t="shared" si="119"/>
        <v>23577.7552</v>
      </c>
      <c r="V394">
        <f t="shared" si="119"/>
        <v>1657.8569</v>
      </c>
      <c r="W394">
        <f t="shared" si="119"/>
        <v>39077967.608400002</v>
      </c>
      <c r="X394">
        <f t="shared" si="119"/>
        <v>0</v>
      </c>
      <c r="Y394">
        <f t="shared" si="119"/>
        <v>0</v>
      </c>
      <c r="Z394">
        <f t="shared" si="119"/>
        <v>0</v>
      </c>
      <c r="AA394">
        <f t="shared" si="119"/>
        <v>0</v>
      </c>
      <c r="AB394">
        <f t="shared" si="119"/>
        <v>0</v>
      </c>
      <c r="AC394">
        <f t="shared" si="119"/>
        <v>0</v>
      </c>
      <c r="AD394">
        <f t="shared" si="119"/>
        <v>0</v>
      </c>
      <c r="AE394">
        <f t="shared" si="119"/>
        <v>0</v>
      </c>
      <c r="AF394">
        <f t="shared" si="119"/>
        <v>153181641</v>
      </c>
      <c r="AH394" t="s">
        <v>84</v>
      </c>
    </row>
    <row r="395" spans="1:38" x14ac:dyDescent="0.15">
      <c r="A395" t="s">
        <v>85</v>
      </c>
      <c r="B395">
        <f t="shared" ref="B395:AF395" si="120">SUM(B383:B388)</f>
        <v>0</v>
      </c>
      <c r="C395">
        <f t="shared" si="120"/>
        <v>23489533.621799998</v>
      </c>
      <c r="D395">
        <f t="shared" si="120"/>
        <v>47987944.844499998</v>
      </c>
      <c r="E395">
        <f t="shared" si="120"/>
        <v>524074.34330000001</v>
      </c>
      <c r="F395">
        <f t="shared" si="120"/>
        <v>0</v>
      </c>
      <c r="G395">
        <f t="shared" si="120"/>
        <v>45.153599999999997</v>
      </c>
      <c r="H395">
        <f t="shared" si="120"/>
        <v>46527602.087200001</v>
      </c>
      <c r="I395">
        <f t="shared" si="120"/>
        <v>136.6523</v>
      </c>
      <c r="J395">
        <f t="shared" si="120"/>
        <v>0</v>
      </c>
      <c r="K395">
        <f t="shared" si="120"/>
        <v>0</v>
      </c>
      <c r="L395">
        <f t="shared" si="120"/>
        <v>0</v>
      </c>
      <c r="M395">
        <f t="shared" si="120"/>
        <v>0</v>
      </c>
      <c r="N395">
        <f t="shared" si="120"/>
        <v>1681.1503000000002</v>
      </c>
      <c r="O395">
        <f t="shared" si="120"/>
        <v>0</v>
      </c>
      <c r="P395">
        <f t="shared" si="120"/>
        <v>2873692.8340000003</v>
      </c>
      <c r="Q395">
        <f t="shared" si="120"/>
        <v>34407152.172700003</v>
      </c>
      <c r="R395">
        <f t="shared" si="120"/>
        <v>57.141499999999994</v>
      </c>
      <c r="S395">
        <f t="shared" si="120"/>
        <v>48440.6751</v>
      </c>
      <c r="T395">
        <f t="shared" si="120"/>
        <v>0</v>
      </c>
      <c r="U395">
        <f t="shared" si="120"/>
        <v>4774.7262000000001</v>
      </c>
      <c r="V395">
        <f t="shared" si="120"/>
        <v>476.98149999999998</v>
      </c>
      <c r="W395">
        <f t="shared" si="120"/>
        <v>321035.23730000004</v>
      </c>
      <c r="X395">
        <f t="shared" si="120"/>
        <v>0</v>
      </c>
      <c r="Y395">
        <f t="shared" si="120"/>
        <v>1320532.0759999999</v>
      </c>
      <c r="Z395">
        <f t="shared" si="120"/>
        <v>0</v>
      </c>
      <c r="AA395">
        <f t="shared" si="120"/>
        <v>24.7728</v>
      </c>
      <c r="AB395">
        <f t="shared" si="120"/>
        <v>0</v>
      </c>
      <c r="AC395">
        <f t="shared" si="120"/>
        <v>0</v>
      </c>
      <c r="AD395">
        <f t="shared" si="120"/>
        <v>0</v>
      </c>
      <c r="AE395">
        <f t="shared" si="120"/>
        <v>8.3999999999999995E-3</v>
      </c>
      <c r="AF395">
        <f t="shared" si="120"/>
        <v>157507205</v>
      </c>
      <c r="AH395" t="s">
        <v>85</v>
      </c>
    </row>
    <row r="396" spans="1:38" x14ac:dyDescent="0.15">
      <c r="A396" t="s">
        <v>86</v>
      </c>
      <c r="B396">
        <f t="shared" ref="B396:AF396" si="121">B371</f>
        <v>0</v>
      </c>
      <c r="C396">
        <f t="shared" si="121"/>
        <v>41917081.252599999</v>
      </c>
      <c r="D396">
        <f t="shared" si="121"/>
        <v>167013532.03760001</v>
      </c>
      <c r="E396">
        <f t="shared" si="121"/>
        <v>942789.07440000004</v>
      </c>
      <c r="F396">
        <f t="shared" si="121"/>
        <v>0</v>
      </c>
      <c r="G396">
        <f t="shared" si="121"/>
        <v>0</v>
      </c>
      <c r="H396">
        <f t="shared" si="121"/>
        <v>42579356.7016</v>
      </c>
      <c r="I396">
        <f t="shared" si="121"/>
        <v>0</v>
      </c>
      <c r="J396">
        <f t="shared" si="121"/>
        <v>0</v>
      </c>
      <c r="K396">
        <f t="shared" si="121"/>
        <v>0</v>
      </c>
      <c r="L396">
        <f t="shared" si="121"/>
        <v>840162.85049999994</v>
      </c>
      <c r="M396">
        <f t="shared" si="121"/>
        <v>0</v>
      </c>
      <c r="N396">
        <f t="shared" si="121"/>
        <v>204.7971</v>
      </c>
      <c r="O396">
        <f t="shared" si="121"/>
        <v>0</v>
      </c>
      <c r="P396">
        <f t="shared" si="121"/>
        <v>6247969.8536999999</v>
      </c>
      <c r="Q396">
        <f t="shared" si="121"/>
        <v>110100475.00040001</v>
      </c>
      <c r="R396">
        <f t="shared" si="121"/>
        <v>24.819600000000001</v>
      </c>
      <c r="S396">
        <f t="shared" si="121"/>
        <v>0</v>
      </c>
      <c r="T396">
        <f t="shared" si="121"/>
        <v>0</v>
      </c>
      <c r="U396">
        <f t="shared" si="121"/>
        <v>13228.7547</v>
      </c>
      <c r="V396">
        <f t="shared" si="121"/>
        <v>315.69940000000003</v>
      </c>
      <c r="W396">
        <f t="shared" si="121"/>
        <v>8179484.8150000004</v>
      </c>
      <c r="X396">
        <f t="shared" si="121"/>
        <v>0</v>
      </c>
      <c r="Y396">
        <f t="shared" si="121"/>
        <v>1092972.5819999999</v>
      </c>
      <c r="Z396">
        <f t="shared" si="121"/>
        <v>0</v>
      </c>
      <c r="AA396">
        <f t="shared" si="121"/>
        <v>3507.9447</v>
      </c>
      <c r="AB396">
        <f t="shared" si="121"/>
        <v>0</v>
      </c>
      <c r="AC396">
        <f t="shared" si="121"/>
        <v>0</v>
      </c>
      <c r="AD396">
        <f t="shared" si="121"/>
        <v>0</v>
      </c>
      <c r="AE396">
        <f t="shared" si="121"/>
        <v>0</v>
      </c>
      <c r="AF396">
        <f t="shared" si="121"/>
        <v>378931106</v>
      </c>
      <c r="AH396" t="s">
        <v>86</v>
      </c>
    </row>
    <row r="397" spans="1:38" x14ac:dyDescent="0.15">
      <c r="A397" t="s">
        <v>41</v>
      </c>
      <c r="B397">
        <f t="shared" ref="B397:AF397" si="122">SUM(B392:B396)</f>
        <v>17431.6371</v>
      </c>
      <c r="C397">
        <f t="shared" si="122"/>
        <v>68117702.390799999</v>
      </c>
      <c r="D397">
        <f t="shared" si="122"/>
        <v>558627282.05620003</v>
      </c>
      <c r="E397">
        <f t="shared" si="122"/>
        <v>2575169.1779000005</v>
      </c>
      <c r="F397">
        <f t="shared" si="122"/>
        <v>971155.5379</v>
      </c>
      <c r="G397">
        <f t="shared" si="122"/>
        <v>508.22279999999995</v>
      </c>
      <c r="H397">
        <f t="shared" si="122"/>
        <v>171362279.83310002</v>
      </c>
      <c r="I397">
        <f t="shared" si="122"/>
        <v>491.66189999999995</v>
      </c>
      <c r="J397">
        <f t="shared" si="122"/>
        <v>7.0487000000000002</v>
      </c>
      <c r="K397">
        <f t="shared" si="122"/>
        <v>2035560.6853</v>
      </c>
      <c r="L397">
        <f t="shared" si="122"/>
        <v>840284.10859999992</v>
      </c>
      <c r="M397">
        <f t="shared" si="122"/>
        <v>443811.25659999996</v>
      </c>
      <c r="N397">
        <f t="shared" si="122"/>
        <v>6729.6647999999996</v>
      </c>
      <c r="O397">
        <f t="shared" si="122"/>
        <v>243065.3481</v>
      </c>
      <c r="P397">
        <f t="shared" si="122"/>
        <v>14009935.978399999</v>
      </c>
      <c r="Q397">
        <f t="shared" si="122"/>
        <v>251138714.1875</v>
      </c>
      <c r="R397">
        <f t="shared" si="122"/>
        <v>692.35699999999997</v>
      </c>
      <c r="S397">
        <f t="shared" si="122"/>
        <v>251635.79079999999</v>
      </c>
      <c r="T397">
        <f t="shared" si="122"/>
        <v>123663.2598</v>
      </c>
      <c r="U397">
        <f t="shared" si="122"/>
        <v>122364.36720000001</v>
      </c>
      <c r="V397">
        <f t="shared" si="122"/>
        <v>4890.2717000000002</v>
      </c>
      <c r="W397">
        <f t="shared" si="122"/>
        <v>48374054.591800004</v>
      </c>
      <c r="X397">
        <f t="shared" si="122"/>
        <v>354.25389999999999</v>
      </c>
      <c r="Y397">
        <f t="shared" si="122"/>
        <v>6088141.3695999999</v>
      </c>
      <c r="Z397">
        <f t="shared" si="122"/>
        <v>0.50980000000000003</v>
      </c>
      <c r="AA397">
        <f t="shared" si="122"/>
        <v>28901.937399999999</v>
      </c>
      <c r="AB397">
        <f t="shared" si="122"/>
        <v>573.34739999999999</v>
      </c>
      <c r="AC397">
        <f t="shared" si="122"/>
        <v>0.93810000000000004</v>
      </c>
      <c r="AD397">
        <f t="shared" si="122"/>
        <v>651360.26069999998</v>
      </c>
      <c r="AE397">
        <f t="shared" si="122"/>
        <v>8.3999999999999995E-3</v>
      </c>
      <c r="AF397">
        <f t="shared" si="122"/>
        <v>1126036762</v>
      </c>
      <c r="AH397" t="s">
        <v>41</v>
      </c>
    </row>
    <row r="398" spans="1:38" x14ac:dyDescent="0.15">
      <c r="AG398" s="24"/>
      <c r="AH398" t="s">
        <v>41</v>
      </c>
      <c r="AI398" t="s">
        <v>87</v>
      </c>
      <c r="AJ398" t="s">
        <v>108</v>
      </c>
    </row>
    <row r="399" spans="1:38" x14ac:dyDescent="0.15">
      <c r="A399" t="s">
        <v>88</v>
      </c>
      <c r="B399">
        <f t="shared" ref="B399:AF399" si="123">SUM(B392:B395)</f>
        <v>17431.6371</v>
      </c>
      <c r="C399">
        <f t="shared" si="123"/>
        <v>26200621.1382</v>
      </c>
      <c r="D399">
        <f t="shared" si="123"/>
        <v>391613750.01860005</v>
      </c>
      <c r="E399">
        <f t="shared" si="123"/>
        <v>1632380.1035000002</v>
      </c>
      <c r="F399">
        <f t="shared" si="123"/>
        <v>971155.5379</v>
      </c>
      <c r="G399">
        <f t="shared" si="123"/>
        <v>508.22279999999995</v>
      </c>
      <c r="H399">
        <f t="shared" si="123"/>
        <v>128782923.13150001</v>
      </c>
      <c r="I399">
        <f t="shared" si="123"/>
        <v>491.66189999999995</v>
      </c>
      <c r="J399">
        <f t="shared" si="123"/>
        <v>7.0487000000000002</v>
      </c>
      <c r="K399">
        <f t="shared" si="123"/>
        <v>2035560.6853</v>
      </c>
      <c r="L399">
        <f t="shared" si="123"/>
        <v>121.2581</v>
      </c>
      <c r="M399">
        <f t="shared" si="123"/>
        <v>443811.25659999996</v>
      </c>
      <c r="N399">
        <f t="shared" si="123"/>
        <v>6524.8676999999998</v>
      </c>
      <c r="O399">
        <f t="shared" si="123"/>
        <v>243065.3481</v>
      </c>
      <c r="P399">
        <f t="shared" si="123"/>
        <v>7761966.1247000005</v>
      </c>
      <c r="Q399">
        <f t="shared" si="123"/>
        <v>141038239.18709999</v>
      </c>
      <c r="R399">
        <f t="shared" si="123"/>
        <v>667.53739999999993</v>
      </c>
      <c r="S399">
        <f t="shared" si="123"/>
        <v>251635.79079999999</v>
      </c>
      <c r="T399">
        <f t="shared" si="123"/>
        <v>123663.2598</v>
      </c>
      <c r="U399">
        <f t="shared" si="123"/>
        <v>109135.6125</v>
      </c>
      <c r="V399">
        <f t="shared" si="123"/>
        <v>4574.5722999999998</v>
      </c>
      <c r="W399">
        <f t="shared" si="123"/>
        <v>40194569.776800007</v>
      </c>
      <c r="X399">
        <f t="shared" si="123"/>
        <v>354.25389999999999</v>
      </c>
      <c r="Y399">
        <f t="shared" si="123"/>
        <v>4995168.7875999995</v>
      </c>
      <c r="Z399">
        <f t="shared" si="123"/>
        <v>0.50980000000000003</v>
      </c>
      <c r="AA399">
        <f t="shared" si="123"/>
        <v>25393.992699999999</v>
      </c>
      <c r="AB399">
        <f t="shared" si="123"/>
        <v>573.34739999999999</v>
      </c>
      <c r="AC399">
        <f t="shared" si="123"/>
        <v>0.93810000000000004</v>
      </c>
      <c r="AD399">
        <f t="shared" si="123"/>
        <v>651360.26069999998</v>
      </c>
      <c r="AE399">
        <f t="shared" si="123"/>
        <v>8.3999999999999995E-3</v>
      </c>
      <c r="AF399">
        <f t="shared" si="123"/>
        <v>747105656</v>
      </c>
      <c r="AG399" s="24"/>
      <c r="AH399">
        <f>AF399</f>
        <v>747105656</v>
      </c>
      <c r="AI399" s="25">
        <f>$D399+$H399+$Q399</f>
        <v>661434912.33720005</v>
      </c>
      <c r="AJ399" s="24">
        <f>AH399-AI399</f>
        <v>85670743.662799954</v>
      </c>
      <c r="AK399" s="17">
        <f>AJ399/AH399</f>
        <v>0.11467018483233107</v>
      </c>
      <c r="AL399" t="s">
        <v>88</v>
      </c>
    </row>
    <row r="401" spans="1:34" x14ac:dyDescent="0.15">
      <c r="A401" t="s">
        <v>49</v>
      </c>
      <c r="B401" s="15">
        <f t="shared" ref="B401:AE401" si="124">B399/$AF399</f>
        <v>2.3332224779730486E-5</v>
      </c>
      <c r="C401" s="15">
        <f t="shared" si="124"/>
        <v>3.5069499110042875E-2</v>
      </c>
      <c r="D401" s="15">
        <f t="shared" si="124"/>
        <v>0.52417452186789504</v>
      </c>
      <c r="E401" s="15">
        <f t="shared" si="124"/>
        <v>2.1849387571762678E-3</v>
      </c>
      <c r="F401" s="15">
        <f t="shared" si="124"/>
        <v>1.2998904908571593E-3</v>
      </c>
      <c r="G401" s="15">
        <f t="shared" si="124"/>
        <v>6.8025559158663355E-7</v>
      </c>
      <c r="H401" s="15">
        <f t="shared" si="124"/>
        <v>0.17237578392995059</v>
      </c>
      <c r="I401" s="15">
        <f t="shared" si="124"/>
        <v>6.5808884734236297E-7</v>
      </c>
      <c r="J401" s="15">
        <f t="shared" si="124"/>
        <v>9.4346762648521569E-9</v>
      </c>
      <c r="K401" s="15">
        <f t="shared" si="124"/>
        <v>2.7245954691313434E-3</v>
      </c>
      <c r="L401" s="15">
        <f t="shared" si="124"/>
        <v>1.6230381744024704E-7</v>
      </c>
      <c r="M401" s="15">
        <f t="shared" si="124"/>
        <v>5.9404082011125874E-4</v>
      </c>
      <c r="N401" s="15">
        <f t="shared" si="124"/>
        <v>8.7335273767489716E-6</v>
      </c>
      <c r="O401" s="15">
        <f t="shared" si="124"/>
        <v>3.2534266893570403E-4</v>
      </c>
      <c r="P401" s="15">
        <f t="shared" si="124"/>
        <v>1.0389382093902928E-2</v>
      </c>
      <c r="Q401" s="15">
        <f t="shared" si="124"/>
        <v>0.18877950936982332</v>
      </c>
      <c r="R401" s="15">
        <f t="shared" si="124"/>
        <v>8.9349798738506669E-7</v>
      </c>
      <c r="S401" s="15">
        <f t="shared" si="124"/>
        <v>3.3681419592947106E-4</v>
      </c>
      <c r="T401" s="15">
        <f t="shared" si="124"/>
        <v>1.6552312086899794E-4</v>
      </c>
      <c r="U401" s="15">
        <f t="shared" si="124"/>
        <v>1.4607788285837846E-4</v>
      </c>
      <c r="V401" s="15">
        <f t="shared" si="124"/>
        <v>6.1230593869309431E-6</v>
      </c>
      <c r="W401" s="15">
        <f t="shared" si="124"/>
        <v>5.3800382119982247E-2</v>
      </c>
      <c r="X401" s="15">
        <f t="shared" si="124"/>
        <v>4.7416840865142637E-7</v>
      </c>
      <c r="Y401" s="15">
        <f t="shared" si="124"/>
        <v>6.6860272673400821E-3</v>
      </c>
      <c r="Z401" s="15">
        <f t="shared" si="124"/>
        <v>6.8236667184326606E-10</v>
      </c>
      <c r="AA401" s="15">
        <f t="shared" si="124"/>
        <v>3.3989827939409952E-5</v>
      </c>
      <c r="AB401" s="15">
        <f t="shared" si="124"/>
        <v>7.674247884425064E-7</v>
      </c>
      <c r="AC401" s="15">
        <f t="shared" si="124"/>
        <v>1.2556456941078225E-9</v>
      </c>
      <c r="AD401" s="15">
        <f t="shared" si="124"/>
        <v>8.7184490636489035E-4</v>
      </c>
      <c r="AE401" s="15">
        <f t="shared" si="124"/>
        <v>1.1243389649830197E-11</v>
      </c>
      <c r="AF401">
        <f>SUM(B401:AE401)</f>
        <v>0.99999999983402665</v>
      </c>
    </row>
    <row r="402" spans="1:34" x14ac:dyDescent="0.15">
      <c r="A402" t="s">
        <v>89</v>
      </c>
      <c r="B402" s="17">
        <f>B399/$AJ399</f>
        <v>2.034724615979864E-4</v>
      </c>
      <c r="C402" s="17">
        <f>C399/$AJ399</f>
        <v>0.30582927167441948</v>
      </c>
      <c r="D402" s="17" t="s">
        <v>150</v>
      </c>
      <c r="E402" s="17">
        <f>E399/$AJ399</f>
        <v>1.9054113851573979E-2</v>
      </c>
      <c r="F402" s="17">
        <f>F399/$AJ399</f>
        <v>1.1335906476106571E-2</v>
      </c>
      <c r="G402" s="17">
        <f>G399/$AJ399</f>
        <v>5.9322795422479914E-6</v>
      </c>
      <c r="H402" s="17" t="s">
        <v>150</v>
      </c>
      <c r="I402" s="17">
        <f t="shared" ref="I402:P402" si="125">I399/$AJ399</f>
        <v>5.7389708432458715E-6</v>
      </c>
      <c r="J402" s="17">
        <f t="shared" si="125"/>
        <v>8.2276629087564394E-8</v>
      </c>
      <c r="K402" s="17">
        <f t="shared" si="125"/>
        <v>2.376027799305638E-2</v>
      </c>
      <c r="L402" s="17">
        <f t="shared" si="125"/>
        <v>1.4153968416250929E-6</v>
      </c>
      <c r="M402" s="17">
        <f t="shared" si="125"/>
        <v>5.1804296032125167E-3</v>
      </c>
      <c r="N402" s="17">
        <f t="shared" si="125"/>
        <v>7.6162146154373062E-5</v>
      </c>
      <c r="O402" s="17">
        <f t="shared" si="125"/>
        <v>2.8372036672951644E-3</v>
      </c>
      <c r="P402" s="17">
        <f t="shared" si="125"/>
        <v>9.0602296569889704E-2</v>
      </c>
      <c r="Q402" s="17" t="s">
        <v>150</v>
      </c>
      <c r="R402" s="17">
        <f t="shared" ref="R402:AE402" si="126">R399/$AJ399</f>
        <v>7.7918945425223235E-6</v>
      </c>
      <c r="S402" s="17">
        <f t="shared" si="126"/>
        <v>2.9372429844946655E-3</v>
      </c>
      <c r="T402" s="17">
        <f t="shared" si="126"/>
        <v>1.4434713008531662E-3</v>
      </c>
      <c r="U402" s="17">
        <f t="shared" si="126"/>
        <v>1.2738959396635771E-3</v>
      </c>
      <c r="V402" s="17">
        <f t="shared" si="126"/>
        <v>5.3397135409557276E-5</v>
      </c>
      <c r="W402" s="17">
        <f t="shared" si="126"/>
        <v>0.4691749838778782</v>
      </c>
      <c r="X402" s="17">
        <f t="shared" si="126"/>
        <v>4.1350627396715888E-6</v>
      </c>
      <c r="Y402" s="17">
        <f t="shared" si="126"/>
        <v>5.8306588387524491E-2</v>
      </c>
      <c r="Z402" s="17">
        <f t="shared" si="126"/>
        <v>5.9506895610311592E-9</v>
      </c>
      <c r="AA402" s="17">
        <f t="shared" si="126"/>
        <v>2.9641382360296478E-4</v>
      </c>
      <c r="AB402" s="17">
        <f t="shared" si="126"/>
        <v>6.6924527030685689E-6</v>
      </c>
      <c r="AC402" s="17">
        <f t="shared" si="126"/>
        <v>1.095006252884137E-8</v>
      </c>
      <c r="AD402" s="17">
        <f t="shared" si="126"/>
        <v>7.6030653272224878E-3</v>
      </c>
      <c r="AE402" s="17">
        <f t="shared" si="126"/>
        <v>9.8049808381054791E-11</v>
      </c>
      <c r="AF402" s="17">
        <f>SUM(B402:AE402)</f>
        <v>0.99999999855259858</v>
      </c>
    </row>
    <row r="403" spans="1:34" x14ac:dyDescent="0.15">
      <c r="B403" t="s">
        <v>95</v>
      </c>
      <c r="C403" t="s">
        <v>51</v>
      </c>
      <c r="D403" t="s">
        <v>52</v>
      </c>
      <c r="E403" t="s">
        <v>53</v>
      </c>
      <c r="F403" t="s">
        <v>158</v>
      </c>
      <c r="G403" t="s">
        <v>55</v>
      </c>
      <c r="H403" t="s">
        <v>56</v>
      </c>
      <c r="I403" t="s">
        <v>106</v>
      </c>
      <c r="J403" t="s">
        <v>57</v>
      </c>
      <c r="K403" t="s">
        <v>152</v>
      </c>
      <c r="L403" t="s">
        <v>60</v>
      </c>
      <c r="M403" t="s">
        <v>148</v>
      </c>
      <c r="N403" t="s">
        <v>65</v>
      </c>
      <c r="O403" t="s">
        <v>107</v>
      </c>
      <c r="P403" t="s">
        <v>68</v>
      </c>
      <c r="Q403" t="s">
        <v>69</v>
      </c>
      <c r="R403" t="s">
        <v>118</v>
      </c>
      <c r="S403" t="s">
        <v>119</v>
      </c>
      <c r="T403" t="s">
        <v>70</v>
      </c>
      <c r="U403" t="s">
        <v>71</v>
      </c>
      <c r="V403" t="s">
        <v>72</v>
      </c>
      <c r="W403" t="s">
        <v>73</v>
      </c>
      <c r="X403" t="s">
        <v>153</v>
      </c>
      <c r="Y403" t="s">
        <v>74</v>
      </c>
      <c r="Z403" t="s">
        <v>154</v>
      </c>
      <c r="AA403" t="s">
        <v>75</v>
      </c>
      <c r="AB403" t="s">
        <v>77</v>
      </c>
      <c r="AC403" t="s">
        <v>155</v>
      </c>
      <c r="AD403" t="s">
        <v>78</v>
      </c>
      <c r="AE403" t="s">
        <v>80</v>
      </c>
      <c r="AF403" t="s">
        <v>41</v>
      </c>
    </row>
    <row r="404" spans="1:34" x14ac:dyDescent="0.15">
      <c r="A404" t="s">
        <v>109</v>
      </c>
      <c r="B404">
        <f t="shared" ref="B404:AE404" si="127">COUNTIF(B399,"&gt;1000")</f>
        <v>1</v>
      </c>
      <c r="C404">
        <f t="shared" si="127"/>
        <v>1</v>
      </c>
      <c r="D404">
        <f t="shared" si="127"/>
        <v>1</v>
      </c>
      <c r="E404">
        <f t="shared" si="127"/>
        <v>1</v>
      </c>
      <c r="F404">
        <f t="shared" si="127"/>
        <v>1</v>
      </c>
      <c r="G404">
        <f t="shared" si="127"/>
        <v>0</v>
      </c>
      <c r="H404">
        <f t="shared" si="127"/>
        <v>1</v>
      </c>
      <c r="I404">
        <f t="shared" si="127"/>
        <v>0</v>
      </c>
      <c r="J404">
        <f t="shared" si="127"/>
        <v>0</v>
      </c>
      <c r="K404">
        <f t="shared" si="127"/>
        <v>1</v>
      </c>
      <c r="L404">
        <f t="shared" si="127"/>
        <v>0</v>
      </c>
      <c r="M404">
        <f t="shared" si="127"/>
        <v>1</v>
      </c>
      <c r="N404">
        <f t="shared" si="127"/>
        <v>1</v>
      </c>
      <c r="O404">
        <f t="shared" si="127"/>
        <v>1</v>
      </c>
      <c r="P404">
        <f t="shared" si="127"/>
        <v>1</v>
      </c>
      <c r="Q404">
        <f t="shared" si="127"/>
        <v>1</v>
      </c>
      <c r="R404">
        <f t="shared" si="127"/>
        <v>0</v>
      </c>
      <c r="S404">
        <f t="shared" si="127"/>
        <v>1</v>
      </c>
      <c r="T404">
        <f t="shared" si="127"/>
        <v>1</v>
      </c>
      <c r="U404">
        <f t="shared" si="127"/>
        <v>1</v>
      </c>
      <c r="V404">
        <f t="shared" si="127"/>
        <v>1</v>
      </c>
      <c r="W404">
        <f t="shared" si="127"/>
        <v>1</v>
      </c>
      <c r="X404">
        <f t="shared" si="127"/>
        <v>0</v>
      </c>
      <c r="Y404">
        <f t="shared" si="127"/>
        <v>1</v>
      </c>
      <c r="Z404">
        <f t="shared" si="127"/>
        <v>0</v>
      </c>
      <c r="AA404">
        <f t="shared" si="127"/>
        <v>1</v>
      </c>
      <c r="AB404">
        <f t="shared" si="127"/>
        <v>0</v>
      </c>
      <c r="AC404">
        <f t="shared" si="127"/>
        <v>0</v>
      </c>
      <c r="AD404">
        <f t="shared" si="127"/>
        <v>1</v>
      </c>
      <c r="AE404">
        <f t="shared" si="127"/>
        <v>0</v>
      </c>
      <c r="AF404">
        <f>SUM(B404:AE404)-SUM($D404,$H404,$J404,$Q404,$V404)</f>
        <v>16</v>
      </c>
    </row>
    <row r="405" spans="1:34" x14ac:dyDescent="0.15">
      <c r="A405" t="s">
        <v>116</v>
      </c>
    </row>
    <row r="407" spans="1:34" ht="14" x14ac:dyDescent="0.15">
      <c r="A407" s="23" t="s">
        <v>111</v>
      </c>
      <c r="B407">
        <f t="shared" ref="B407:AE407" si="128">COUNTIF(B402,"&gt;0.01")</f>
        <v>0</v>
      </c>
      <c r="C407">
        <f t="shared" si="128"/>
        <v>1</v>
      </c>
      <c r="D407">
        <f t="shared" si="128"/>
        <v>0</v>
      </c>
      <c r="E407">
        <f t="shared" si="128"/>
        <v>1</v>
      </c>
      <c r="F407">
        <f t="shared" si="128"/>
        <v>1</v>
      </c>
      <c r="G407">
        <f t="shared" si="128"/>
        <v>0</v>
      </c>
      <c r="H407">
        <f t="shared" si="128"/>
        <v>0</v>
      </c>
      <c r="I407">
        <f t="shared" si="128"/>
        <v>0</v>
      </c>
      <c r="J407">
        <f t="shared" si="128"/>
        <v>0</v>
      </c>
      <c r="K407">
        <f t="shared" si="128"/>
        <v>1</v>
      </c>
      <c r="L407">
        <f t="shared" si="128"/>
        <v>0</v>
      </c>
      <c r="M407">
        <f t="shared" si="128"/>
        <v>0</v>
      </c>
      <c r="N407">
        <f t="shared" si="128"/>
        <v>0</v>
      </c>
      <c r="O407">
        <f t="shared" si="128"/>
        <v>0</v>
      </c>
      <c r="P407">
        <f t="shared" si="128"/>
        <v>1</v>
      </c>
      <c r="Q407">
        <f t="shared" si="128"/>
        <v>0</v>
      </c>
      <c r="R407">
        <f t="shared" si="128"/>
        <v>0</v>
      </c>
      <c r="S407">
        <f t="shared" si="128"/>
        <v>0</v>
      </c>
      <c r="T407">
        <f t="shared" si="128"/>
        <v>0</v>
      </c>
      <c r="U407">
        <f t="shared" si="128"/>
        <v>0</v>
      </c>
      <c r="V407">
        <f t="shared" si="128"/>
        <v>0</v>
      </c>
      <c r="W407">
        <f t="shared" si="128"/>
        <v>1</v>
      </c>
      <c r="X407">
        <f t="shared" si="128"/>
        <v>0</v>
      </c>
      <c r="Y407">
        <f t="shared" si="128"/>
        <v>1</v>
      </c>
      <c r="Z407">
        <f t="shared" si="128"/>
        <v>0</v>
      </c>
      <c r="AA407">
        <f t="shared" si="128"/>
        <v>0</v>
      </c>
      <c r="AB407">
        <f t="shared" si="128"/>
        <v>0</v>
      </c>
      <c r="AC407">
        <f t="shared" si="128"/>
        <v>0</v>
      </c>
      <c r="AD407">
        <f t="shared" si="128"/>
        <v>0</v>
      </c>
      <c r="AE407">
        <f t="shared" si="128"/>
        <v>0</v>
      </c>
      <c r="AF407">
        <f>SUM(B407:AE407)</f>
        <v>7</v>
      </c>
    </row>
    <row r="410" spans="1:34" x14ac:dyDescent="0.15">
      <c r="B410" t="s">
        <v>95</v>
      </c>
      <c r="C410" t="s">
        <v>51</v>
      </c>
      <c r="D410" t="s">
        <v>52</v>
      </c>
      <c r="E410" t="s">
        <v>53</v>
      </c>
      <c r="F410" t="s">
        <v>158</v>
      </c>
      <c r="G410" t="s">
        <v>55</v>
      </c>
      <c r="H410" t="s">
        <v>56</v>
      </c>
      <c r="I410" t="s">
        <v>106</v>
      </c>
      <c r="J410" t="s">
        <v>57</v>
      </c>
      <c r="K410" t="s">
        <v>152</v>
      </c>
      <c r="L410" t="s">
        <v>60</v>
      </c>
      <c r="M410" t="s">
        <v>148</v>
      </c>
      <c r="N410" t="s">
        <v>65</v>
      </c>
      <c r="O410" t="s">
        <v>107</v>
      </c>
      <c r="P410" t="s">
        <v>68</v>
      </c>
      <c r="Q410" t="s">
        <v>69</v>
      </c>
      <c r="R410" t="s">
        <v>118</v>
      </c>
      <c r="S410" t="s">
        <v>119</v>
      </c>
      <c r="T410" t="s">
        <v>70</v>
      </c>
      <c r="U410" t="s">
        <v>71</v>
      </c>
      <c r="V410" t="s">
        <v>72</v>
      </c>
      <c r="W410" t="s">
        <v>177</v>
      </c>
      <c r="X410" t="s">
        <v>73</v>
      </c>
      <c r="Y410" t="s">
        <v>153</v>
      </c>
      <c r="Z410" t="s">
        <v>74</v>
      </c>
      <c r="AA410" t="s">
        <v>154</v>
      </c>
      <c r="AB410" t="s">
        <v>75</v>
      </c>
      <c r="AC410" t="s">
        <v>77</v>
      </c>
      <c r="AD410" t="s">
        <v>155</v>
      </c>
      <c r="AE410" t="s">
        <v>78</v>
      </c>
      <c r="AF410" t="s">
        <v>79</v>
      </c>
      <c r="AG410" t="s">
        <v>41</v>
      </c>
    </row>
    <row r="411" spans="1:34" x14ac:dyDescent="0.15">
      <c r="A411" t="s">
        <v>159</v>
      </c>
      <c r="B411">
        <v>0</v>
      </c>
      <c r="C411">
        <v>52122441.794200003</v>
      </c>
      <c r="D411">
        <v>191381371.63429999</v>
      </c>
      <c r="E411">
        <v>1999770.9064</v>
      </c>
      <c r="F411">
        <v>0</v>
      </c>
      <c r="G411">
        <v>0</v>
      </c>
      <c r="H411">
        <v>44134741.601000004</v>
      </c>
      <c r="I411">
        <v>0</v>
      </c>
      <c r="J411">
        <v>0</v>
      </c>
      <c r="K411">
        <v>0</v>
      </c>
      <c r="L411">
        <v>2468533.6179</v>
      </c>
      <c r="M411">
        <v>0</v>
      </c>
      <c r="N411">
        <v>912.13589999999999</v>
      </c>
      <c r="O411">
        <v>0</v>
      </c>
      <c r="P411">
        <v>2274234.8506999998</v>
      </c>
      <c r="Q411">
        <v>69717115.971000001</v>
      </c>
      <c r="R411">
        <v>95824.643200000006</v>
      </c>
      <c r="S411">
        <v>0</v>
      </c>
      <c r="T411">
        <v>16.756399999999999</v>
      </c>
      <c r="U411">
        <v>41976.571400000001</v>
      </c>
      <c r="V411">
        <v>421.00689999999997</v>
      </c>
      <c r="W411">
        <v>223652.2058</v>
      </c>
      <c r="X411">
        <v>8015043.3121999996</v>
      </c>
      <c r="Y411">
        <v>0</v>
      </c>
      <c r="Z411">
        <v>1887279.9672999999</v>
      </c>
      <c r="AA411">
        <v>0</v>
      </c>
      <c r="AB411">
        <v>2783003.0512000001</v>
      </c>
      <c r="AC411">
        <v>0</v>
      </c>
      <c r="AD411">
        <v>0</v>
      </c>
      <c r="AE411">
        <v>0</v>
      </c>
      <c r="AF411">
        <v>0</v>
      </c>
      <c r="AG411">
        <v>377146340</v>
      </c>
      <c r="AH411" t="s">
        <v>159</v>
      </c>
    </row>
    <row r="412" spans="1:34" x14ac:dyDescent="0.15">
      <c r="A412" t="s">
        <v>160</v>
      </c>
      <c r="B412">
        <v>0</v>
      </c>
      <c r="C412">
        <v>0</v>
      </c>
      <c r="D412">
        <v>5803936.4395000003</v>
      </c>
      <c r="E412">
        <v>0</v>
      </c>
      <c r="F412">
        <v>0</v>
      </c>
      <c r="G412">
        <v>457.42200000000003</v>
      </c>
      <c r="H412">
        <v>12707178.923800001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719.83100000000002</v>
      </c>
      <c r="O412">
        <v>0</v>
      </c>
      <c r="P412">
        <v>300937.10720000003</v>
      </c>
      <c r="Q412">
        <v>5644322.1842</v>
      </c>
      <c r="R412">
        <v>10.491</v>
      </c>
      <c r="S412">
        <v>132018.60690000001</v>
      </c>
      <c r="T412">
        <v>17.627600000000001</v>
      </c>
      <c r="U412">
        <v>0</v>
      </c>
      <c r="V412">
        <v>471.16520000000003</v>
      </c>
      <c r="W412">
        <v>0</v>
      </c>
      <c r="X412">
        <v>294898.46740000002</v>
      </c>
      <c r="Y412">
        <v>0</v>
      </c>
      <c r="Z412">
        <v>944841.08310000005</v>
      </c>
      <c r="AA412">
        <v>0</v>
      </c>
      <c r="AB412">
        <v>0</v>
      </c>
      <c r="AC412">
        <v>45.008600000000001</v>
      </c>
      <c r="AD412">
        <v>0</v>
      </c>
      <c r="AE412">
        <v>0</v>
      </c>
      <c r="AF412">
        <v>0</v>
      </c>
      <c r="AG412">
        <v>25829854</v>
      </c>
      <c r="AH412" t="s">
        <v>160</v>
      </c>
    </row>
    <row r="413" spans="1:34" x14ac:dyDescent="0.15">
      <c r="A413" t="s">
        <v>161</v>
      </c>
      <c r="B413">
        <v>0</v>
      </c>
      <c r="C413">
        <v>0</v>
      </c>
      <c r="D413">
        <v>32582642.107799999</v>
      </c>
      <c r="E413">
        <v>1904792.1029000001</v>
      </c>
      <c r="F413">
        <v>0</v>
      </c>
      <c r="G413">
        <v>0</v>
      </c>
      <c r="H413">
        <v>24986498.065000001</v>
      </c>
      <c r="I413">
        <v>115.0889</v>
      </c>
      <c r="J413">
        <v>2.6200000000000001E-2</v>
      </c>
      <c r="K413">
        <v>26772.503199999999</v>
      </c>
      <c r="L413">
        <v>0</v>
      </c>
      <c r="M413">
        <v>0</v>
      </c>
      <c r="N413">
        <v>912.59870000000001</v>
      </c>
      <c r="O413">
        <v>0</v>
      </c>
      <c r="P413">
        <v>41.196100000000001</v>
      </c>
      <c r="Q413">
        <v>27289667.640299998</v>
      </c>
      <c r="R413">
        <v>52.645000000000003</v>
      </c>
      <c r="S413">
        <v>6628192.1239</v>
      </c>
      <c r="T413">
        <v>74652.610400000005</v>
      </c>
      <c r="U413">
        <v>34612.017</v>
      </c>
      <c r="V413">
        <v>137.89240000000001</v>
      </c>
      <c r="W413">
        <v>0</v>
      </c>
      <c r="X413">
        <v>410132.92259999999</v>
      </c>
      <c r="Y413">
        <v>0</v>
      </c>
      <c r="Z413">
        <v>1432269.7087999999</v>
      </c>
      <c r="AA413">
        <v>3.5794000000000001</v>
      </c>
      <c r="AB413">
        <v>4364.0771999999997</v>
      </c>
      <c r="AC413">
        <v>73.408900000000003</v>
      </c>
      <c r="AD413">
        <v>0</v>
      </c>
      <c r="AE413">
        <v>0</v>
      </c>
      <c r="AF413">
        <v>0</v>
      </c>
      <c r="AG413">
        <v>95375932</v>
      </c>
      <c r="AH413" t="s">
        <v>161</v>
      </c>
    </row>
    <row r="414" spans="1:34" x14ac:dyDescent="0.15">
      <c r="A414" t="s">
        <v>162</v>
      </c>
      <c r="B414">
        <v>0</v>
      </c>
      <c r="C414">
        <v>0</v>
      </c>
      <c r="D414">
        <v>38453388.560699999</v>
      </c>
      <c r="E414">
        <v>422567.02059999999</v>
      </c>
      <c r="F414">
        <v>2151451.5419000001</v>
      </c>
      <c r="G414">
        <v>798.72389999999996</v>
      </c>
      <c r="H414">
        <v>2807827.4668999999</v>
      </c>
      <c r="I414">
        <v>0</v>
      </c>
      <c r="J414">
        <v>0.19489999999999999</v>
      </c>
      <c r="K414">
        <v>7904.7112999999999</v>
      </c>
      <c r="L414">
        <v>9.2516999999999996</v>
      </c>
      <c r="M414">
        <v>0</v>
      </c>
      <c r="N414">
        <v>2262.3533000000002</v>
      </c>
      <c r="O414">
        <v>47261.154399999999</v>
      </c>
      <c r="P414">
        <v>656753.53870000003</v>
      </c>
      <c r="Q414">
        <v>4205350.6847000001</v>
      </c>
      <c r="R414">
        <v>191.12780000000001</v>
      </c>
      <c r="S414">
        <v>1025494.3019</v>
      </c>
      <c r="T414">
        <v>604.41520000000003</v>
      </c>
      <c r="U414">
        <v>0</v>
      </c>
      <c r="V414">
        <v>1045.0319</v>
      </c>
      <c r="W414">
        <v>0</v>
      </c>
      <c r="X414">
        <v>436638.93489999999</v>
      </c>
      <c r="Y414">
        <v>0</v>
      </c>
      <c r="Z414">
        <v>2556519.0180000002</v>
      </c>
      <c r="AA414">
        <v>0</v>
      </c>
      <c r="AB414">
        <v>3298563.8821999999</v>
      </c>
      <c r="AC414">
        <v>1498.7465</v>
      </c>
      <c r="AD414">
        <v>1700.3228999999999</v>
      </c>
      <c r="AE414">
        <v>0</v>
      </c>
      <c r="AF414">
        <v>0</v>
      </c>
      <c r="AG414">
        <v>56077831</v>
      </c>
      <c r="AH414" t="s">
        <v>162</v>
      </c>
    </row>
    <row r="415" spans="1:34" x14ac:dyDescent="0.15">
      <c r="A415" t="s">
        <v>163</v>
      </c>
      <c r="B415">
        <v>0</v>
      </c>
      <c r="C415">
        <v>0</v>
      </c>
      <c r="D415">
        <v>55796591.593599997</v>
      </c>
      <c r="E415">
        <v>1133238.237</v>
      </c>
      <c r="F415">
        <v>0</v>
      </c>
      <c r="G415">
        <v>491.49639999999999</v>
      </c>
      <c r="H415">
        <v>608254.29590000003</v>
      </c>
      <c r="I415">
        <v>0</v>
      </c>
      <c r="J415">
        <v>0</v>
      </c>
      <c r="K415">
        <v>7070.1831000000002</v>
      </c>
      <c r="L415">
        <v>0</v>
      </c>
      <c r="M415">
        <v>0</v>
      </c>
      <c r="N415">
        <v>979.16089999999997</v>
      </c>
      <c r="O415">
        <v>0</v>
      </c>
      <c r="P415">
        <v>165927.43799999999</v>
      </c>
      <c r="Q415">
        <v>6237838.4381999997</v>
      </c>
      <c r="R415">
        <v>0</v>
      </c>
      <c r="S415">
        <v>0</v>
      </c>
      <c r="T415">
        <v>3.4247000000000001</v>
      </c>
      <c r="U415">
        <v>0</v>
      </c>
      <c r="V415">
        <v>27.916899999999998</v>
      </c>
      <c r="W415">
        <v>0</v>
      </c>
      <c r="X415">
        <v>453195.69990000001</v>
      </c>
      <c r="Y415">
        <v>0</v>
      </c>
      <c r="Z415">
        <v>1101210.0305999999</v>
      </c>
      <c r="AA415">
        <v>0</v>
      </c>
      <c r="AB415">
        <v>0</v>
      </c>
      <c r="AC415">
        <v>40.7256</v>
      </c>
      <c r="AD415">
        <v>0</v>
      </c>
      <c r="AE415">
        <v>0</v>
      </c>
      <c r="AF415">
        <v>0</v>
      </c>
      <c r="AG415">
        <v>65504869</v>
      </c>
      <c r="AH415" t="s">
        <v>163</v>
      </c>
    </row>
    <row r="416" spans="1:34" x14ac:dyDescent="0.15">
      <c r="A416" t="s">
        <v>164</v>
      </c>
      <c r="B416">
        <v>0</v>
      </c>
      <c r="C416">
        <v>0</v>
      </c>
      <c r="D416">
        <v>49803790.643399999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0</v>
      </c>
      <c r="K416">
        <v>153.97919999999999</v>
      </c>
      <c r="L416">
        <v>0</v>
      </c>
      <c r="M416">
        <v>283477.29859999998</v>
      </c>
      <c r="N416">
        <v>897.4828</v>
      </c>
      <c r="O416">
        <v>0</v>
      </c>
      <c r="P416">
        <v>0</v>
      </c>
      <c r="Q416">
        <v>3037269.7467999998</v>
      </c>
      <c r="R416">
        <v>89643.719100000002</v>
      </c>
      <c r="S416">
        <v>52976.680800000002</v>
      </c>
      <c r="T416">
        <v>0</v>
      </c>
      <c r="U416">
        <v>0</v>
      </c>
      <c r="V416">
        <v>16.747199999999999</v>
      </c>
      <c r="W416">
        <v>0</v>
      </c>
      <c r="X416">
        <v>0</v>
      </c>
      <c r="Y416">
        <v>0</v>
      </c>
      <c r="Z416">
        <v>376411.90659999999</v>
      </c>
      <c r="AA416">
        <v>0</v>
      </c>
      <c r="AB416">
        <v>0</v>
      </c>
      <c r="AC416">
        <v>0</v>
      </c>
      <c r="AD416">
        <v>0</v>
      </c>
      <c r="AE416">
        <v>100.0175</v>
      </c>
      <c r="AF416">
        <v>0</v>
      </c>
      <c r="AG416">
        <v>53644738</v>
      </c>
      <c r="AH416" t="s">
        <v>164</v>
      </c>
    </row>
    <row r="417" spans="1:35" x14ac:dyDescent="0.15">
      <c r="A417" t="s">
        <v>165</v>
      </c>
      <c r="B417">
        <v>0</v>
      </c>
      <c r="C417">
        <v>1851859.0460999999</v>
      </c>
      <c r="D417">
        <v>15137317.3597</v>
      </c>
      <c r="E417">
        <v>120583.8639</v>
      </c>
      <c r="F417">
        <v>0</v>
      </c>
      <c r="G417">
        <v>398.94720000000001</v>
      </c>
      <c r="H417">
        <v>0</v>
      </c>
      <c r="I417">
        <v>0</v>
      </c>
      <c r="J417">
        <v>0</v>
      </c>
      <c r="K417">
        <v>3373.3083000000001</v>
      </c>
      <c r="L417">
        <v>0</v>
      </c>
      <c r="M417">
        <v>0</v>
      </c>
      <c r="N417">
        <v>642.81460000000004</v>
      </c>
      <c r="O417">
        <v>0</v>
      </c>
      <c r="P417">
        <v>132949.3749</v>
      </c>
      <c r="Q417">
        <v>12062423.5449</v>
      </c>
      <c r="R417">
        <v>12.2639</v>
      </c>
      <c r="S417">
        <v>0</v>
      </c>
      <c r="T417">
        <v>0.1333</v>
      </c>
      <c r="U417">
        <v>9711.4333999999999</v>
      </c>
      <c r="V417">
        <v>247.59440000000001</v>
      </c>
      <c r="W417">
        <v>0</v>
      </c>
      <c r="X417">
        <v>157794.64170000001</v>
      </c>
      <c r="Y417">
        <v>0</v>
      </c>
      <c r="Z417">
        <v>433335.30839999998</v>
      </c>
      <c r="AA417">
        <v>0</v>
      </c>
      <c r="AB417">
        <v>105764.0111</v>
      </c>
      <c r="AC417">
        <v>0</v>
      </c>
      <c r="AD417">
        <v>0.7056</v>
      </c>
      <c r="AE417">
        <v>72.719499999999996</v>
      </c>
      <c r="AF417">
        <v>0</v>
      </c>
      <c r="AG417">
        <v>30016487</v>
      </c>
      <c r="AH417" t="s">
        <v>165</v>
      </c>
    </row>
    <row r="418" spans="1:35" x14ac:dyDescent="0.15">
      <c r="A418" t="s">
        <v>166</v>
      </c>
      <c r="B418">
        <v>90387.097699999998</v>
      </c>
      <c r="C418">
        <v>687334.03269999998</v>
      </c>
      <c r="D418">
        <v>51048387.306400001</v>
      </c>
      <c r="E418">
        <v>870084.92429999996</v>
      </c>
      <c r="F418">
        <v>0</v>
      </c>
      <c r="G418">
        <v>0</v>
      </c>
      <c r="H418">
        <v>0</v>
      </c>
      <c r="I418">
        <v>12.0707</v>
      </c>
      <c r="J418">
        <v>0</v>
      </c>
      <c r="K418">
        <v>0</v>
      </c>
      <c r="L418">
        <v>0</v>
      </c>
      <c r="M418">
        <v>134967.04829999999</v>
      </c>
      <c r="N418">
        <v>2848.5160999999998</v>
      </c>
      <c r="O418">
        <v>1799878.922</v>
      </c>
      <c r="P418">
        <v>280946.93030000001</v>
      </c>
      <c r="Q418">
        <v>33059774.575300001</v>
      </c>
      <c r="R418">
        <v>123699.24099999999</v>
      </c>
      <c r="S418">
        <v>1986.6555000000001</v>
      </c>
      <c r="T418">
        <v>0</v>
      </c>
      <c r="U418">
        <v>20.905000000000001</v>
      </c>
      <c r="V418">
        <v>27.7376</v>
      </c>
      <c r="W418">
        <v>0</v>
      </c>
      <c r="X418">
        <v>240963.55919999999</v>
      </c>
      <c r="Y418">
        <v>147.38999999999999</v>
      </c>
      <c r="Z418">
        <v>24.9498</v>
      </c>
      <c r="AA418">
        <v>0</v>
      </c>
      <c r="AB418">
        <v>0</v>
      </c>
      <c r="AC418">
        <v>0</v>
      </c>
      <c r="AD418">
        <v>0</v>
      </c>
      <c r="AE418">
        <v>540500.49990000005</v>
      </c>
      <c r="AF418">
        <v>0</v>
      </c>
      <c r="AG418">
        <v>88881992</v>
      </c>
      <c r="AH418" t="s">
        <v>166</v>
      </c>
    </row>
    <row r="419" spans="1:35" x14ac:dyDescent="0.15">
      <c r="A419" t="s">
        <v>167</v>
      </c>
      <c r="B419">
        <v>0</v>
      </c>
      <c r="C419">
        <v>0</v>
      </c>
      <c r="D419">
        <v>11975629.8456</v>
      </c>
      <c r="E419">
        <v>14234.9619</v>
      </c>
      <c r="F419">
        <v>0</v>
      </c>
      <c r="G419">
        <v>0</v>
      </c>
      <c r="H419">
        <v>0</v>
      </c>
      <c r="I419">
        <v>0</v>
      </c>
      <c r="J419">
        <v>0</v>
      </c>
      <c r="K419">
        <v>747.12980000000005</v>
      </c>
      <c r="L419">
        <v>0</v>
      </c>
      <c r="M419">
        <v>0</v>
      </c>
      <c r="N419">
        <v>828.78899999999999</v>
      </c>
      <c r="O419">
        <v>0</v>
      </c>
      <c r="P419">
        <v>0</v>
      </c>
      <c r="Q419">
        <v>4465124.8866999997</v>
      </c>
      <c r="R419">
        <v>0</v>
      </c>
      <c r="S419">
        <v>1278263.7566</v>
      </c>
      <c r="T419">
        <v>2.9399999999999999E-2</v>
      </c>
      <c r="U419">
        <v>0</v>
      </c>
      <c r="V419">
        <v>40.895600000000002</v>
      </c>
      <c r="W419">
        <v>0</v>
      </c>
      <c r="X419">
        <v>319083.30119999999</v>
      </c>
      <c r="Y419">
        <v>0</v>
      </c>
      <c r="Z419">
        <v>290358.89510000002</v>
      </c>
      <c r="AA419">
        <v>0</v>
      </c>
      <c r="AB419">
        <v>601633.6531</v>
      </c>
      <c r="AC419">
        <v>0</v>
      </c>
      <c r="AD419">
        <v>0</v>
      </c>
      <c r="AE419">
        <v>87.382800000000003</v>
      </c>
      <c r="AF419">
        <v>0</v>
      </c>
      <c r="AG419">
        <v>18946034</v>
      </c>
      <c r="AH419" t="s">
        <v>167</v>
      </c>
    </row>
    <row r="420" spans="1:35" x14ac:dyDescent="0.15">
      <c r="A420" t="s">
        <v>168</v>
      </c>
      <c r="B420">
        <v>0</v>
      </c>
      <c r="C420">
        <v>0</v>
      </c>
      <c r="D420">
        <v>37029997.201300003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1.4999999999999999E-2</v>
      </c>
      <c r="K420">
        <v>0</v>
      </c>
      <c r="L420">
        <v>0</v>
      </c>
      <c r="M420">
        <v>0</v>
      </c>
      <c r="N420">
        <v>3676.3162000000002</v>
      </c>
      <c r="O420">
        <v>0</v>
      </c>
      <c r="P420">
        <v>30439.019499999999</v>
      </c>
      <c r="Q420">
        <v>3383917.3278999999</v>
      </c>
      <c r="R420">
        <v>0</v>
      </c>
      <c r="S420">
        <v>0</v>
      </c>
      <c r="T420">
        <v>0</v>
      </c>
      <c r="U420">
        <v>0</v>
      </c>
      <c r="V420">
        <v>2765.4582999999998</v>
      </c>
      <c r="W420">
        <v>0</v>
      </c>
      <c r="X420">
        <v>39539229.133199997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0.1081</v>
      </c>
      <c r="AG420">
        <v>79990025</v>
      </c>
      <c r="AH420" t="s">
        <v>168</v>
      </c>
    </row>
    <row r="421" spans="1:35" x14ac:dyDescent="0.15">
      <c r="A421" t="s">
        <v>169</v>
      </c>
      <c r="B421">
        <v>0</v>
      </c>
      <c r="C421">
        <v>0</v>
      </c>
      <c r="D421">
        <v>9451046.4185000006</v>
      </c>
      <c r="E421">
        <v>0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83.104699999999994</v>
      </c>
      <c r="O421">
        <v>0</v>
      </c>
      <c r="P421">
        <v>20.658000000000001</v>
      </c>
      <c r="Q421">
        <v>6711635.6967000002</v>
      </c>
      <c r="R421">
        <v>3.3144999999999998</v>
      </c>
      <c r="S421">
        <v>0</v>
      </c>
      <c r="T421">
        <v>0</v>
      </c>
      <c r="U421">
        <v>0</v>
      </c>
      <c r="V421">
        <v>542.36279999999999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16163332</v>
      </c>
      <c r="AH421" t="s">
        <v>169</v>
      </c>
    </row>
    <row r="422" spans="1:35" x14ac:dyDescent="0.15">
      <c r="A422" t="s">
        <v>170</v>
      </c>
      <c r="B422">
        <v>0</v>
      </c>
      <c r="C422">
        <v>0</v>
      </c>
      <c r="D422">
        <v>122265010.735</v>
      </c>
      <c r="E422">
        <v>0</v>
      </c>
      <c r="F422">
        <v>0</v>
      </c>
      <c r="G422">
        <v>718.65650000000005</v>
      </c>
      <c r="H422">
        <v>1172956.4168</v>
      </c>
      <c r="I422">
        <v>0</v>
      </c>
      <c r="J422">
        <v>0</v>
      </c>
      <c r="K422">
        <v>0</v>
      </c>
      <c r="L422">
        <v>2.2789999999999999</v>
      </c>
      <c r="M422">
        <v>0</v>
      </c>
      <c r="N422">
        <v>880.48360000000002</v>
      </c>
      <c r="O422">
        <v>0</v>
      </c>
      <c r="P422">
        <v>534320.87419999996</v>
      </c>
      <c r="Q422">
        <v>21356643.086300001</v>
      </c>
      <c r="R422">
        <v>7.2511000000000001</v>
      </c>
      <c r="S422">
        <v>0</v>
      </c>
      <c r="T422">
        <v>0.1249</v>
      </c>
      <c r="U422">
        <v>721016.31969999999</v>
      </c>
      <c r="V422">
        <v>608.53399999999999</v>
      </c>
      <c r="W422">
        <v>0</v>
      </c>
      <c r="X422">
        <v>3368338.3516000002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149420503</v>
      </c>
      <c r="AH422" t="s">
        <v>170</v>
      </c>
    </row>
    <row r="423" spans="1:35" x14ac:dyDescent="0.15">
      <c r="A423" t="s">
        <v>171</v>
      </c>
      <c r="B423">
        <v>822.48770000000002</v>
      </c>
      <c r="C423">
        <v>11700164.278100001</v>
      </c>
      <c r="D423">
        <v>6715598.7143000001</v>
      </c>
      <c r="E423">
        <v>190111.14720000001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536.40030000000002</v>
      </c>
      <c r="O423">
        <v>0</v>
      </c>
      <c r="P423">
        <v>91096.269499999995</v>
      </c>
      <c r="Q423">
        <v>3825123.7261999999</v>
      </c>
      <c r="R423">
        <v>0</v>
      </c>
      <c r="S423">
        <v>0</v>
      </c>
      <c r="T423">
        <v>0</v>
      </c>
      <c r="U423">
        <v>3355.5138999999999</v>
      </c>
      <c r="V423">
        <v>7.7470999999999997</v>
      </c>
      <c r="W423">
        <v>0</v>
      </c>
      <c r="X423">
        <v>78820.233300000007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22605637</v>
      </c>
      <c r="AH423" t="s">
        <v>171</v>
      </c>
    </row>
    <row r="424" spans="1:35" x14ac:dyDescent="0.15">
      <c r="A424" t="s">
        <v>172</v>
      </c>
      <c r="B424">
        <v>0</v>
      </c>
      <c r="C424">
        <v>0</v>
      </c>
      <c r="D424">
        <v>0</v>
      </c>
      <c r="E424">
        <v>0</v>
      </c>
      <c r="F424">
        <v>0</v>
      </c>
      <c r="G424">
        <v>0</v>
      </c>
      <c r="H424">
        <v>2416947.3922999999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347.3</v>
      </c>
      <c r="O424">
        <v>0</v>
      </c>
      <c r="P424">
        <v>385659.55930000002</v>
      </c>
      <c r="Q424">
        <v>2257274.6526000001</v>
      </c>
      <c r="R424">
        <v>0</v>
      </c>
      <c r="S424">
        <v>0</v>
      </c>
      <c r="T424">
        <v>0</v>
      </c>
      <c r="U424">
        <v>0</v>
      </c>
      <c r="V424">
        <v>243.73859999999999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5060473</v>
      </c>
      <c r="AH424" t="s">
        <v>172</v>
      </c>
    </row>
    <row r="425" spans="1:35" x14ac:dyDescent="0.15">
      <c r="A425" t="s">
        <v>173</v>
      </c>
      <c r="B425">
        <v>0</v>
      </c>
      <c r="C425">
        <v>0</v>
      </c>
      <c r="D425">
        <v>5907594.5804000003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955.60990000000004</v>
      </c>
      <c r="O425">
        <v>0</v>
      </c>
      <c r="P425">
        <v>172672.96780000001</v>
      </c>
      <c r="Q425">
        <v>3978694.6475999998</v>
      </c>
      <c r="R425">
        <v>0</v>
      </c>
      <c r="S425">
        <v>0</v>
      </c>
      <c r="T425">
        <v>0</v>
      </c>
      <c r="U425">
        <v>0</v>
      </c>
      <c r="V425">
        <v>7.2298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10059925</v>
      </c>
      <c r="AH425" t="s">
        <v>173</v>
      </c>
    </row>
    <row r="426" spans="1:35" x14ac:dyDescent="0.15">
      <c r="A426" t="s">
        <v>174</v>
      </c>
      <c r="B426">
        <v>0</v>
      </c>
      <c r="C426">
        <v>11516794.443</v>
      </c>
      <c r="D426">
        <v>23172030.9496</v>
      </c>
      <c r="E426">
        <v>0</v>
      </c>
      <c r="F426">
        <v>0</v>
      </c>
      <c r="G426">
        <v>367.18</v>
      </c>
      <c r="H426">
        <v>3746643.0077999998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484.63249999999999</v>
      </c>
      <c r="O426">
        <v>0</v>
      </c>
      <c r="P426">
        <v>611113.71829999995</v>
      </c>
      <c r="Q426">
        <v>7824030.2479999997</v>
      </c>
      <c r="R426">
        <v>6.7224000000000004</v>
      </c>
      <c r="S426">
        <v>0</v>
      </c>
      <c r="T426">
        <v>0.23719999999999999</v>
      </c>
      <c r="U426">
        <v>9662.0563999999995</v>
      </c>
      <c r="V426">
        <v>124.1728</v>
      </c>
      <c r="W426">
        <v>0</v>
      </c>
      <c r="X426">
        <v>194002.06640000001</v>
      </c>
      <c r="Y426">
        <v>0</v>
      </c>
      <c r="Z426">
        <v>419487.32339999999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47494747</v>
      </c>
      <c r="AH426" t="s">
        <v>174</v>
      </c>
    </row>
    <row r="427" spans="1:35" x14ac:dyDescent="0.15">
      <c r="A427" t="s">
        <v>175</v>
      </c>
      <c r="B427">
        <v>0</v>
      </c>
      <c r="C427">
        <v>0</v>
      </c>
      <c r="D427">
        <v>25113580.633200001</v>
      </c>
      <c r="E427">
        <v>1215015.2742000001</v>
      </c>
      <c r="F427">
        <v>0</v>
      </c>
      <c r="G427">
        <v>0</v>
      </c>
      <c r="H427">
        <v>9210237.2296999991</v>
      </c>
      <c r="I427">
        <v>103.3099</v>
      </c>
      <c r="J427">
        <v>0</v>
      </c>
      <c r="K427">
        <v>0</v>
      </c>
      <c r="L427">
        <v>0</v>
      </c>
      <c r="M427">
        <v>0</v>
      </c>
      <c r="N427">
        <v>992.03070000000002</v>
      </c>
      <c r="O427">
        <v>0</v>
      </c>
      <c r="P427">
        <v>427149.84639999998</v>
      </c>
      <c r="Q427">
        <v>24670808.159200002</v>
      </c>
      <c r="R427">
        <v>41.867600000000003</v>
      </c>
      <c r="S427">
        <v>233500.177</v>
      </c>
      <c r="T427">
        <v>25.876100000000001</v>
      </c>
      <c r="U427">
        <v>41.0321</v>
      </c>
      <c r="V427">
        <v>679.18979999999999</v>
      </c>
      <c r="W427">
        <v>0</v>
      </c>
      <c r="X427">
        <v>836803.58330000006</v>
      </c>
      <c r="Y427">
        <v>0</v>
      </c>
      <c r="Z427">
        <v>1582610.5603</v>
      </c>
      <c r="AA427">
        <v>0</v>
      </c>
      <c r="AB427">
        <v>344.91860000000003</v>
      </c>
      <c r="AC427">
        <v>0</v>
      </c>
      <c r="AD427">
        <v>0</v>
      </c>
      <c r="AE427">
        <v>0</v>
      </c>
      <c r="AF427">
        <v>0</v>
      </c>
      <c r="AG427">
        <v>63291934</v>
      </c>
      <c r="AH427" t="s">
        <v>175</v>
      </c>
    </row>
    <row r="428" spans="1:35" x14ac:dyDescent="0.15">
      <c r="A428" t="s">
        <v>176</v>
      </c>
      <c r="B428">
        <v>0</v>
      </c>
      <c r="C428">
        <v>0</v>
      </c>
      <c r="D428">
        <v>4684475.2260999996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1081.5318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35.139600000000002</v>
      </c>
      <c r="W428">
        <v>0</v>
      </c>
      <c r="X428">
        <v>0</v>
      </c>
      <c r="Y428">
        <v>0</v>
      </c>
      <c r="Z428">
        <v>356654.84419999999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5042247</v>
      </c>
      <c r="AH428" t="s">
        <v>176</v>
      </c>
    </row>
    <row r="429" spans="1:35" x14ac:dyDescent="0.15">
      <c r="A429" t="s">
        <v>41</v>
      </c>
      <c r="B429">
        <v>91210</v>
      </c>
      <c r="C429">
        <v>77878594</v>
      </c>
      <c r="D429">
        <v>686322390</v>
      </c>
      <c r="E429">
        <v>7870398</v>
      </c>
      <c r="F429">
        <v>2151452</v>
      </c>
      <c r="G429">
        <v>3232</v>
      </c>
      <c r="H429">
        <v>101791284</v>
      </c>
      <c r="I429">
        <v>230</v>
      </c>
      <c r="J429">
        <v>0</v>
      </c>
      <c r="K429">
        <v>46022</v>
      </c>
      <c r="L429">
        <v>2468545</v>
      </c>
      <c r="M429">
        <v>418444</v>
      </c>
      <c r="N429">
        <v>20041</v>
      </c>
      <c r="O429">
        <v>1847140</v>
      </c>
      <c r="P429">
        <v>6064263</v>
      </c>
      <c r="Q429">
        <v>239727015</v>
      </c>
      <c r="R429">
        <v>309493</v>
      </c>
      <c r="S429">
        <v>9352432</v>
      </c>
      <c r="T429">
        <v>75321</v>
      </c>
      <c r="U429">
        <v>820396</v>
      </c>
      <c r="V429">
        <v>7450</v>
      </c>
      <c r="W429">
        <v>223652</v>
      </c>
      <c r="X429">
        <v>54344944</v>
      </c>
      <c r="Y429">
        <v>147</v>
      </c>
      <c r="Z429">
        <v>11381004</v>
      </c>
      <c r="AA429">
        <v>4</v>
      </c>
      <c r="AB429">
        <v>6793674</v>
      </c>
      <c r="AC429">
        <v>1658</v>
      </c>
      <c r="AD429">
        <v>1701</v>
      </c>
      <c r="AE429">
        <v>540761</v>
      </c>
      <c r="AF429">
        <v>0</v>
      </c>
      <c r="AG429">
        <v>1210552898</v>
      </c>
    </row>
    <row r="430" spans="1:35" x14ac:dyDescent="0.15"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</row>
    <row r="431" spans="1:35" x14ac:dyDescent="0.15">
      <c r="A431" t="s">
        <v>50</v>
      </c>
      <c r="B431" t="s">
        <v>95</v>
      </c>
      <c r="C431" t="s">
        <v>51</v>
      </c>
      <c r="D431" t="s">
        <v>52</v>
      </c>
      <c r="E431" t="s">
        <v>53</v>
      </c>
      <c r="F431" t="s">
        <v>158</v>
      </c>
      <c r="G431" t="s">
        <v>55</v>
      </c>
      <c r="H431" t="s">
        <v>56</v>
      </c>
      <c r="I431" t="s">
        <v>106</v>
      </c>
      <c r="J431" t="s">
        <v>57</v>
      </c>
      <c r="K431" t="s">
        <v>152</v>
      </c>
      <c r="L431" t="s">
        <v>60</v>
      </c>
      <c r="M431" t="s">
        <v>148</v>
      </c>
      <c r="N431" t="s">
        <v>65</v>
      </c>
      <c r="O431" t="s">
        <v>107</v>
      </c>
      <c r="P431" t="s">
        <v>68</v>
      </c>
      <c r="Q431" t="s">
        <v>69</v>
      </c>
      <c r="R431" t="s">
        <v>118</v>
      </c>
      <c r="S431" t="s">
        <v>119</v>
      </c>
      <c r="T431" t="s">
        <v>70</v>
      </c>
      <c r="U431" t="s">
        <v>71</v>
      </c>
      <c r="V431" t="s">
        <v>72</v>
      </c>
      <c r="W431" t="s">
        <v>177</v>
      </c>
      <c r="X431" t="s">
        <v>73</v>
      </c>
      <c r="Y431" t="s">
        <v>153</v>
      </c>
      <c r="Z431" t="s">
        <v>74</v>
      </c>
      <c r="AA431" t="s">
        <v>154</v>
      </c>
      <c r="AB431" t="s">
        <v>75</v>
      </c>
      <c r="AC431" t="s">
        <v>77</v>
      </c>
      <c r="AD431" t="s">
        <v>155</v>
      </c>
      <c r="AE431" t="s">
        <v>78</v>
      </c>
      <c r="AF431" t="s">
        <v>79</v>
      </c>
      <c r="AG431" t="s">
        <v>178</v>
      </c>
      <c r="AI431" t="s">
        <v>50</v>
      </c>
    </row>
    <row r="432" spans="1:35" x14ac:dyDescent="0.15">
      <c r="A432" t="s">
        <v>82</v>
      </c>
      <c r="B432">
        <f t="shared" ref="B432:AG432" si="129">SUM(B412:B415)</f>
        <v>0</v>
      </c>
      <c r="C432">
        <f t="shared" si="129"/>
        <v>0</v>
      </c>
      <c r="D432">
        <f t="shared" si="129"/>
        <v>132636558.70159999</v>
      </c>
      <c r="E432">
        <f t="shared" si="129"/>
        <v>3460597.3605000004</v>
      </c>
      <c r="F432">
        <f t="shared" si="129"/>
        <v>2151451.5419000001</v>
      </c>
      <c r="G432">
        <f t="shared" si="129"/>
        <v>1747.6423</v>
      </c>
      <c r="H432">
        <f t="shared" si="129"/>
        <v>41109758.751600005</v>
      </c>
      <c r="I432">
        <f t="shared" si="129"/>
        <v>115.0889</v>
      </c>
      <c r="J432">
        <f t="shared" si="129"/>
        <v>0.22109999999999999</v>
      </c>
      <c r="K432">
        <f t="shared" si="129"/>
        <v>41747.397600000004</v>
      </c>
      <c r="L432">
        <f t="shared" si="129"/>
        <v>9.2516999999999996</v>
      </c>
      <c r="M432">
        <f t="shared" si="129"/>
        <v>0</v>
      </c>
      <c r="N432">
        <f t="shared" si="129"/>
        <v>4873.9439000000002</v>
      </c>
      <c r="O432">
        <f t="shared" si="129"/>
        <v>47261.154399999999</v>
      </c>
      <c r="P432">
        <f t="shared" si="129"/>
        <v>1123659.28</v>
      </c>
      <c r="Q432">
        <f t="shared" si="129"/>
        <v>43377178.947399996</v>
      </c>
      <c r="R432">
        <f t="shared" si="129"/>
        <v>254.2638</v>
      </c>
      <c r="S432">
        <f t="shared" si="129"/>
        <v>7785705.0327000003</v>
      </c>
      <c r="T432">
        <f t="shared" si="129"/>
        <v>75278.077900000018</v>
      </c>
      <c r="U432">
        <f t="shared" si="129"/>
        <v>34612.017</v>
      </c>
      <c r="V432">
        <f t="shared" si="129"/>
        <v>1682.0064</v>
      </c>
      <c r="W432">
        <f t="shared" si="129"/>
        <v>0</v>
      </c>
      <c r="X432">
        <f t="shared" si="129"/>
        <v>1594866.0247999998</v>
      </c>
      <c r="Y432">
        <f t="shared" si="129"/>
        <v>0</v>
      </c>
      <c r="Z432">
        <f t="shared" si="129"/>
        <v>6034839.8405000009</v>
      </c>
      <c r="AA432">
        <f t="shared" si="129"/>
        <v>3.5794000000000001</v>
      </c>
      <c r="AB432">
        <f t="shared" si="129"/>
        <v>3302927.9594000001</v>
      </c>
      <c r="AC432">
        <f t="shared" si="129"/>
        <v>1657.8896</v>
      </c>
      <c r="AD432">
        <f t="shared" si="129"/>
        <v>1700.3228999999999</v>
      </c>
      <c r="AE432">
        <f t="shared" si="129"/>
        <v>0</v>
      </c>
      <c r="AF432">
        <f t="shared" si="129"/>
        <v>0</v>
      </c>
      <c r="AG432">
        <f t="shared" si="129"/>
        <v>242788486</v>
      </c>
      <c r="AI432" t="s">
        <v>82</v>
      </c>
    </row>
    <row r="433" spans="1:39" x14ac:dyDescent="0.15">
      <c r="A433" t="s">
        <v>83</v>
      </c>
      <c r="B433">
        <f t="shared" ref="B433:AG433" si="130">SUM(B416:B419)</f>
        <v>90387.097699999998</v>
      </c>
      <c r="C433">
        <f t="shared" si="130"/>
        <v>2539193.0787999998</v>
      </c>
      <c r="D433">
        <f t="shared" si="130"/>
        <v>127965125.1551</v>
      </c>
      <c r="E433">
        <f t="shared" si="130"/>
        <v>1004903.7500999999</v>
      </c>
      <c r="F433">
        <f t="shared" si="130"/>
        <v>0</v>
      </c>
      <c r="G433">
        <f t="shared" si="130"/>
        <v>398.94720000000001</v>
      </c>
      <c r="H433">
        <f t="shared" si="130"/>
        <v>0</v>
      </c>
      <c r="I433">
        <f t="shared" si="130"/>
        <v>12.0707</v>
      </c>
      <c r="J433">
        <f t="shared" si="130"/>
        <v>0</v>
      </c>
      <c r="K433">
        <f t="shared" si="130"/>
        <v>4274.4173000000001</v>
      </c>
      <c r="L433">
        <f t="shared" si="130"/>
        <v>0</v>
      </c>
      <c r="M433">
        <f t="shared" si="130"/>
        <v>418444.3469</v>
      </c>
      <c r="N433">
        <f t="shared" si="130"/>
        <v>5217.6025</v>
      </c>
      <c r="O433">
        <f t="shared" si="130"/>
        <v>1799878.922</v>
      </c>
      <c r="P433">
        <f t="shared" si="130"/>
        <v>413896.3052</v>
      </c>
      <c r="Q433">
        <f t="shared" si="130"/>
        <v>52624592.753699996</v>
      </c>
      <c r="R433">
        <f t="shared" si="130"/>
        <v>213355.22399999999</v>
      </c>
      <c r="S433">
        <f t="shared" si="130"/>
        <v>1333227.0929</v>
      </c>
      <c r="T433">
        <f t="shared" si="130"/>
        <v>0.16270000000000001</v>
      </c>
      <c r="U433">
        <f t="shared" si="130"/>
        <v>9732.3384000000005</v>
      </c>
      <c r="V433">
        <f t="shared" si="130"/>
        <v>332.97480000000002</v>
      </c>
      <c r="W433">
        <f t="shared" si="130"/>
        <v>0</v>
      </c>
      <c r="X433">
        <f t="shared" si="130"/>
        <v>717841.50209999993</v>
      </c>
      <c r="Y433">
        <f t="shared" si="130"/>
        <v>147.38999999999999</v>
      </c>
      <c r="Z433">
        <f t="shared" si="130"/>
        <v>1100131.0599</v>
      </c>
      <c r="AA433">
        <f t="shared" si="130"/>
        <v>0</v>
      </c>
      <c r="AB433">
        <f t="shared" si="130"/>
        <v>707397.6642</v>
      </c>
      <c r="AC433">
        <f t="shared" si="130"/>
        <v>0</v>
      </c>
      <c r="AD433">
        <f t="shared" si="130"/>
        <v>0.7056</v>
      </c>
      <c r="AE433">
        <f t="shared" si="130"/>
        <v>540760.61970000004</v>
      </c>
      <c r="AF433">
        <f t="shared" si="130"/>
        <v>0</v>
      </c>
      <c r="AG433">
        <f t="shared" si="130"/>
        <v>191489251</v>
      </c>
      <c r="AI433" t="s">
        <v>83</v>
      </c>
    </row>
    <row r="434" spans="1:39" x14ac:dyDescent="0.15">
      <c r="A434" t="s">
        <v>84</v>
      </c>
      <c r="B434">
        <f t="shared" ref="B434:AG434" si="131">SUM(B420:B422)</f>
        <v>0</v>
      </c>
      <c r="C434">
        <f t="shared" si="131"/>
        <v>0</v>
      </c>
      <c r="D434">
        <f t="shared" si="131"/>
        <v>168746054.35479999</v>
      </c>
      <c r="E434">
        <f t="shared" si="131"/>
        <v>0</v>
      </c>
      <c r="F434">
        <f t="shared" si="131"/>
        <v>0</v>
      </c>
      <c r="G434">
        <f t="shared" si="131"/>
        <v>718.65650000000005</v>
      </c>
      <c r="H434">
        <f t="shared" si="131"/>
        <v>1172956.4168</v>
      </c>
      <c r="I434">
        <f t="shared" si="131"/>
        <v>0</v>
      </c>
      <c r="J434">
        <f t="shared" si="131"/>
        <v>1.4999999999999999E-2</v>
      </c>
      <c r="K434">
        <f t="shared" si="131"/>
        <v>0</v>
      </c>
      <c r="L434">
        <f t="shared" si="131"/>
        <v>2.2789999999999999</v>
      </c>
      <c r="M434">
        <f t="shared" si="131"/>
        <v>0</v>
      </c>
      <c r="N434">
        <f t="shared" si="131"/>
        <v>4639.9045000000006</v>
      </c>
      <c r="O434">
        <f t="shared" si="131"/>
        <v>0</v>
      </c>
      <c r="P434">
        <f t="shared" si="131"/>
        <v>564780.55169999995</v>
      </c>
      <c r="Q434">
        <f t="shared" si="131"/>
        <v>31452196.1109</v>
      </c>
      <c r="R434">
        <f t="shared" si="131"/>
        <v>10.5656</v>
      </c>
      <c r="S434">
        <f t="shared" si="131"/>
        <v>0</v>
      </c>
      <c r="T434">
        <f t="shared" si="131"/>
        <v>0.1249</v>
      </c>
      <c r="U434">
        <f t="shared" si="131"/>
        <v>721016.31969999999</v>
      </c>
      <c r="V434">
        <f t="shared" si="131"/>
        <v>3916.3550999999998</v>
      </c>
      <c r="W434">
        <f t="shared" si="131"/>
        <v>0</v>
      </c>
      <c r="X434">
        <f t="shared" si="131"/>
        <v>42907567.484799996</v>
      </c>
      <c r="Y434">
        <f t="shared" si="131"/>
        <v>0</v>
      </c>
      <c r="Z434">
        <f t="shared" si="131"/>
        <v>0</v>
      </c>
      <c r="AA434">
        <f t="shared" si="131"/>
        <v>0</v>
      </c>
      <c r="AB434">
        <f t="shared" si="131"/>
        <v>0</v>
      </c>
      <c r="AC434">
        <f t="shared" si="131"/>
        <v>0</v>
      </c>
      <c r="AD434">
        <f t="shared" si="131"/>
        <v>0</v>
      </c>
      <c r="AE434">
        <f t="shared" si="131"/>
        <v>0</v>
      </c>
      <c r="AF434">
        <f t="shared" si="131"/>
        <v>0.1081</v>
      </c>
      <c r="AG434">
        <f t="shared" si="131"/>
        <v>245573860</v>
      </c>
      <c r="AI434" t="s">
        <v>84</v>
      </c>
    </row>
    <row r="435" spans="1:39" x14ac:dyDescent="0.15">
      <c r="A435" t="s">
        <v>85</v>
      </c>
      <c r="B435">
        <f t="shared" ref="B435:AG435" si="132">SUM(B423:B428)</f>
        <v>822.48770000000002</v>
      </c>
      <c r="C435">
        <f t="shared" si="132"/>
        <v>23216958.721100003</v>
      </c>
      <c r="D435">
        <f t="shared" si="132"/>
        <v>65593280.103599995</v>
      </c>
      <c r="E435">
        <f t="shared" si="132"/>
        <v>1405126.4214000001</v>
      </c>
      <c r="F435">
        <f t="shared" si="132"/>
        <v>0</v>
      </c>
      <c r="G435">
        <f t="shared" si="132"/>
        <v>367.18</v>
      </c>
      <c r="H435">
        <f t="shared" si="132"/>
        <v>15373827.629799999</v>
      </c>
      <c r="I435">
        <f t="shared" si="132"/>
        <v>103.3099</v>
      </c>
      <c r="J435">
        <f t="shared" si="132"/>
        <v>0</v>
      </c>
      <c r="K435">
        <f t="shared" si="132"/>
        <v>0</v>
      </c>
      <c r="L435">
        <f t="shared" si="132"/>
        <v>0</v>
      </c>
      <c r="M435">
        <f t="shared" si="132"/>
        <v>0</v>
      </c>
      <c r="N435">
        <f t="shared" si="132"/>
        <v>4397.5051999999996</v>
      </c>
      <c r="O435">
        <f t="shared" si="132"/>
        <v>0</v>
      </c>
      <c r="P435">
        <f t="shared" si="132"/>
        <v>1687692.3612999998</v>
      </c>
      <c r="Q435">
        <f t="shared" si="132"/>
        <v>42555931.433600001</v>
      </c>
      <c r="R435">
        <f t="shared" si="132"/>
        <v>48.59</v>
      </c>
      <c r="S435">
        <f t="shared" si="132"/>
        <v>233500.177</v>
      </c>
      <c r="T435">
        <f t="shared" si="132"/>
        <v>26.113300000000002</v>
      </c>
      <c r="U435">
        <f t="shared" si="132"/>
        <v>13058.6024</v>
      </c>
      <c r="V435">
        <f t="shared" si="132"/>
        <v>1097.2176999999999</v>
      </c>
      <c r="W435">
        <f t="shared" si="132"/>
        <v>0</v>
      </c>
      <c r="X435">
        <f t="shared" si="132"/>
        <v>1109625.8830000001</v>
      </c>
      <c r="Y435">
        <f t="shared" si="132"/>
        <v>0</v>
      </c>
      <c r="Z435">
        <f t="shared" si="132"/>
        <v>2358752.7279000003</v>
      </c>
      <c r="AA435">
        <f t="shared" si="132"/>
        <v>0</v>
      </c>
      <c r="AB435">
        <f t="shared" si="132"/>
        <v>344.91860000000003</v>
      </c>
      <c r="AC435">
        <f t="shared" si="132"/>
        <v>0</v>
      </c>
      <c r="AD435">
        <f t="shared" si="132"/>
        <v>0</v>
      </c>
      <c r="AE435">
        <f t="shared" si="132"/>
        <v>0</v>
      </c>
      <c r="AF435">
        <f t="shared" si="132"/>
        <v>0</v>
      </c>
      <c r="AG435">
        <f t="shared" si="132"/>
        <v>153554963</v>
      </c>
      <c r="AI435" t="s">
        <v>85</v>
      </c>
    </row>
    <row r="436" spans="1:39" x14ac:dyDescent="0.15">
      <c r="A436" t="s">
        <v>86</v>
      </c>
      <c r="B436">
        <f t="shared" ref="B436:AG436" si="133">B411</f>
        <v>0</v>
      </c>
      <c r="C436">
        <f t="shared" si="133"/>
        <v>52122441.794200003</v>
      </c>
      <c r="D436">
        <f t="shared" si="133"/>
        <v>191381371.63429999</v>
      </c>
      <c r="E436">
        <f t="shared" si="133"/>
        <v>1999770.9064</v>
      </c>
      <c r="F436">
        <f t="shared" si="133"/>
        <v>0</v>
      </c>
      <c r="G436">
        <f t="shared" si="133"/>
        <v>0</v>
      </c>
      <c r="H436">
        <f t="shared" si="133"/>
        <v>44134741.601000004</v>
      </c>
      <c r="I436">
        <f t="shared" si="133"/>
        <v>0</v>
      </c>
      <c r="J436">
        <f t="shared" si="133"/>
        <v>0</v>
      </c>
      <c r="K436">
        <f t="shared" si="133"/>
        <v>0</v>
      </c>
      <c r="L436">
        <f t="shared" si="133"/>
        <v>2468533.6179</v>
      </c>
      <c r="M436">
        <f t="shared" si="133"/>
        <v>0</v>
      </c>
      <c r="N436">
        <f t="shared" si="133"/>
        <v>912.13589999999999</v>
      </c>
      <c r="O436">
        <f t="shared" si="133"/>
        <v>0</v>
      </c>
      <c r="P436">
        <f t="shared" si="133"/>
        <v>2274234.8506999998</v>
      </c>
      <c r="Q436">
        <f t="shared" si="133"/>
        <v>69717115.971000001</v>
      </c>
      <c r="R436">
        <f t="shared" si="133"/>
        <v>95824.643200000006</v>
      </c>
      <c r="S436">
        <f t="shared" si="133"/>
        <v>0</v>
      </c>
      <c r="T436">
        <f t="shared" si="133"/>
        <v>16.756399999999999</v>
      </c>
      <c r="U436">
        <f t="shared" si="133"/>
        <v>41976.571400000001</v>
      </c>
      <c r="V436">
        <f t="shared" si="133"/>
        <v>421.00689999999997</v>
      </c>
      <c r="W436">
        <f t="shared" si="133"/>
        <v>223652.2058</v>
      </c>
      <c r="X436">
        <f t="shared" si="133"/>
        <v>8015043.3121999996</v>
      </c>
      <c r="Y436">
        <f t="shared" si="133"/>
        <v>0</v>
      </c>
      <c r="Z436">
        <f t="shared" si="133"/>
        <v>1887279.9672999999</v>
      </c>
      <c r="AA436">
        <f t="shared" si="133"/>
        <v>0</v>
      </c>
      <c r="AB436">
        <f t="shared" si="133"/>
        <v>2783003.0512000001</v>
      </c>
      <c r="AC436">
        <f t="shared" si="133"/>
        <v>0</v>
      </c>
      <c r="AD436">
        <f t="shared" si="133"/>
        <v>0</v>
      </c>
      <c r="AE436">
        <f t="shared" si="133"/>
        <v>0</v>
      </c>
      <c r="AF436">
        <f t="shared" si="133"/>
        <v>0</v>
      </c>
      <c r="AG436">
        <f t="shared" si="133"/>
        <v>377146340</v>
      </c>
      <c r="AI436" t="s">
        <v>86</v>
      </c>
    </row>
    <row r="437" spans="1:39" x14ac:dyDescent="0.15">
      <c r="A437" t="s">
        <v>41</v>
      </c>
      <c r="B437">
        <f t="shared" ref="B437:AG437" si="134">SUM(B432:B436)</f>
        <v>91209.585399999996</v>
      </c>
      <c r="C437">
        <f t="shared" si="134"/>
        <v>77878593.594099998</v>
      </c>
      <c r="D437">
        <f t="shared" si="134"/>
        <v>686322389.94939995</v>
      </c>
      <c r="E437">
        <f t="shared" si="134"/>
        <v>7870398.4384000003</v>
      </c>
      <c r="F437">
        <f t="shared" si="134"/>
        <v>2151451.5419000001</v>
      </c>
      <c r="G437">
        <f t="shared" si="134"/>
        <v>3232.4259999999999</v>
      </c>
      <c r="H437">
        <f t="shared" si="134"/>
        <v>101791284.39920001</v>
      </c>
      <c r="I437">
        <f t="shared" si="134"/>
        <v>230.46949999999998</v>
      </c>
      <c r="J437">
        <f t="shared" si="134"/>
        <v>0.23609999999999998</v>
      </c>
      <c r="K437">
        <f t="shared" si="134"/>
        <v>46021.814900000005</v>
      </c>
      <c r="L437">
        <f t="shared" si="134"/>
        <v>2468545.1486</v>
      </c>
      <c r="M437">
        <f t="shared" si="134"/>
        <v>418444.3469</v>
      </c>
      <c r="N437">
        <f t="shared" si="134"/>
        <v>20041.092000000001</v>
      </c>
      <c r="O437">
        <f t="shared" si="134"/>
        <v>1847140.0764000001</v>
      </c>
      <c r="P437">
        <f t="shared" si="134"/>
        <v>6064263.3488999996</v>
      </c>
      <c r="Q437">
        <f t="shared" si="134"/>
        <v>239727015.2166</v>
      </c>
      <c r="R437">
        <f t="shared" si="134"/>
        <v>309493.28659999999</v>
      </c>
      <c r="S437">
        <f t="shared" si="134"/>
        <v>9352432.3026000001</v>
      </c>
      <c r="T437">
        <f t="shared" si="134"/>
        <v>75321.23520000001</v>
      </c>
      <c r="U437">
        <f t="shared" si="134"/>
        <v>820395.84889999998</v>
      </c>
      <c r="V437">
        <f t="shared" si="134"/>
        <v>7449.5609000000004</v>
      </c>
      <c r="W437">
        <f t="shared" si="134"/>
        <v>223652.2058</v>
      </c>
      <c r="X437">
        <f t="shared" si="134"/>
        <v>54344944.206900001</v>
      </c>
      <c r="Y437">
        <f t="shared" si="134"/>
        <v>147.38999999999999</v>
      </c>
      <c r="Z437">
        <f t="shared" si="134"/>
        <v>11381003.5956</v>
      </c>
      <c r="AA437">
        <f t="shared" si="134"/>
        <v>3.5794000000000001</v>
      </c>
      <c r="AB437">
        <f t="shared" si="134"/>
        <v>6793673.5933999997</v>
      </c>
      <c r="AC437">
        <f t="shared" si="134"/>
        <v>1657.8896</v>
      </c>
      <c r="AD437">
        <f t="shared" si="134"/>
        <v>1701.0284999999999</v>
      </c>
      <c r="AE437">
        <f t="shared" si="134"/>
        <v>540760.61970000004</v>
      </c>
      <c r="AF437">
        <f t="shared" si="134"/>
        <v>0.1081</v>
      </c>
      <c r="AG437">
        <f t="shared" si="134"/>
        <v>1210552900</v>
      </c>
      <c r="AI437" t="s">
        <v>41</v>
      </c>
    </row>
    <row r="438" spans="1:39" x14ac:dyDescent="0.15">
      <c r="AI438" t="s">
        <v>41</v>
      </c>
      <c r="AJ438" t="s">
        <v>87</v>
      </c>
      <c r="AK438" t="s">
        <v>108</v>
      </c>
    </row>
    <row r="439" spans="1:39" x14ac:dyDescent="0.15">
      <c r="A439" t="s">
        <v>88</v>
      </c>
      <c r="B439">
        <f t="shared" ref="B439:AG439" si="135">SUM(B432:B435)</f>
        <v>91209.585399999996</v>
      </c>
      <c r="C439">
        <f t="shared" si="135"/>
        <v>25756151.799900003</v>
      </c>
      <c r="D439">
        <f t="shared" si="135"/>
        <v>494941018.31509995</v>
      </c>
      <c r="E439">
        <f t="shared" si="135"/>
        <v>5870627.5320000006</v>
      </c>
      <c r="F439">
        <f t="shared" si="135"/>
        <v>2151451.5419000001</v>
      </c>
      <c r="G439">
        <f t="shared" si="135"/>
        <v>3232.4259999999999</v>
      </c>
      <c r="H439">
        <f t="shared" si="135"/>
        <v>57656542.798200004</v>
      </c>
      <c r="I439">
        <f t="shared" si="135"/>
        <v>230.46949999999998</v>
      </c>
      <c r="J439">
        <f t="shared" si="135"/>
        <v>0.23609999999999998</v>
      </c>
      <c r="K439">
        <f t="shared" si="135"/>
        <v>46021.814900000005</v>
      </c>
      <c r="L439">
        <f t="shared" si="135"/>
        <v>11.5307</v>
      </c>
      <c r="M439">
        <f t="shared" si="135"/>
        <v>418444.3469</v>
      </c>
      <c r="N439">
        <f t="shared" si="135"/>
        <v>19128.956099999999</v>
      </c>
      <c r="O439">
        <f t="shared" si="135"/>
        <v>1847140.0764000001</v>
      </c>
      <c r="P439">
        <f t="shared" si="135"/>
        <v>3790028.4982000003</v>
      </c>
      <c r="Q439">
        <f t="shared" si="135"/>
        <v>170009899.24559999</v>
      </c>
      <c r="R439">
        <f t="shared" si="135"/>
        <v>213668.64339999997</v>
      </c>
      <c r="S439">
        <f t="shared" si="135"/>
        <v>9352432.3026000001</v>
      </c>
      <c r="T439">
        <f t="shared" si="135"/>
        <v>75304.478800000012</v>
      </c>
      <c r="U439">
        <f t="shared" si="135"/>
        <v>778419.27749999997</v>
      </c>
      <c r="V439">
        <f t="shared" si="135"/>
        <v>7028.5540000000001</v>
      </c>
      <c r="W439">
        <f t="shared" si="135"/>
        <v>0</v>
      </c>
      <c r="X439">
        <f t="shared" si="135"/>
        <v>46329900.894699998</v>
      </c>
      <c r="Y439">
        <f t="shared" si="135"/>
        <v>147.38999999999999</v>
      </c>
      <c r="Z439">
        <f t="shared" si="135"/>
        <v>9493723.6283</v>
      </c>
      <c r="AA439">
        <f t="shared" si="135"/>
        <v>3.5794000000000001</v>
      </c>
      <c r="AB439">
        <f t="shared" si="135"/>
        <v>4010670.5422</v>
      </c>
      <c r="AC439">
        <f t="shared" si="135"/>
        <v>1657.8896</v>
      </c>
      <c r="AD439">
        <f t="shared" si="135"/>
        <v>1701.0284999999999</v>
      </c>
      <c r="AE439">
        <f t="shared" si="135"/>
        <v>540760.61970000004</v>
      </c>
      <c r="AF439">
        <f t="shared" si="135"/>
        <v>0.1081</v>
      </c>
      <c r="AG439">
        <f t="shared" si="135"/>
        <v>833406560</v>
      </c>
      <c r="AI439">
        <f>AG439</f>
        <v>833406560</v>
      </c>
      <c r="AJ439" s="25">
        <f>$D439+$H439+$Q439</f>
        <v>722607460.35889995</v>
      </c>
      <c r="AK439" s="24">
        <f>AI439-AJ439</f>
        <v>110799099.64110005</v>
      </c>
      <c r="AL439" s="17">
        <f>AK439/AI439</f>
        <v>0.13294723722969021</v>
      </c>
      <c r="AM439" t="s">
        <v>88</v>
      </c>
    </row>
    <row r="441" spans="1:39" x14ac:dyDescent="0.15">
      <c r="A441" t="s">
        <v>49</v>
      </c>
      <c r="B441" s="15">
        <f t="shared" ref="B441:AF441" si="136">B439/$AG439</f>
        <v>1.0944188560262832E-4</v>
      </c>
      <c r="C441" s="15">
        <f t="shared" si="136"/>
        <v>3.0904666505024873E-2</v>
      </c>
      <c r="D441" s="15">
        <f t="shared" si="136"/>
        <v>0.59387703681514092</v>
      </c>
      <c r="E441" s="15">
        <f t="shared" si="136"/>
        <v>7.04413405625221E-3</v>
      </c>
      <c r="F441" s="15">
        <f t="shared" si="136"/>
        <v>2.5815150073932704E-3</v>
      </c>
      <c r="G441" s="15">
        <f t="shared" si="136"/>
        <v>3.8785703822633696E-6</v>
      </c>
      <c r="H441" s="15">
        <f t="shared" si="136"/>
        <v>6.9181772217151744E-2</v>
      </c>
      <c r="I441" s="15">
        <f t="shared" si="136"/>
        <v>2.7653909995620864E-7</v>
      </c>
      <c r="J441" s="15">
        <f t="shared" si="136"/>
        <v>2.8329510629241982E-10</v>
      </c>
      <c r="K441" s="15">
        <f t="shared" si="136"/>
        <v>5.522132547168816E-5</v>
      </c>
      <c r="L441" s="15">
        <f t="shared" si="136"/>
        <v>1.3835624236027132E-8</v>
      </c>
      <c r="M441" s="15">
        <f t="shared" si="136"/>
        <v>5.0208909670689417E-4</v>
      </c>
      <c r="N441" s="15">
        <f t="shared" si="136"/>
        <v>2.2952730417672739E-5</v>
      </c>
      <c r="O441" s="15">
        <f t="shared" si="136"/>
        <v>2.2163733345223488E-3</v>
      </c>
      <c r="P441" s="15">
        <f t="shared" si="136"/>
        <v>4.547634588093475E-3</v>
      </c>
      <c r="Q441" s="15">
        <f t="shared" si="136"/>
        <v>0.20399395373801713</v>
      </c>
      <c r="R441" s="15">
        <f t="shared" si="136"/>
        <v>2.5637984347039454E-4</v>
      </c>
      <c r="S441" s="15">
        <f t="shared" si="136"/>
        <v>1.122193266945247E-2</v>
      </c>
      <c r="T441" s="15">
        <f t="shared" si="136"/>
        <v>9.0357434671500564E-5</v>
      </c>
      <c r="U441" s="15">
        <f t="shared" si="136"/>
        <v>9.3402105870152969E-4</v>
      </c>
      <c r="V441" s="15">
        <f t="shared" si="136"/>
        <v>8.4335237294028504E-6</v>
      </c>
      <c r="W441" s="15">
        <f t="shared" si="136"/>
        <v>0</v>
      </c>
      <c r="X441" s="15">
        <f t="shared" si="136"/>
        <v>5.5590996181623525E-2</v>
      </c>
      <c r="Y441" s="15">
        <f t="shared" si="136"/>
        <v>1.7685245962066821E-7</v>
      </c>
      <c r="Z441" s="15">
        <f t="shared" si="136"/>
        <v>1.1391467362939884E-2</v>
      </c>
      <c r="AA441" s="15">
        <f t="shared" si="136"/>
        <v>4.2949025983188804E-9</v>
      </c>
      <c r="AB441" s="15">
        <f t="shared" si="136"/>
        <v>4.8123817770284886E-3</v>
      </c>
      <c r="AC441" s="15">
        <f t="shared" si="136"/>
        <v>1.9892927168703831E-6</v>
      </c>
      <c r="AD441" s="15">
        <f t="shared" si="136"/>
        <v>2.0410548484283589E-6</v>
      </c>
      <c r="AE441" s="15">
        <f t="shared" si="136"/>
        <v>6.488557273895229E-4</v>
      </c>
      <c r="AF441" s="15">
        <f t="shared" si="136"/>
        <v>1.2970860224570347E-10</v>
      </c>
      <c r="AG441">
        <f>SUM(B441:AF441)</f>
        <v>0.9999999977318389</v>
      </c>
      <c r="AH441" t="s">
        <v>49</v>
      </c>
    </row>
    <row r="442" spans="1:39" x14ac:dyDescent="0.15">
      <c r="A442" t="s">
        <v>89</v>
      </c>
      <c r="B442" s="17">
        <f>B439/$AK439</f>
        <v>8.231978932630832E-4</v>
      </c>
      <c r="C442" s="17">
        <f>C439/$AK439</f>
        <v>0.23245813263220744</v>
      </c>
      <c r="D442" s="17" t="s">
        <v>150</v>
      </c>
      <c r="E442" s="17">
        <f>E439/$AK439</f>
        <v>5.2984433546988299E-2</v>
      </c>
      <c r="F442" s="17">
        <f>F439/$AK439</f>
        <v>1.9417590475635384E-2</v>
      </c>
      <c r="G442" s="17">
        <f>G439/$AK439</f>
        <v>2.9173756921044123E-5</v>
      </c>
      <c r="H442" s="17" t="s">
        <v>150</v>
      </c>
      <c r="I442" s="17">
        <f t="shared" ref="I442:P442" si="137">I439/$AK439</f>
        <v>2.0800665415742166E-6</v>
      </c>
      <c r="J442" s="17">
        <f t="shared" si="137"/>
        <v>2.1308837415175217E-9</v>
      </c>
      <c r="K442" s="17">
        <f t="shared" si="137"/>
        <v>4.1536271548301079E-4</v>
      </c>
      <c r="L442" s="17">
        <f t="shared" si="137"/>
        <v>1.0406853518981825E-7</v>
      </c>
      <c r="M442" s="17">
        <f t="shared" si="137"/>
        <v>3.7766042165994405E-3</v>
      </c>
      <c r="N442" s="17">
        <f t="shared" si="137"/>
        <v>1.7264541103639315E-4</v>
      </c>
      <c r="O442" s="17">
        <f t="shared" si="137"/>
        <v>1.6671074786557365E-2</v>
      </c>
      <c r="P442" s="17">
        <f t="shared" si="137"/>
        <v>3.4206311337155661E-2</v>
      </c>
      <c r="Q442" s="17" t="s">
        <v>150</v>
      </c>
      <c r="R442" s="17">
        <f t="shared" ref="R442:AF442" si="138">R439/$AK439</f>
        <v>1.928433029619505E-3</v>
      </c>
      <c r="S442" s="17">
        <f t="shared" si="138"/>
        <v>8.4408919683412201E-2</v>
      </c>
      <c r="T442" s="17">
        <f t="shared" si="138"/>
        <v>6.7964883328407849E-4</v>
      </c>
      <c r="U442" s="17">
        <f t="shared" si="138"/>
        <v>7.0255018318871928E-3</v>
      </c>
      <c r="V442" s="17">
        <f t="shared" si="138"/>
        <v>6.3435118360770625E-5</v>
      </c>
      <c r="W442" s="17">
        <f t="shared" si="138"/>
        <v>0</v>
      </c>
      <c r="X442" s="17">
        <f t="shared" si="138"/>
        <v>0.41814329759692637</v>
      </c>
      <c r="Y442" s="17">
        <f t="shared" si="138"/>
        <v>1.330245466591561E-6</v>
      </c>
      <c r="Z442" s="17">
        <f t="shared" si="138"/>
        <v>8.5684122515905153E-2</v>
      </c>
      <c r="AA442" s="17">
        <f t="shared" si="138"/>
        <v>3.2305316664073776E-8</v>
      </c>
      <c r="AB442" s="17">
        <f t="shared" si="138"/>
        <v>3.6197681706722766E-2</v>
      </c>
      <c r="AC442" s="17">
        <f t="shared" si="138"/>
        <v>1.4963024116353189E-5</v>
      </c>
      <c r="AD442" s="17">
        <f t="shared" si="138"/>
        <v>1.5352367532858695E-5</v>
      </c>
      <c r="AE442" s="17">
        <f t="shared" si="138"/>
        <v>4.8805506673937731E-3</v>
      </c>
      <c r="AF442" s="17">
        <f t="shared" si="138"/>
        <v>9.7563969698451562E-10</v>
      </c>
      <c r="AG442" s="17">
        <f>SUM(C442:AF442)</f>
        <v>0.99917678504612839</v>
      </c>
      <c r="AH442" t="s">
        <v>89</v>
      </c>
    </row>
    <row r="444" spans="1:39" x14ac:dyDescent="0.15">
      <c r="A444" t="s">
        <v>109</v>
      </c>
      <c r="B444">
        <f t="shared" ref="B444:AF444" si="139">COUNTIF(B439,"&gt;1000")</f>
        <v>1</v>
      </c>
      <c r="C444">
        <f t="shared" si="139"/>
        <v>1</v>
      </c>
      <c r="D444">
        <f t="shared" si="139"/>
        <v>1</v>
      </c>
      <c r="E444">
        <f t="shared" si="139"/>
        <v>1</v>
      </c>
      <c r="F444">
        <f t="shared" si="139"/>
        <v>1</v>
      </c>
      <c r="G444">
        <f t="shared" si="139"/>
        <v>1</v>
      </c>
      <c r="H444">
        <f t="shared" si="139"/>
        <v>1</v>
      </c>
      <c r="I444">
        <f t="shared" si="139"/>
        <v>0</v>
      </c>
      <c r="J444">
        <f t="shared" si="139"/>
        <v>0</v>
      </c>
      <c r="K444">
        <f t="shared" si="139"/>
        <v>1</v>
      </c>
      <c r="L444">
        <f t="shared" si="139"/>
        <v>0</v>
      </c>
      <c r="M444">
        <f t="shared" si="139"/>
        <v>1</v>
      </c>
      <c r="N444">
        <f t="shared" si="139"/>
        <v>1</v>
      </c>
      <c r="O444">
        <f t="shared" si="139"/>
        <v>1</v>
      </c>
      <c r="P444">
        <f t="shared" si="139"/>
        <v>1</v>
      </c>
      <c r="Q444">
        <f t="shared" si="139"/>
        <v>1</v>
      </c>
      <c r="R444">
        <f t="shared" si="139"/>
        <v>1</v>
      </c>
      <c r="S444">
        <f t="shared" si="139"/>
        <v>1</v>
      </c>
      <c r="T444">
        <f t="shared" si="139"/>
        <v>1</v>
      </c>
      <c r="U444">
        <f t="shared" si="139"/>
        <v>1</v>
      </c>
      <c r="V444">
        <f t="shared" si="139"/>
        <v>1</v>
      </c>
      <c r="W444">
        <f t="shared" si="139"/>
        <v>0</v>
      </c>
      <c r="X444">
        <f t="shared" si="139"/>
        <v>1</v>
      </c>
      <c r="Y444">
        <f t="shared" si="139"/>
        <v>0</v>
      </c>
      <c r="Z444">
        <f t="shared" si="139"/>
        <v>1</v>
      </c>
      <c r="AA444">
        <f t="shared" si="139"/>
        <v>0</v>
      </c>
      <c r="AB444">
        <f t="shared" si="139"/>
        <v>1</v>
      </c>
      <c r="AC444">
        <f t="shared" si="139"/>
        <v>1</v>
      </c>
      <c r="AD444">
        <f t="shared" si="139"/>
        <v>1</v>
      </c>
      <c r="AE444">
        <f t="shared" si="139"/>
        <v>1</v>
      </c>
      <c r="AF444">
        <f t="shared" si="139"/>
        <v>0</v>
      </c>
      <c r="AG444">
        <f>SUM(C444:AF444)-SUM($D444,$H444,$J444,$Q444,$V444)</f>
        <v>19</v>
      </c>
      <c r="AH444" t="s">
        <v>109</v>
      </c>
    </row>
    <row r="445" spans="1:39" x14ac:dyDescent="0.15">
      <c r="A445" t="s">
        <v>116</v>
      </c>
      <c r="AH445" t="s">
        <v>116</v>
      </c>
    </row>
    <row r="447" spans="1:39" ht="13" customHeight="1" x14ac:dyDescent="0.15">
      <c r="A447" s="23" t="s">
        <v>111</v>
      </c>
      <c r="B447">
        <f t="shared" ref="B447:AF447" si="140">COUNTIF(B442,"&gt;0.01")</f>
        <v>0</v>
      </c>
      <c r="C447">
        <f t="shared" si="140"/>
        <v>1</v>
      </c>
      <c r="D447">
        <f t="shared" si="140"/>
        <v>0</v>
      </c>
      <c r="E447">
        <f t="shared" si="140"/>
        <v>1</v>
      </c>
      <c r="F447">
        <f t="shared" si="140"/>
        <v>1</v>
      </c>
      <c r="G447">
        <f t="shared" si="140"/>
        <v>0</v>
      </c>
      <c r="H447">
        <f t="shared" si="140"/>
        <v>0</v>
      </c>
      <c r="I447">
        <f t="shared" si="140"/>
        <v>0</v>
      </c>
      <c r="J447">
        <f t="shared" si="140"/>
        <v>0</v>
      </c>
      <c r="K447">
        <f t="shared" si="140"/>
        <v>0</v>
      </c>
      <c r="L447">
        <f t="shared" si="140"/>
        <v>0</v>
      </c>
      <c r="M447">
        <f t="shared" si="140"/>
        <v>0</v>
      </c>
      <c r="N447">
        <f t="shared" si="140"/>
        <v>0</v>
      </c>
      <c r="O447">
        <f t="shared" si="140"/>
        <v>1</v>
      </c>
      <c r="P447">
        <f t="shared" si="140"/>
        <v>1</v>
      </c>
      <c r="Q447">
        <f t="shared" si="140"/>
        <v>0</v>
      </c>
      <c r="R447">
        <f t="shared" si="140"/>
        <v>0</v>
      </c>
      <c r="S447">
        <f t="shared" si="140"/>
        <v>1</v>
      </c>
      <c r="T447">
        <f t="shared" si="140"/>
        <v>0</v>
      </c>
      <c r="U447">
        <f t="shared" si="140"/>
        <v>0</v>
      </c>
      <c r="V447">
        <f t="shared" si="140"/>
        <v>0</v>
      </c>
      <c r="W447">
        <f t="shared" si="140"/>
        <v>0</v>
      </c>
      <c r="X447">
        <f t="shared" si="140"/>
        <v>1</v>
      </c>
      <c r="Y447">
        <f t="shared" si="140"/>
        <v>0</v>
      </c>
      <c r="Z447">
        <f t="shared" si="140"/>
        <v>1</v>
      </c>
      <c r="AA447">
        <f t="shared" si="140"/>
        <v>0</v>
      </c>
      <c r="AB447">
        <f t="shared" si="140"/>
        <v>1</v>
      </c>
      <c r="AC447">
        <f t="shared" si="140"/>
        <v>0</v>
      </c>
      <c r="AD447">
        <f t="shared" si="140"/>
        <v>0</v>
      </c>
      <c r="AE447">
        <f t="shared" si="140"/>
        <v>0</v>
      </c>
      <c r="AF447">
        <f t="shared" si="140"/>
        <v>0</v>
      </c>
      <c r="AG447">
        <f>SUM(C447:AF447)</f>
        <v>9</v>
      </c>
      <c r="AH447" s="23" t="s">
        <v>111</v>
      </c>
    </row>
    <row r="449" spans="1:33" x14ac:dyDescent="0.15">
      <c r="A449" t="s">
        <v>179</v>
      </c>
    </row>
    <row r="450" spans="1:33" x14ac:dyDescent="0.15">
      <c r="A450" s="26" t="s">
        <v>180</v>
      </c>
    </row>
    <row r="451" spans="1:33" x14ac:dyDescent="0.15">
      <c r="B451" t="s">
        <v>95</v>
      </c>
      <c r="C451" t="s">
        <v>51</v>
      </c>
      <c r="D451" t="s">
        <v>52</v>
      </c>
      <c r="E451" t="s">
        <v>53</v>
      </c>
      <c r="F451" t="s">
        <v>158</v>
      </c>
      <c r="G451" t="s">
        <v>55</v>
      </c>
      <c r="H451" t="s">
        <v>56</v>
      </c>
      <c r="I451" t="s">
        <v>106</v>
      </c>
      <c r="J451" t="s">
        <v>57</v>
      </c>
      <c r="K451" t="s">
        <v>152</v>
      </c>
      <c r="L451" t="s">
        <v>60</v>
      </c>
      <c r="M451" t="s">
        <v>148</v>
      </c>
      <c r="N451" t="s">
        <v>65</v>
      </c>
      <c r="O451" t="s">
        <v>107</v>
      </c>
      <c r="P451" t="s">
        <v>68</v>
      </c>
      <c r="Q451" t="s">
        <v>69</v>
      </c>
      <c r="R451" t="s">
        <v>118</v>
      </c>
      <c r="S451" t="s">
        <v>119</v>
      </c>
      <c r="T451" t="s">
        <v>70</v>
      </c>
      <c r="U451" t="s">
        <v>71</v>
      </c>
      <c r="V451" t="s">
        <v>72</v>
      </c>
      <c r="W451" t="s">
        <v>177</v>
      </c>
      <c r="X451" t="s">
        <v>73</v>
      </c>
      <c r="Y451" t="s">
        <v>153</v>
      </c>
      <c r="Z451" t="s">
        <v>74</v>
      </c>
      <c r="AA451" t="s">
        <v>154</v>
      </c>
      <c r="AB451" t="s">
        <v>75</v>
      </c>
      <c r="AC451" t="s">
        <v>155</v>
      </c>
      <c r="AD451" t="s">
        <v>78</v>
      </c>
      <c r="AE451" t="s">
        <v>80</v>
      </c>
      <c r="AF451" t="s">
        <v>41</v>
      </c>
    </row>
    <row r="452" spans="1:33" x14ac:dyDescent="0.15">
      <c r="A452" t="s">
        <v>159</v>
      </c>
      <c r="B452">
        <v>0</v>
      </c>
      <c r="C452">
        <v>42434110.475599997</v>
      </c>
      <c r="D452">
        <v>150854155.1988</v>
      </c>
      <c r="E452">
        <v>1045338.5729</v>
      </c>
      <c r="F452">
        <v>0</v>
      </c>
      <c r="G452">
        <v>0</v>
      </c>
      <c r="H452">
        <v>42922403.464400001</v>
      </c>
      <c r="I452">
        <v>0</v>
      </c>
      <c r="J452">
        <v>0</v>
      </c>
      <c r="K452">
        <v>0</v>
      </c>
      <c r="L452">
        <v>1607402.3034000001</v>
      </c>
      <c r="M452">
        <v>0</v>
      </c>
      <c r="N452">
        <v>4109.4209000000001</v>
      </c>
      <c r="O452">
        <v>0</v>
      </c>
      <c r="P452">
        <v>7752234.3421</v>
      </c>
      <c r="Q452">
        <v>148962033.9686</v>
      </c>
      <c r="R452">
        <v>336630.29619999998</v>
      </c>
      <c r="S452">
        <v>0</v>
      </c>
      <c r="T452">
        <v>71.108400000000003</v>
      </c>
      <c r="U452">
        <v>638669.61699999997</v>
      </c>
      <c r="V452">
        <v>415215.69620000001</v>
      </c>
      <c r="W452">
        <v>429700.85989999998</v>
      </c>
      <c r="X452">
        <v>4100995.5214999998</v>
      </c>
      <c r="Y452">
        <v>0</v>
      </c>
      <c r="Z452">
        <v>1158860.6032</v>
      </c>
      <c r="AA452">
        <v>0</v>
      </c>
      <c r="AB452">
        <v>122040.4681</v>
      </c>
      <c r="AC452">
        <v>0</v>
      </c>
      <c r="AD452">
        <v>0</v>
      </c>
      <c r="AE452">
        <v>0</v>
      </c>
      <c r="AF452">
        <v>402783972</v>
      </c>
      <c r="AG452" t="s">
        <v>159</v>
      </c>
    </row>
    <row r="453" spans="1:33" x14ac:dyDescent="0.15">
      <c r="A453" t="s">
        <v>160</v>
      </c>
      <c r="B453">
        <v>0</v>
      </c>
      <c r="C453">
        <v>0</v>
      </c>
      <c r="D453">
        <v>10661719.511</v>
      </c>
      <c r="E453">
        <v>0</v>
      </c>
      <c r="F453">
        <v>0</v>
      </c>
      <c r="G453">
        <v>140.15090000000001</v>
      </c>
      <c r="H453">
        <v>15965831.626800001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4263.5663000000004</v>
      </c>
      <c r="O453">
        <v>0</v>
      </c>
      <c r="P453">
        <v>230624.47829999999</v>
      </c>
      <c r="Q453">
        <v>3784216.1838000002</v>
      </c>
      <c r="R453">
        <v>17.103400000000001</v>
      </c>
      <c r="S453">
        <v>162871.83499999999</v>
      </c>
      <c r="T453">
        <v>16357.1955</v>
      </c>
      <c r="U453">
        <v>0</v>
      </c>
      <c r="V453">
        <v>237.2124</v>
      </c>
      <c r="W453">
        <v>0</v>
      </c>
      <c r="X453">
        <v>612217.2561</v>
      </c>
      <c r="Y453">
        <v>0</v>
      </c>
      <c r="Z453">
        <v>606027.91299999994</v>
      </c>
      <c r="AA453">
        <v>0</v>
      </c>
      <c r="AB453">
        <v>0.88219999999999998</v>
      </c>
      <c r="AC453">
        <v>0</v>
      </c>
      <c r="AD453">
        <v>0</v>
      </c>
      <c r="AE453">
        <v>0</v>
      </c>
      <c r="AF453">
        <v>32044525</v>
      </c>
      <c r="AG453" t="s">
        <v>160</v>
      </c>
    </row>
    <row r="454" spans="1:33" x14ac:dyDescent="0.15">
      <c r="A454" t="s">
        <v>161</v>
      </c>
      <c r="B454">
        <v>0</v>
      </c>
      <c r="C454">
        <v>0</v>
      </c>
      <c r="D454">
        <v>11633128.105</v>
      </c>
      <c r="E454">
        <v>1190959.4487000001</v>
      </c>
      <c r="F454">
        <v>0</v>
      </c>
      <c r="G454">
        <v>0</v>
      </c>
      <c r="H454">
        <v>17245728.383699998</v>
      </c>
      <c r="I454">
        <v>649944.19169999997</v>
      </c>
      <c r="J454">
        <v>1.5599999999999999E-2</v>
      </c>
      <c r="K454">
        <v>4310.3283000000001</v>
      </c>
      <c r="L454">
        <v>0</v>
      </c>
      <c r="M454">
        <v>0</v>
      </c>
      <c r="N454">
        <v>58659.067600000002</v>
      </c>
      <c r="O454">
        <v>0</v>
      </c>
      <c r="P454">
        <v>0</v>
      </c>
      <c r="Q454">
        <v>68915043.036599994</v>
      </c>
      <c r="R454">
        <v>185.3253</v>
      </c>
      <c r="S454">
        <v>7094048.5155999996</v>
      </c>
      <c r="T454">
        <v>45877.549200000001</v>
      </c>
      <c r="U454">
        <v>282688.04849999998</v>
      </c>
      <c r="V454">
        <v>297.66390000000001</v>
      </c>
      <c r="W454">
        <v>0</v>
      </c>
      <c r="X454">
        <v>876090.55590000004</v>
      </c>
      <c r="Y454">
        <v>0</v>
      </c>
      <c r="Z454">
        <v>456777.68170000002</v>
      </c>
      <c r="AA454">
        <v>832.71550000000002</v>
      </c>
      <c r="AB454">
        <v>0.1419</v>
      </c>
      <c r="AC454">
        <v>0</v>
      </c>
      <c r="AD454">
        <v>0</v>
      </c>
      <c r="AE454">
        <v>0</v>
      </c>
      <c r="AF454">
        <v>108454571</v>
      </c>
      <c r="AG454" t="s">
        <v>161</v>
      </c>
    </row>
    <row r="455" spans="1:33" x14ac:dyDescent="0.15">
      <c r="A455" t="s">
        <v>162</v>
      </c>
      <c r="B455">
        <v>0</v>
      </c>
      <c r="C455">
        <v>0</v>
      </c>
      <c r="D455">
        <v>46427741.1483</v>
      </c>
      <c r="E455">
        <v>566827.67539999995</v>
      </c>
      <c r="F455">
        <v>5614755.7418999998</v>
      </c>
      <c r="G455">
        <v>257.82650000000001</v>
      </c>
      <c r="H455">
        <v>6452808.0851999996</v>
      </c>
      <c r="I455">
        <v>0</v>
      </c>
      <c r="J455">
        <v>4.7000000000000002E-3</v>
      </c>
      <c r="K455">
        <v>0</v>
      </c>
      <c r="L455">
        <v>0</v>
      </c>
      <c r="M455">
        <v>0</v>
      </c>
      <c r="N455">
        <v>25259.189299999998</v>
      </c>
      <c r="O455">
        <v>85689.301099999997</v>
      </c>
      <c r="P455">
        <v>1368483.1011000001</v>
      </c>
      <c r="Q455">
        <v>17587053.956799999</v>
      </c>
      <c r="R455">
        <v>473.06079999999997</v>
      </c>
      <c r="S455">
        <v>357822.82510000002</v>
      </c>
      <c r="T455">
        <v>86970.807400000005</v>
      </c>
      <c r="U455">
        <v>0</v>
      </c>
      <c r="V455">
        <v>1712.7336</v>
      </c>
      <c r="W455">
        <v>0</v>
      </c>
      <c r="X455">
        <v>1101667.0447</v>
      </c>
      <c r="Y455">
        <v>0</v>
      </c>
      <c r="Z455">
        <v>2803233.0216999999</v>
      </c>
      <c r="AA455">
        <v>0</v>
      </c>
      <c r="AB455">
        <v>2760176.2157000001</v>
      </c>
      <c r="AC455">
        <v>23690.212599999999</v>
      </c>
      <c r="AD455">
        <v>0</v>
      </c>
      <c r="AE455">
        <v>0</v>
      </c>
      <c r="AF455">
        <v>85264622</v>
      </c>
      <c r="AG455" t="s">
        <v>162</v>
      </c>
    </row>
    <row r="456" spans="1:33" x14ac:dyDescent="0.15">
      <c r="A456" t="s">
        <v>163</v>
      </c>
      <c r="B456">
        <v>51.6967</v>
      </c>
      <c r="C456">
        <v>0</v>
      </c>
      <c r="D456">
        <v>60368717.819899999</v>
      </c>
      <c r="E456">
        <v>285028.56359999999</v>
      </c>
      <c r="F456">
        <v>0</v>
      </c>
      <c r="G456">
        <v>64.499099999999999</v>
      </c>
      <c r="H456">
        <v>2260425.4892000002</v>
      </c>
      <c r="I456">
        <v>0</v>
      </c>
      <c r="J456">
        <v>0</v>
      </c>
      <c r="K456">
        <v>6.4000000000000003E-3</v>
      </c>
      <c r="L456">
        <v>0</v>
      </c>
      <c r="M456">
        <v>0</v>
      </c>
      <c r="N456">
        <v>6250.7824000000001</v>
      </c>
      <c r="O456">
        <v>0</v>
      </c>
      <c r="P456">
        <v>243544.2083</v>
      </c>
      <c r="Q456">
        <v>5257562.1112000002</v>
      </c>
      <c r="R456">
        <v>0</v>
      </c>
      <c r="S456">
        <v>0</v>
      </c>
      <c r="T456">
        <v>24422.0177</v>
      </c>
      <c r="U456">
        <v>0</v>
      </c>
      <c r="V456">
        <v>20.637599999999999</v>
      </c>
      <c r="W456">
        <v>0</v>
      </c>
      <c r="X456">
        <v>609257.06940000004</v>
      </c>
      <c r="Y456">
        <v>0</v>
      </c>
      <c r="Z456">
        <v>1833752.7923000001</v>
      </c>
      <c r="AA456">
        <v>0</v>
      </c>
      <c r="AB456">
        <v>171.1909</v>
      </c>
      <c r="AC456">
        <v>0</v>
      </c>
      <c r="AD456">
        <v>0</v>
      </c>
      <c r="AE456">
        <v>0</v>
      </c>
      <c r="AF456">
        <v>70889269</v>
      </c>
      <c r="AG456" t="s">
        <v>163</v>
      </c>
    </row>
    <row r="457" spans="1:33" x14ac:dyDescent="0.15">
      <c r="A457" t="s">
        <v>181</v>
      </c>
      <c r="B457">
        <v>0</v>
      </c>
      <c r="C457">
        <v>0</v>
      </c>
      <c r="D457">
        <v>414059.83399999997</v>
      </c>
      <c r="E457">
        <v>0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1074.3197</v>
      </c>
      <c r="O457">
        <v>0</v>
      </c>
      <c r="P457">
        <v>0</v>
      </c>
      <c r="Q457">
        <v>1430704.0433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1845838</v>
      </c>
    </row>
    <row r="458" spans="1:33" x14ac:dyDescent="0.15">
      <c r="A458" t="s">
        <v>164</v>
      </c>
      <c r="B458">
        <v>0</v>
      </c>
      <c r="C458">
        <v>0</v>
      </c>
      <c r="D458">
        <v>57527500.851499997</v>
      </c>
      <c r="E458">
        <v>0</v>
      </c>
      <c r="F458">
        <v>0</v>
      </c>
      <c r="G458">
        <v>0</v>
      </c>
      <c r="H458">
        <v>0</v>
      </c>
      <c r="I458">
        <v>0</v>
      </c>
      <c r="J458">
        <v>8.6900000000000005E-2</v>
      </c>
      <c r="K458">
        <v>0</v>
      </c>
      <c r="L458">
        <v>0</v>
      </c>
      <c r="M458">
        <v>11764.990299999999</v>
      </c>
      <c r="N458">
        <v>4367.8855000000003</v>
      </c>
      <c r="O458">
        <v>0</v>
      </c>
      <c r="P458">
        <v>0</v>
      </c>
      <c r="Q458">
        <v>481878.88309999998</v>
      </c>
      <c r="R458">
        <v>41411.719299999997</v>
      </c>
      <c r="S458">
        <v>31963.798999999999</v>
      </c>
      <c r="T458">
        <v>0</v>
      </c>
      <c r="U458">
        <v>800.96889999999996</v>
      </c>
      <c r="V458">
        <v>36.913800000000002</v>
      </c>
      <c r="W458">
        <v>0</v>
      </c>
      <c r="X458">
        <v>0</v>
      </c>
      <c r="Y458">
        <v>0</v>
      </c>
      <c r="Z458">
        <v>125680.9659</v>
      </c>
      <c r="AA458">
        <v>0</v>
      </c>
      <c r="AB458">
        <v>153.76419999999999</v>
      </c>
      <c r="AC458">
        <v>0</v>
      </c>
      <c r="AD458">
        <v>151.24719999999999</v>
      </c>
      <c r="AE458">
        <v>0</v>
      </c>
      <c r="AF458">
        <v>58225712</v>
      </c>
      <c r="AG458" t="s">
        <v>164</v>
      </c>
    </row>
    <row r="459" spans="1:33" x14ac:dyDescent="0.15">
      <c r="A459" t="s">
        <v>165</v>
      </c>
      <c r="B459">
        <v>0</v>
      </c>
      <c r="C459">
        <v>1097773.9839999999</v>
      </c>
      <c r="D459">
        <v>7145401.6343999999</v>
      </c>
      <c r="E459">
        <v>83143.408299999996</v>
      </c>
      <c r="F459">
        <v>0</v>
      </c>
      <c r="G459">
        <v>77.952799999999996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2796.8474000000001</v>
      </c>
      <c r="O459">
        <v>0</v>
      </c>
      <c r="P459">
        <v>312992.96110000001</v>
      </c>
      <c r="Q459">
        <v>6474978.4267999995</v>
      </c>
      <c r="R459">
        <v>155.18889999999999</v>
      </c>
      <c r="S459">
        <v>0</v>
      </c>
      <c r="T459">
        <v>8899.9361000000008</v>
      </c>
      <c r="U459">
        <v>72709.822100000005</v>
      </c>
      <c r="V459">
        <v>81.211200000000005</v>
      </c>
      <c r="W459">
        <v>0</v>
      </c>
      <c r="X459">
        <v>65856.636299999998</v>
      </c>
      <c r="Y459">
        <v>0</v>
      </c>
      <c r="Z459">
        <v>187734.8499</v>
      </c>
      <c r="AA459">
        <v>0</v>
      </c>
      <c r="AB459">
        <v>0</v>
      </c>
      <c r="AC459">
        <v>1560.6610000000001</v>
      </c>
      <c r="AD459">
        <v>97.797200000000004</v>
      </c>
      <c r="AE459">
        <v>0</v>
      </c>
      <c r="AF459">
        <v>15454261</v>
      </c>
      <c r="AG459" t="s">
        <v>165</v>
      </c>
    </row>
    <row r="460" spans="1:33" x14ac:dyDescent="0.15">
      <c r="A460" t="s">
        <v>166</v>
      </c>
      <c r="B460">
        <v>48085.787400000001</v>
      </c>
      <c r="C460">
        <v>456147.46480000002</v>
      </c>
      <c r="D460">
        <v>62778293.0612</v>
      </c>
      <c r="E460">
        <v>224917.50279999999</v>
      </c>
      <c r="F460">
        <v>0</v>
      </c>
      <c r="G460">
        <v>0</v>
      </c>
      <c r="H460">
        <v>0</v>
      </c>
      <c r="I460">
        <v>8978.9159999999993</v>
      </c>
      <c r="J460">
        <v>0</v>
      </c>
      <c r="K460">
        <v>0</v>
      </c>
      <c r="L460">
        <v>0</v>
      </c>
      <c r="M460">
        <v>56743.022299999997</v>
      </c>
      <c r="N460">
        <v>4670.4727999999996</v>
      </c>
      <c r="O460">
        <v>1004957.3483</v>
      </c>
      <c r="P460">
        <v>1566895.2487999999</v>
      </c>
      <c r="Q460">
        <v>31182102.118900001</v>
      </c>
      <c r="R460">
        <v>281472.66979999997</v>
      </c>
      <c r="S460">
        <v>6225.0374000000002</v>
      </c>
      <c r="T460">
        <v>0</v>
      </c>
      <c r="U460">
        <v>8.4629999999999992</v>
      </c>
      <c r="V460">
        <v>29.634</v>
      </c>
      <c r="W460">
        <v>0</v>
      </c>
      <c r="X460">
        <v>366229.64649999997</v>
      </c>
      <c r="Y460">
        <v>979.75930000000005</v>
      </c>
      <c r="Z460">
        <v>4274.2749999999996</v>
      </c>
      <c r="AA460">
        <v>0</v>
      </c>
      <c r="AB460">
        <v>482.82190000000003</v>
      </c>
      <c r="AC460">
        <v>0</v>
      </c>
      <c r="AD460">
        <v>493529.94630000001</v>
      </c>
      <c r="AE460">
        <v>0</v>
      </c>
      <c r="AF460">
        <v>98485023</v>
      </c>
      <c r="AG460" t="s">
        <v>166</v>
      </c>
    </row>
    <row r="461" spans="1:33" x14ac:dyDescent="0.15">
      <c r="A461" t="s">
        <v>167</v>
      </c>
      <c r="B461">
        <v>0</v>
      </c>
      <c r="C461">
        <v>0</v>
      </c>
      <c r="D461">
        <v>7043127.5255000005</v>
      </c>
      <c r="E461">
        <v>14242.4614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530.7242</v>
      </c>
      <c r="L461">
        <v>0</v>
      </c>
      <c r="M461">
        <v>0</v>
      </c>
      <c r="N461">
        <v>3694.6424000000002</v>
      </c>
      <c r="O461">
        <v>0</v>
      </c>
      <c r="P461">
        <v>0</v>
      </c>
      <c r="Q461">
        <v>3200601.8944999999</v>
      </c>
      <c r="R461">
        <v>0</v>
      </c>
      <c r="S461">
        <v>2131646.875</v>
      </c>
      <c r="T461">
        <v>224.69329999999999</v>
      </c>
      <c r="U461">
        <v>0</v>
      </c>
      <c r="V461">
        <v>82.908799999999999</v>
      </c>
      <c r="W461">
        <v>0</v>
      </c>
      <c r="X461">
        <v>641502.76619999995</v>
      </c>
      <c r="Y461">
        <v>0</v>
      </c>
      <c r="Z461">
        <v>352012.55739999999</v>
      </c>
      <c r="AA461">
        <v>0</v>
      </c>
      <c r="AB461">
        <v>228542.31400000001</v>
      </c>
      <c r="AC461">
        <v>0</v>
      </c>
      <c r="AD461">
        <v>106.1275</v>
      </c>
      <c r="AE461">
        <v>0</v>
      </c>
      <c r="AF461">
        <v>13616315</v>
      </c>
      <c r="AG461" t="s">
        <v>167</v>
      </c>
    </row>
    <row r="462" spans="1:33" x14ac:dyDescent="0.15">
      <c r="A462" t="s">
        <v>168</v>
      </c>
      <c r="B462">
        <v>0</v>
      </c>
      <c r="C462">
        <v>0</v>
      </c>
      <c r="D462">
        <v>52854023.1395</v>
      </c>
      <c r="E462">
        <v>0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15485.5468</v>
      </c>
      <c r="O462">
        <v>0</v>
      </c>
      <c r="P462">
        <v>6764.8410999999996</v>
      </c>
      <c r="Q462">
        <v>9389615.8582000006</v>
      </c>
      <c r="R462">
        <v>0</v>
      </c>
      <c r="S462">
        <v>0</v>
      </c>
      <c r="T462">
        <v>0</v>
      </c>
      <c r="U462">
        <v>0</v>
      </c>
      <c r="V462">
        <v>2005.7311999999999</v>
      </c>
      <c r="W462">
        <v>0</v>
      </c>
      <c r="X462">
        <v>17955702.379700001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80223597</v>
      </c>
      <c r="AG462" t="s">
        <v>168</v>
      </c>
    </row>
    <row r="463" spans="1:33" x14ac:dyDescent="0.15">
      <c r="A463" t="s">
        <v>169</v>
      </c>
      <c r="B463">
        <v>0</v>
      </c>
      <c r="C463">
        <v>0</v>
      </c>
      <c r="D463">
        <v>4791090.5629000003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4273.0819000000001</v>
      </c>
      <c r="O463">
        <v>0</v>
      </c>
      <c r="P463">
        <v>20.654399999999999</v>
      </c>
      <c r="Q463">
        <v>5670213.9841999998</v>
      </c>
      <c r="R463">
        <v>6.4753999999999996</v>
      </c>
      <c r="S463">
        <v>0</v>
      </c>
      <c r="T463">
        <v>0</v>
      </c>
      <c r="U463">
        <v>0</v>
      </c>
      <c r="V463">
        <v>287.78469999999999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10465893</v>
      </c>
      <c r="AG463" t="s">
        <v>169</v>
      </c>
    </row>
    <row r="464" spans="1:33" x14ac:dyDescent="0.15">
      <c r="A464" t="s">
        <v>170</v>
      </c>
      <c r="B464">
        <v>0</v>
      </c>
      <c r="C464">
        <v>0</v>
      </c>
      <c r="D464">
        <v>66728801.529600002</v>
      </c>
      <c r="E464">
        <v>0</v>
      </c>
      <c r="F464">
        <v>0</v>
      </c>
      <c r="G464">
        <v>72.190600000000003</v>
      </c>
      <c r="H464">
        <v>3936387.1729000001</v>
      </c>
      <c r="I464">
        <v>0</v>
      </c>
      <c r="J464">
        <v>0</v>
      </c>
      <c r="K464">
        <v>0</v>
      </c>
      <c r="L464">
        <v>5.577</v>
      </c>
      <c r="M464">
        <v>0</v>
      </c>
      <c r="N464">
        <v>3424.5057999999999</v>
      </c>
      <c r="O464">
        <v>0</v>
      </c>
      <c r="P464">
        <v>770488.67319999996</v>
      </c>
      <c r="Q464">
        <v>15430833.855799999</v>
      </c>
      <c r="R464">
        <v>2241.2584000000002</v>
      </c>
      <c r="S464">
        <v>0</v>
      </c>
      <c r="T464">
        <v>0</v>
      </c>
      <c r="U464">
        <v>473132.5306</v>
      </c>
      <c r="V464">
        <v>285.41109999999998</v>
      </c>
      <c r="W464">
        <v>0</v>
      </c>
      <c r="X464">
        <v>1184415.041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88530088</v>
      </c>
      <c r="AG464" t="s">
        <v>170</v>
      </c>
    </row>
    <row r="465" spans="1:40" x14ac:dyDescent="0.15">
      <c r="A465" t="s">
        <v>171</v>
      </c>
      <c r="B465">
        <v>616.70579999999995</v>
      </c>
      <c r="C465">
        <v>5995947.2993000001</v>
      </c>
      <c r="D465">
        <v>3629312.1771999998</v>
      </c>
      <c r="E465">
        <v>34182.530700000003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2609.0835999999999</v>
      </c>
      <c r="O465">
        <v>0</v>
      </c>
      <c r="P465">
        <v>112688.2972</v>
      </c>
      <c r="Q465">
        <v>3744379.6335</v>
      </c>
      <c r="R465">
        <v>0</v>
      </c>
      <c r="S465">
        <v>0</v>
      </c>
      <c r="T465">
        <v>0</v>
      </c>
      <c r="U465">
        <v>131401.0362</v>
      </c>
      <c r="V465">
        <v>8.5</v>
      </c>
      <c r="W465">
        <v>0</v>
      </c>
      <c r="X465">
        <v>80949.911200000002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13732095</v>
      </c>
      <c r="AG465" t="s">
        <v>171</v>
      </c>
    </row>
    <row r="466" spans="1:40" x14ac:dyDescent="0.15">
      <c r="A466" t="s">
        <v>172</v>
      </c>
      <c r="B466">
        <v>0</v>
      </c>
      <c r="C466">
        <v>0</v>
      </c>
      <c r="D466">
        <v>0</v>
      </c>
      <c r="E466">
        <v>0</v>
      </c>
      <c r="F466">
        <v>0</v>
      </c>
      <c r="G466">
        <v>0</v>
      </c>
      <c r="H466">
        <v>5630598.4187000003</v>
      </c>
      <c r="I466">
        <v>0</v>
      </c>
      <c r="J466">
        <v>0</v>
      </c>
      <c r="K466">
        <v>3.0999999999999999E-3</v>
      </c>
      <c r="L466">
        <v>0</v>
      </c>
      <c r="M466">
        <v>0</v>
      </c>
      <c r="N466">
        <v>3397.6316999999999</v>
      </c>
      <c r="O466">
        <v>0</v>
      </c>
      <c r="P466">
        <v>1520737.3444999999</v>
      </c>
      <c r="Q466">
        <v>2362790.5093</v>
      </c>
      <c r="R466">
        <v>7.0650000000000004</v>
      </c>
      <c r="S466">
        <v>164419.15470000001</v>
      </c>
      <c r="T466">
        <v>0</v>
      </c>
      <c r="U466">
        <v>0</v>
      </c>
      <c r="V466">
        <v>107.25360000000001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9682057</v>
      </c>
      <c r="AG466" t="s">
        <v>172</v>
      </c>
    </row>
    <row r="467" spans="1:40" x14ac:dyDescent="0.15">
      <c r="A467" t="s">
        <v>173</v>
      </c>
      <c r="B467">
        <v>0</v>
      </c>
      <c r="C467">
        <v>0</v>
      </c>
      <c r="D467">
        <v>6786011.3794999998</v>
      </c>
      <c r="E467">
        <v>0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4192.2221</v>
      </c>
      <c r="O467">
        <v>0</v>
      </c>
      <c r="P467">
        <v>558803.99049999996</v>
      </c>
      <c r="Q467">
        <v>5470076.5813999996</v>
      </c>
      <c r="R467">
        <v>0</v>
      </c>
      <c r="S467">
        <v>0</v>
      </c>
      <c r="T467">
        <v>0</v>
      </c>
      <c r="U467">
        <v>0</v>
      </c>
      <c r="V467">
        <v>7.7549999999999999</v>
      </c>
      <c r="W467">
        <v>0</v>
      </c>
      <c r="X467">
        <v>0</v>
      </c>
      <c r="Y467">
        <v>25.627199999999998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12819118</v>
      </c>
      <c r="AG467" t="s">
        <v>173</v>
      </c>
    </row>
    <row r="468" spans="1:40" x14ac:dyDescent="0.15">
      <c r="A468" t="s">
        <v>174</v>
      </c>
      <c r="B468">
        <v>0</v>
      </c>
      <c r="C468">
        <v>9836434.9816999994</v>
      </c>
      <c r="D468">
        <v>16661016.037699999</v>
      </c>
      <c r="E468">
        <v>0</v>
      </c>
      <c r="F468">
        <v>0</v>
      </c>
      <c r="G468">
        <v>51.923900000000003</v>
      </c>
      <c r="H468">
        <v>10880129.5691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3090.2507999999998</v>
      </c>
      <c r="O468">
        <v>0</v>
      </c>
      <c r="P468">
        <v>281358.5097</v>
      </c>
      <c r="Q468">
        <v>9602110.5058999993</v>
      </c>
      <c r="R468">
        <v>6.7422000000000004</v>
      </c>
      <c r="S468">
        <v>0</v>
      </c>
      <c r="T468">
        <v>11240.452499999999</v>
      </c>
      <c r="U468">
        <v>386339.90230000002</v>
      </c>
      <c r="V468">
        <v>56.6081</v>
      </c>
      <c r="W468">
        <v>0</v>
      </c>
      <c r="X468">
        <v>310429.8027</v>
      </c>
      <c r="Y468">
        <v>0</v>
      </c>
      <c r="Z468">
        <v>297740.00630000001</v>
      </c>
      <c r="AA468">
        <v>0</v>
      </c>
      <c r="AB468">
        <v>0.17780000000000001</v>
      </c>
      <c r="AC468">
        <v>0</v>
      </c>
      <c r="AD468">
        <v>0</v>
      </c>
      <c r="AE468">
        <v>0</v>
      </c>
      <c r="AF468">
        <v>48270005</v>
      </c>
      <c r="AG468" t="s">
        <v>174</v>
      </c>
    </row>
    <row r="469" spans="1:40" x14ac:dyDescent="0.15">
      <c r="A469" t="s">
        <v>175</v>
      </c>
      <c r="B469">
        <v>0</v>
      </c>
      <c r="C469">
        <v>0</v>
      </c>
      <c r="D469">
        <v>25818921.385699999</v>
      </c>
      <c r="E469">
        <v>246071.03409999999</v>
      </c>
      <c r="F469">
        <v>0</v>
      </c>
      <c r="G469">
        <v>0</v>
      </c>
      <c r="H469">
        <v>17911617.2148</v>
      </c>
      <c r="I469">
        <v>114609.7916</v>
      </c>
      <c r="J469">
        <v>0</v>
      </c>
      <c r="K469">
        <v>0</v>
      </c>
      <c r="L469">
        <v>0</v>
      </c>
      <c r="M469">
        <v>0</v>
      </c>
      <c r="N469">
        <v>4191.7275</v>
      </c>
      <c r="O469">
        <v>0</v>
      </c>
      <c r="P469">
        <v>500421.34009999997</v>
      </c>
      <c r="Q469">
        <v>17314346.472800002</v>
      </c>
      <c r="R469">
        <v>142.6678</v>
      </c>
      <c r="S469">
        <v>154931.93789999999</v>
      </c>
      <c r="T469">
        <v>3687.1671999999999</v>
      </c>
      <c r="U469">
        <v>48.809800000000003</v>
      </c>
      <c r="V469">
        <v>428.13130000000001</v>
      </c>
      <c r="W469">
        <v>0</v>
      </c>
      <c r="X469">
        <v>505085.076</v>
      </c>
      <c r="Y469">
        <v>0</v>
      </c>
      <c r="Z469">
        <v>783966.31689999998</v>
      </c>
      <c r="AA469">
        <v>0</v>
      </c>
      <c r="AB469">
        <v>0.21079999999999999</v>
      </c>
      <c r="AC469">
        <v>0</v>
      </c>
      <c r="AD469">
        <v>0</v>
      </c>
      <c r="AE469">
        <v>0</v>
      </c>
      <c r="AF469">
        <v>63358469</v>
      </c>
      <c r="AG469" t="s">
        <v>175</v>
      </c>
    </row>
    <row r="470" spans="1:40" x14ac:dyDescent="0.15">
      <c r="A470" t="s">
        <v>176</v>
      </c>
      <c r="B470">
        <v>0</v>
      </c>
      <c r="C470">
        <v>0</v>
      </c>
      <c r="D470">
        <v>7442410.6870999997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2909.3515000000002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24.530899999999999</v>
      </c>
      <c r="W470">
        <v>0</v>
      </c>
      <c r="X470">
        <v>0</v>
      </c>
      <c r="Y470">
        <v>0</v>
      </c>
      <c r="Z470">
        <v>183901.52970000001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7629246</v>
      </c>
      <c r="AG470" t="s">
        <v>176</v>
      </c>
    </row>
    <row r="471" spans="1:40" x14ac:dyDescent="0.15">
      <c r="A471" t="s">
        <v>41</v>
      </c>
      <c r="B471">
        <v>48754</v>
      </c>
      <c r="C471">
        <v>59820414</v>
      </c>
      <c r="D471">
        <v>599565432</v>
      </c>
      <c r="E471">
        <v>3690711</v>
      </c>
      <c r="F471">
        <v>5614756</v>
      </c>
      <c r="G471">
        <v>665</v>
      </c>
      <c r="H471">
        <v>123205929</v>
      </c>
      <c r="I471">
        <v>773533</v>
      </c>
      <c r="J471">
        <v>0</v>
      </c>
      <c r="K471">
        <v>4841</v>
      </c>
      <c r="L471">
        <v>1607408</v>
      </c>
      <c r="M471">
        <v>68508</v>
      </c>
      <c r="N471">
        <v>158720</v>
      </c>
      <c r="O471">
        <v>1090647</v>
      </c>
      <c r="P471">
        <v>15226058</v>
      </c>
      <c r="Q471">
        <v>356260542</v>
      </c>
      <c r="R471">
        <v>662750</v>
      </c>
      <c r="S471">
        <v>10103930</v>
      </c>
      <c r="T471">
        <v>197751</v>
      </c>
      <c r="U471">
        <v>1985799</v>
      </c>
      <c r="V471">
        <v>420926</v>
      </c>
      <c r="W471">
        <v>429701</v>
      </c>
      <c r="X471">
        <v>28410399</v>
      </c>
      <c r="Y471">
        <v>1005</v>
      </c>
      <c r="Z471">
        <v>8793963</v>
      </c>
      <c r="AA471">
        <v>833</v>
      </c>
      <c r="AB471">
        <v>3111568</v>
      </c>
      <c r="AC471">
        <v>25251</v>
      </c>
      <c r="AD471">
        <v>493885</v>
      </c>
      <c r="AE471">
        <v>0</v>
      </c>
      <c r="AF471">
        <v>1221774677</v>
      </c>
    </row>
    <row r="472" spans="1:40" x14ac:dyDescent="0.15"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</row>
    <row r="473" spans="1:40" x14ac:dyDescent="0.15">
      <c r="A473" t="s">
        <v>50</v>
      </c>
      <c r="B473" t="s">
        <v>95</v>
      </c>
      <c r="C473" t="s">
        <v>51</v>
      </c>
      <c r="D473" t="s">
        <v>52</v>
      </c>
      <c r="E473" t="s">
        <v>53</v>
      </c>
      <c r="F473" t="s">
        <v>158</v>
      </c>
      <c r="G473" t="s">
        <v>55</v>
      </c>
      <c r="H473" t="s">
        <v>56</v>
      </c>
      <c r="I473" t="s">
        <v>106</v>
      </c>
      <c r="J473" t="s">
        <v>57</v>
      </c>
      <c r="K473" t="s">
        <v>152</v>
      </c>
      <c r="L473" t="s">
        <v>60</v>
      </c>
      <c r="M473" t="s">
        <v>148</v>
      </c>
      <c r="N473" t="s">
        <v>65</v>
      </c>
      <c r="O473" t="s">
        <v>107</v>
      </c>
      <c r="P473" t="s">
        <v>68</v>
      </c>
      <c r="Q473" t="s">
        <v>69</v>
      </c>
      <c r="R473" t="s">
        <v>118</v>
      </c>
      <c r="S473" t="s">
        <v>119</v>
      </c>
      <c r="T473" t="s">
        <v>70</v>
      </c>
      <c r="U473" t="s">
        <v>71</v>
      </c>
      <c r="V473" t="s">
        <v>72</v>
      </c>
      <c r="W473" t="s">
        <v>177</v>
      </c>
      <c r="X473" t="s">
        <v>73</v>
      </c>
      <c r="Y473" t="s">
        <v>153</v>
      </c>
      <c r="Z473" t="s">
        <v>74</v>
      </c>
      <c r="AA473" t="s">
        <v>154</v>
      </c>
      <c r="AB473" t="s">
        <v>75</v>
      </c>
      <c r="AC473" t="s">
        <v>155</v>
      </c>
      <c r="AD473" t="s">
        <v>78</v>
      </c>
      <c r="AE473" t="s">
        <v>79</v>
      </c>
      <c r="AF473" t="s">
        <v>178</v>
      </c>
      <c r="AH473" t="s">
        <v>50</v>
      </c>
    </row>
    <row r="474" spans="1:40" x14ac:dyDescent="0.15">
      <c r="A474" t="s">
        <v>82</v>
      </c>
      <c r="B474">
        <f t="shared" ref="B474:AF474" si="141">SUM(B453:B457)</f>
        <v>51.6967</v>
      </c>
      <c r="C474">
        <f t="shared" si="141"/>
        <v>0</v>
      </c>
      <c r="D474">
        <f t="shared" si="141"/>
        <v>129505366.4182</v>
      </c>
      <c r="E474">
        <f t="shared" si="141"/>
        <v>2042815.6877000001</v>
      </c>
      <c r="F474">
        <f t="shared" si="141"/>
        <v>5614755.7418999998</v>
      </c>
      <c r="G474">
        <f t="shared" si="141"/>
        <v>462.47649999999999</v>
      </c>
      <c r="H474">
        <f t="shared" si="141"/>
        <v>41924793.584899999</v>
      </c>
      <c r="I474">
        <f t="shared" si="141"/>
        <v>649944.19169999997</v>
      </c>
      <c r="J474">
        <f t="shared" si="141"/>
        <v>2.0299999999999999E-2</v>
      </c>
      <c r="K474">
        <f t="shared" si="141"/>
        <v>4310.3347000000003</v>
      </c>
      <c r="L474">
        <f t="shared" si="141"/>
        <v>0</v>
      </c>
      <c r="M474">
        <f t="shared" si="141"/>
        <v>0</v>
      </c>
      <c r="N474">
        <f t="shared" si="141"/>
        <v>95506.925300000003</v>
      </c>
      <c r="O474">
        <f t="shared" si="141"/>
        <v>85689.301099999997</v>
      </c>
      <c r="P474">
        <f t="shared" si="141"/>
        <v>1842651.7877000002</v>
      </c>
      <c r="Q474">
        <f t="shared" si="141"/>
        <v>96974579.331699997</v>
      </c>
      <c r="R474">
        <f t="shared" si="141"/>
        <v>675.48949999999991</v>
      </c>
      <c r="S474">
        <f t="shared" si="141"/>
        <v>7614743.1756999996</v>
      </c>
      <c r="T474">
        <f t="shared" si="141"/>
        <v>173627.5698</v>
      </c>
      <c r="U474">
        <f t="shared" si="141"/>
        <v>282688.04849999998</v>
      </c>
      <c r="V474">
        <f t="shared" si="141"/>
        <v>2268.2474999999999</v>
      </c>
      <c r="W474">
        <f t="shared" si="141"/>
        <v>0</v>
      </c>
      <c r="X474">
        <f t="shared" si="141"/>
        <v>3199231.9260999998</v>
      </c>
      <c r="Y474">
        <f t="shared" si="141"/>
        <v>0</v>
      </c>
      <c r="Z474">
        <f t="shared" si="141"/>
        <v>5699791.4086999996</v>
      </c>
      <c r="AA474">
        <f t="shared" si="141"/>
        <v>832.71550000000002</v>
      </c>
      <c r="AB474">
        <f t="shared" si="141"/>
        <v>2760348.4306999999</v>
      </c>
      <c r="AC474">
        <f t="shared" si="141"/>
        <v>23690.212599999999</v>
      </c>
      <c r="AD474">
        <f t="shared" si="141"/>
        <v>0</v>
      </c>
      <c r="AE474">
        <f t="shared" si="141"/>
        <v>0</v>
      </c>
      <c r="AF474">
        <f t="shared" si="141"/>
        <v>298498825</v>
      </c>
      <c r="AG474">
        <f>SUM(AG454:AG457)</f>
        <v>0</v>
      </c>
      <c r="AH474" t="s">
        <v>82</v>
      </c>
    </row>
    <row r="475" spans="1:40" x14ac:dyDescent="0.15">
      <c r="A475" t="s">
        <v>83</v>
      </c>
      <c r="B475">
        <f t="shared" ref="B475:AF475" si="142">SUM(B458:B461)</f>
        <v>48085.787400000001</v>
      </c>
      <c r="C475">
        <f t="shared" si="142"/>
        <v>1553921.4487999999</v>
      </c>
      <c r="D475">
        <f t="shared" si="142"/>
        <v>134494323.07260001</v>
      </c>
      <c r="E475">
        <f t="shared" si="142"/>
        <v>322303.37249999994</v>
      </c>
      <c r="F475">
        <f t="shared" si="142"/>
        <v>0</v>
      </c>
      <c r="G475">
        <f t="shared" si="142"/>
        <v>77.952799999999996</v>
      </c>
      <c r="H475">
        <f t="shared" si="142"/>
        <v>0</v>
      </c>
      <c r="I475">
        <f t="shared" si="142"/>
        <v>8978.9159999999993</v>
      </c>
      <c r="J475">
        <f t="shared" si="142"/>
        <v>8.6900000000000005E-2</v>
      </c>
      <c r="K475">
        <f t="shared" si="142"/>
        <v>530.7242</v>
      </c>
      <c r="L475">
        <f t="shared" si="142"/>
        <v>0</v>
      </c>
      <c r="M475">
        <f t="shared" si="142"/>
        <v>68508.012600000002</v>
      </c>
      <c r="N475">
        <f t="shared" si="142"/>
        <v>15529.848100000001</v>
      </c>
      <c r="O475">
        <f t="shared" si="142"/>
        <v>1004957.3483</v>
      </c>
      <c r="P475">
        <f t="shared" si="142"/>
        <v>1879888.2098999999</v>
      </c>
      <c r="Q475">
        <f t="shared" si="142"/>
        <v>41339561.323300004</v>
      </c>
      <c r="R475">
        <f t="shared" si="142"/>
        <v>323039.57799999998</v>
      </c>
      <c r="S475">
        <f t="shared" si="142"/>
        <v>2169835.7113999999</v>
      </c>
      <c r="T475">
        <f t="shared" si="142"/>
        <v>9124.6294000000016</v>
      </c>
      <c r="U475">
        <f t="shared" si="142"/>
        <v>73519.254000000015</v>
      </c>
      <c r="V475">
        <f t="shared" si="142"/>
        <v>230.6678</v>
      </c>
      <c r="W475">
        <f t="shared" si="142"/>
        <v>0</v>
      </c>
      <c r="X475">
        <f t="shared" si="142"/>
        <v>1073589.0489999999</v>
      </c>
      <c r="Y475">
        <f t="shared" si="142"/>
        <v>979.75930000000005</v>
      </c>
      <c r="Z475">
        <f t="shared" si="142"/>
        <v>669702.64819999994</v>
      </c>
      <c r="AA475">
        <f t="shared" si="142"/>
        <v>0</v>
      </c>
      <c r="AB475">
        <f t="shared" si="142"/>
        <v>229178.9001</v>
      </c>
      <c r="AC475">
        <f t="shared" si="142"/>
        <v>1560.6610000000001</v>
      </c>
      <c r="AD475">
        <f t="shared" si="142"/>
        <v>493885.11820000003</v>
      </c>
      <c r="AE475">
        <f t="shared" si="142"/>
        <v>0</v>
      </c>
      <c r="AF475">
        <f t="shared" si="142"/>
        <v>185781311</v>
      </c>
      <c r="AH475" t="s">
        <v>83</v>
      </c>
    </row>
    <row r="476" spans="1:40" x14ac:dyDescent="0.15">
      <c r="A476" t="s">
        <v>84</v>
      </c>
      <c r="B476">
        <f t="shared" ref="B476:AF476" si="143">SUM(B462:B464)</f>
        <v>0</v>
      </c>
      <c r="C476">
        <f t="shared" si="143"/>
        <v>0</v>
      </c>
      <c r="D476">
        <f t="shared" si="143"/>
        <v>124373915.23199999</v>
      </c>
      <c r="E476">
        <f t="shared" si="143"/>
        <v>0</v>
      </c>
      <c r="F476">
        <f t="shared" si="143"/>
        <v>0</v>
      </c>
      <c r="G476">
        <f t="shared" si="143"/>
        <v>72.190600000000003</v>
      </c>
      <c r="H476">
        <f t="shared" si="143"/>
        <v>3936387.1729000001</v>
      </c>
      <c r="I476">
        <f t="shared" si="143"/>
        <v>0</v>
      </c>
      <c r="J476">
        <f t="shared" si="143"/>
        <v>0</v>
      </c>
      <c r="K476">
        <f t="shared" si="143"/>
        <v>0</v>
      </c>
      <c r="L476">
        <f t="shared" si="143"/>
        <v>5.577</v>
      </c>
      <c r="M476">
        <f t="shared" si="143"/>
        <v>0</v>
      </c>
      <c r="N476">
        <f t="shared" si="143"/>
        <v>23183.1345</v>
      </c>
      <c r="O476">
        <f t="shared" si="143"/>
        <v>0</v>
      </c>
      <c r="P476">
        <f t="shared" si="143"/>
        <v>777274.16869999992</v>
      </c>
      <c r="Q476">
        <f t="shared" si="143"/>
        <v>30490663.698199999</v>
      </c>
      <c r="R476">
        <f t="shared" si="143"/>
        <v>2247.7338</v>
      </c>
      <c r="S476">
        <f t="shared" si="143"/>
        <v>0</v>
      </c>
      <c r="T476">
        <f t="shared" si="143"/>
        <v>0</v>
      </c>
      <c r="U476">
        <f t="shared" si="143"/>
        <v>473132.5306</v>
      </c>
      <c r="V476">
        <f t="shared" si="143"/>
        <v>2578.9269999999997</v>
      </c>
      <c r="W476">
        <f t="shared" si="143"/>
        <v>0</v>
      </c>
      <c r="X476">
        <f t="shared" si="143"/>
        <v>19140117.420700002</v>
      </c>
      <c r="Y476">
        <f t="shared" si="143"/>
        <v>0</v>
      </c>
      <c r="Z476">
        <f t="shared" si="143"/>
        <v>0</v>
      </c>
      <c r="AA476">
        <f t="shared" si="143"/>
        <v>0</v>
      </c>
      <c r="AB476">
        <f t="shared" si="143"/>
        <v>0</v>
      </c>
      <c r="AC476">
        <f t="shared" si="143"/>
        <v>0</v>
      </c>
      <c r="AD476">
        <f t="shared" si="143"/>
        <v>0</v>
      </c>
      <c r="AE476">
        <f t="shared" si="143"/>
        <v>0</v>
      </c>
      <c r="AF476">
        <f t="shared" si="143"/>
        <v>179219578</v>
      </c>
      <c r="AH476" t="s">
        <v>84</v>
      </c>
    </row>
    <row r="477" spans="1:40" x14ac:dyDescent="0.15">
      <c r="A477" t="s">
        <v>85</v>
      </c>
      <c r="B477">
        <f t="shared" ref="B477:AF477" si="144">SUM(B465:B470)</f>
        <v>616.70579999999995</v>
      </c>
      <c r="C477">
        <f t="shared" si="144"/>
        <v>15832382.280999999</v>
      </c>
      <c r="D477">
        <f t="shared" si="144"/>
        <v>60337671.667199992</v>
      </c>
      <c r="E477">
        <f t="shared" si="144"/>
        <v>280253.56479999999</v>
      </c>
      <c r="F477">
        <f t="shared" si="144"/>
        <v>0</v>
      </c>
      <c r="G477">
        <f t="shared" si="144"/>
        <v>51.923900000000003</v>
      </c>
      <c r="H477">
        <f t="shared" si="144"/>
        <v>34422345.202600002</v>
      </c>
      <c r="I477">
        <f t="shared" si="144"/>
        <v>114609.7916</v>
      </c>
      <c r="J477">
        <f t="shared" si="144"/>
        <v>0</v>
      </c>
      <c r="K477">
        <f t="shared" si="144"/>
        <v>3.0999999999999999E-3</v>
      </c>
      <c r="L477">
        <f t="shared" si="144"/>
        <v>0</v>
      </c>
      <c r="M477">
        <f t="shared" si="144"/>
        <v>0</v>
      </c>
      <c r="N477">
        <f t="shared" si="144"/>
        <v>20390.267199999998</v>
      </c>
      <c r="O477">
        <f t="shared" si="144"/>
        <v>0</v>
      </c>
      <c r="P477">
        <f t="shared" si="144"/>
        <v>2974009.4819999998</v>
      </c>
      <c r="Q477">
        <f t="shared" si="144"/>
        <v>38493703.7029</v>
      </c>
      <c r="R477">
        <f t="shared" si="144"/>
        <v>156.47499999999999</v>
      </c>
      <c r="S477">
        <f t="shared" si="144"/>
        <v>319351.09259999997</v>
      </c>
      <c r="T477">
        <f t="shared" si="144"/>
        <v>14927.619699999999</v>
      </c>
      <c r="U477">
        <f t="shared" si="144"/>
        <v>517789.74830000004</v>
      </c>
      <c r="V477">
        <f t="shared" si="144"/>
        <v>632.77890000000002</v>
      </c>
      <c r="W477">
        <f t="shared" si="144"/>
        <v>0</v>
      </c>
      <c r="X477">
        <f t="shared" si="144"/>
        <v>896464.78989999997</v>
      </c>
      <c r="Y477">
        <f t="shared" si="144"/>
        <v>25.627199999999998</v>
      </c>
      <c r="Z477">
        <f t="shared" si="144"/>
        <v>1265607.8529000001</v>
      </c>
      <c r="AA477">
        <f t="shared" si="144"/>
        <v>0</v>
      </c>
      <c r="AB477">
        <f t="shared" si="144"/>
        <v>0.3886</v>
      </c>
      <c r="AC477">
        <f t="shared" si="144"/>
        <v>0</v>
      </c>
      <c r="AD477">
        <f t="shared" si="144"/>
        <v>0</v>
      </c>
      <c r="AE477">
        <f t="shared" si="144"/>
        <v>0</v>
      </c>
      <c r="AF477">
        <f t="shared" si="144"/>
        <v>155490990</v>
      </c>
      <c r="AH477" t="s">
        <v>85</v>
      </c>
    </row>
    <row r="478" spans="1:40" x14ac:dyDescent="0.15">
      <c r="A478" t="s">
        <v>86</v>
      </c>
      <c r="B478">
        <f t="shared" ref="B478:AF478" si="145">B452</f>
        <v>0</v>
      </c>
      <c r="C478">
        <f t="shared" si="145"/>
        <v>42434110.475599997</v>
      </c>
      <c r="D478">
        <f t="shared" si="145"/>
        <v>150854155.1988</v>
      </c>
      <c r="E478">
        <f t="shared" si="145"/>
        <v>1045338.5729</v>
      </c>
      <c r="F478">
        <f t="shared" si="145"/>
        <v>0</v>
      </c>
      <c r="G478">
        <f t="shared" si="145"/>
        <v>0</v>
      </c>
      <c r="H478">
        <f t="shared" si="145"/>
        <v>42922403.464400001</v>
      </c>
      <c r="I478">
        <f t="shared" si="145"/>
        <v>0</v>
      </c>
      <c r="J478">
        <f t="shared" si="145"/>
        <v>0</v>
      </c>
      <c r="K478">
        <f t="shared" si="145"/>
        <v>0</v>
      </c>
      <c r="L478">
        <f t="shared" si="145"/>
        <v>1607402.3034000001</v>
      </c>
      <c r="M478">
        <f t="shared" si="145"/>
        <v>0</v>
      </c>
      <c r="N478">
        <f t="shared" si="145"/>
        <v>4109.4209000000001</v>
      </c>
      <c r="O478">
        <f t="shared" si="145"/>
        <v>0</v>
      </c>
      <c r="P478">
        <f t="shared" si="145"/>
        <v>7752234.3421</v>
      </c>
      <c r="Q478">
        <f t="shared" si="145"/>
        <v>148962033.9686</v>
      </c>
      <c r="R478">
        <f t="shared" si="145"/>
        <v>336630.29619999998</v>
      </c>
      <c r="S478">
        <f t="shared" si="145"/>
        <v>0</v>
      </c>
      <c r="T478">
        <f t="shared" si="145"/>
        <v>71.108400000000003</v>
      </c>
      <c r="U478">
        <f t="shared" si="145"/>
        <v>638669.61699999997</v>
      </c>
      <c r="V478">
        <f t="shared" si="145"/>
        <v>415215.69620000001</v>
      </c>
      <c r="W478">
        <f t="shared" si="145"/>
        <v>429700.85989999998</v>
      </c>
      <c r="X478">
        <f t="shared" si="145"/>
        <v>4100995.5214999998</v>
      </c>
      <c r="Y478">
        <f t="shared" si="145"/>
        <v>0</v>
      </c>
      <c r="Z478">
        <f t="shared" si="145"/>
        <v>1158860.6032</v>
      </c>
      <c r="AA478">
        <f t="shared" si="145"/>
        <v>0</v>
      </c>
      <c r="AB478">
        <f t="shared" si="145"/>
        <v>122040.4681</v>
      </c>
      <c r="AC478">
        <f t="shared" si="145"/>
        <v>0</v>
      </c>
      <c r="AD478">
        <f t="shared" si="145"/>
        <v>0</v>
      </c>
      <c r="AE478">
        <f t="shared" si="145"/>
        <v>0</v>
      </c>
      <c r="AF478">
        <f t="shared" si="145"/>
        <v>402783972</v>
      </c>
      <c r="AH478" t="s">
        <v>86</v>
      </c>
    </row>
    <row r="479" spans="1:40" x14ac:dyDescent="0.15">
      <c r="A479" t="s">
        <v>41</v>
      </c>
      <c r="B479">
        <f t="shared" ref="B479:AF479" si="146">SUM(B474:B478)</f>
        <v>48754.189900000005</v>
      </c>
      <c r="C479">
        <f t="shared" si="146"/>
        <v>59820414.205399998</v>
      </c>
      <c r="D479">
        <f t="shared" si="146"/>
        <v>599565431.58879995</v>
      </c>
      <c r="E479">
        <f t="shared" si="146"/>
        <v>3690711.1979</v>
      </c>
      <c r="F479">
        <f t="shared" si="146"/>
        <v>5614755.7418999998</v>
      </c>
      <c r="G479">
        <f t="shared" si="146"/>
        <v>664.54380000000003</v>
      </c>
      <c r="H479">
        <f t="shared" si="146"/>
        <v>123205929.42480001</v>
      </c>
      <c r="I479">
        <f t="shared" si="146"/>
        <v>773532.89929999993</v>
      </c>
      <c r="J479">
        <f t="shared" si="146"/>
        <v>0.1072</v>
      </c>
      <c r="K479">
        <f t="shared" si="146"/>
        <v>4841.0619999999999</v>
      </c>
      <c r="L479">
        <f t="shared" si="146"/>
        <v>1607407.8804000001</v>
      </c>
      <c r="M479">
        <f t="shared" si="146"/>
        <v>68508.012600000002</v>
      </c>
      <c r="N479">
        <f t="shared" si="146"/>
        <v>158719.59599999999</v>
      </c>
      <c r="O479">
        <f t="shared" si="146"/>
        <v>1090646.6494</v>
      </c>
      <c r="P479">
        <f t="shared" si="146"/>
        <v>15226057.990400001</v>
      </c>
      <c r="Q479">
        <f t="shared" si="146"/>
        <v>356260542.02469999</v>
      </c>
      <c r="R479">
        <f t="shared" si="146"/>
        <v>662749.57250000001</v>
      </c>
      <c r="S479">
        <f t="shared" si="146"/>
        <v>10103929.979699999</v>
      </c>
      <c r="T479">
        <f t="shared" si="146"/>
        <v>197750.92730000001</v>
      </c>
      <c r="U479">
        <f t="shared" si="146"/>
        <v>1985799.1984000001</v>
      </c>
      <c r="V479">
        <f t="shared" si="146"/>
        <v>420926.3174</v>
      </c>
      <c r="W479">
        <f t="shared" si="146"/>
        <v>429700.85989999998</v>
      </c>
      <c r="X479">
        <f t="shared" si="146"/>
        <v>28410398.707200002</v>
      </c>
      <c r="Y479">
        <f t="shared" si="146"/>
        <v>1005.3865000000001</v>
      </c>
      <c r="Z479">
        <f t="shared" si="146"/>
        <v>8793962.5130000003</v>
      </c>
      <c r="AA479">
        <f t="shared" si="146"/>
        <v>832.71550000000002</v>
      </c>
      <c r="AB479">
        <f t="shared" si="146"/>
        <v>3111568.1875000005</v>
      </c>
      <c r="AC479">
        <f t="shared" si="146"/>
        <v>25250.873599999999</v>
      </c>
      <c r="AD479">
        <f t="shared" si="146"/>
        <v>493885.11820000003</v>
      </c>
      <c r="AE479">
        <f t="shared" si="146"/>
        <v>0</v>
      </c>
      <c r="AF479">
        <f t="shared" si="146"/>
        <v>1221774676</v>
      </c>
      <c r="AH479" t="s">
        <v>41</v>
      </c>
    </row>
    <row r="480" spans="1:40" x14ac:dyDescent="0.15">
      <c r="AH480" t="s">
        <v>41</v>
      </c>
      <c r="AI480" t="s">
        <v>87</v>
      </c>
      <c r="AJ480" t="s">
        <v>108</v>
      </c>
      <c r="AN480" s="17"/>
    </row>
    <row r="481" spans="1:38" x14ac:dyDescent="0.15">
      <c r="A481" t="s">
        <v>88</v>
      </c>
      <c r="B481">
        <f t="shared" ref="B481:AF481" si="147">SUM(B474:B477)</f>
        <v>48754.189900000005</v>
      </c>
      <c r="C481">
        <f t="shared" si="147"/>
        <v>17386303.729800001</v>
      </c>
      <c r="D481">
        <f t="shared" si="147"/>
        <v>448711276.38999999</v>
      </c>
      <c r="E481">
        <f t="shared" si="147"/>
        <v>2645372.625</v>
      </c>
      <c r="F481">
        <f t="shared" si="147"/>
        <v>5614755.7418999998</v>
      </c>
      <c r="G481">
        <f t="shared" si="147"/>
        <v>664.54380000000003</v>
      </c>
      <c r="H481">
        <f t="shared" si="147"/>
        <v>80283525.9604</v>
      </c>
      <c r="I481">
        <f t="shared" si="147"/>
        <v>773532.89929999993</v>
      </c>
      <c r="J481">
        <f t="shared" si="147"/>
        <v>0.1072</v>
      </c>
      <c r="K481">
        <f t="shared" si="147"/>
        <v>4841.0619999999999</v>
      </c>
      <c r="L481">
        <f t="shared" si="147"/>
        <v>5.577</v>
      </c>
      <c r="M481">
        <f t="shared" si="147"/>
        <v>68508.012600000002</v>
      </c>
      <c r="N481">
        <f t="shared" si="147"/>
        <v>154610.17509999999</v>
      </c>
      <c r="O481">
        <f t="shared" si="147"/>
        <v>1090646.6494</v>
      </c>
      <c r="P481">
        <f t="shared" si="147"/>
        <v>7473823.6483000005</v>
      </c>
      <c r="Q481">
        <f t="shared" si="147"/>
        <v>207298508.05609998</v>
      </c>
      <c r="R481">
        <f t="shared" si="147"/>
        <v>326119.27629999997</v>
      </c>
      <c r="S481">
        <f t="shared" si="147"/>
        <v>10103929.979699999</v>
      </c>
      <c r="T481">
        <f t="shared" si="147"/>
        <v>197679.81890000001</v>
      </c>
      <c r="U481">
        <f t="shared" si="147"/>
        <v>1347129.5814</v>
      </c>
      <c r="V481">
        <f t="shared" si="147"/>
        <v>5710.6212000000005</v>
      </c>
      <c r="W481">
        <f t="shared" si="147"/>
        <v>0</v>
      </c>
      <c r="X481">
        <f t="shared" si="147"/>
        <v>24309403.185700003</v>
      </c>
      <c r="Y481">
        <f t="shared" si="147"/>
        <v>1005.3865000000001</v>
      </c>
      <c r="Z481">
        <f t="shared" si="147"/>
        <v>7635101.9097999996</v>
      </c>
      <c r="AA481">
        <f t="shared" si="147"/>
        <v>832.71550000000002</v>
      </c>
      <c r="AB481">
        <f t="shared" si="147"/>
        <v>2989527.7194000003</v>
      </c>
      <c r="AC481">
        <f t="shared" si="147"/>
        <v>25250.873599999999</v>
      </c>
      <c r="AD481">
        <f t="shared" si="147"/>
        <v>493885.11820000003</v>
      </c>
      <c r="AE481">
        <f t="shared" si="147"/>
        <v>0</v>
      </c>
      <c r="AF481">
        <f t="shared" si="147"/>
        <v>818990704</v>
      </c>
      <c r="AH481">
        <f>AF481</f>
        <v>818990704</v>
      </c>
      <c r="AI481" s="25">
        <f>$D481+$H481+$Q481</f>
        <v>736293310.40649998</v>
      </c>
      <c r="AJ481" s="24">
        <f>AH481-AI481</f>
        <v>82697393.593500018</v>
      </c>
      <c r="AK481" s="17">
        <f>AJ481/AH481</f>
        <v>0.10097476465801256</v>
      </c>
      <c r="AL481" t="s">
        <v>88</v>
      </c>
    </row>
    <row r="483" spans="1:38" x14ac:dyDescent="0.15">
      <c r="A483" t="s">
        <v>49</v>
      </c>
      <c r="B483" s="15">
        <f t="shared" ref="B483:AE483" si="148">B481/$AF481</f>
        <v>5.95296010832377E-5</v>
      </c>
      <c r="C483" s="15">
        <f t="shared" si="148"/>
        <v>2.1228939040314188E-2</v>
      </c>
      <c r="D483" s="15">
        <f t="shared" si="148"/>
        <v>0.54788323505806236</v>
      </c>
      <c r="E483" s="15">
        <f t="shared" si="148"/>
        <v>3.2300398674610597E-3</v>
      </c>
      <c r="F483" s="15">
        <f t="shared" si="148"/>
        <v>6.8557014316245517E-3</v>
      </c>
      <c r="G483" s="15">
        <f t="shared" si="148"/>
        <v>8.1141800114986411E-7</v>
      </c>
      <c r="H483" s="15">
        <f t="shared" si="148"/>
        <v>9.8027395876766871E-2</v>
      </c>
      <c r="I483" s="15">
        <f t="shared" si="148"/>
        <v>9.4449533495559663E-4</v>
      </c>
      <c r="J483" s="15">
        <f t="shared" si="148"/>
        <v>1.3089281658073618E-10</v>
      </c>
      <c r="K483" s="15">
        <f t="shared" si="148"/>
        <v>5.9110097054288424E-6</v>
      </c>
      <c r="L483" s="15">
        <f t="shared" si="148"/>
        <v>6.8096011014063961E-9</v>
      </c>
      <c r="M483" s="15">
        <f t="shared" si="148"/>
        <v>8.3649316488456751E-5</v>
      </c>
      <c r="N483" s="15">
        <f t="shared" si="148"/>
        <v>1.8878135532537129E-4</v>
      </c>
      <c r="O483" s="15">
        <f t="shared" si="148"/>
        <v>1.3316960059170586E-3</v>
      </c>
      <c r="P483" s="15">
        <f t="shared" si="148"/>
        <v>9.1256513801651166E-3</v>
      </c>
      <c r="Q483" s="15">
        <f t="shared" si="148"/>
        <v>0.25311460440715816</v>
      </c>
      <c r="R483" s="15">
        <f t="shared" si="148"/>
        <v>3.981965542553948E-4</v>
      </c>
      <c r="S483" s="15">
        <f t="shared" si="148"/>
        <v>1.2337050872924193E-2</v>
      </c>
      <c r="T483" s="15">
        <f t="shared" si="148"/>
        <v>2.4137003989730269E-4</v>
      </c>
      <c r="U483" s="15">
        <f t="shared" si="148"/>
        <v>1.6448655336630048E-3</v>
      </c>
      <c r="V483" s="15">
        <f t="shared" si="148"/>
        <v>6.9727546016199963E-6</v>
      </c>
      <c r="W483" s="15">
        <f t="shared" si="148"/>
        <v>0</v>
      </c>
      <c r="X483" s="15">
        <f t="shared" si="148"/>
        <v>2.9682147876613753E-2</v>
      </c>
      <c r="Y483" s="15">
        <f t="shared" si="148"/>
        <v>1.2275920777728389E-6</v>
      </c>
      <c r="Z483" s="15">
        <f t="shared" si="148"/>
        <v>9.322574569539924E-3</v>
      </c>
      <c r="AA483" s="15">
        <f t="shared" si="148"/>
        <v>1.0167581828865302E-6</v>
      </c>
      <c r="AB483" s="15">
        <f t="shared" si="148"/>
        <v>3.6502584275974886E-3</v>
      </c>
      <c r="AC483" s="15">
        <f t="shared" si="148"/>
        <v>3.0831697449889492E-5</v>
      </c>
      <c r="AD483" s="15">
        <f t="shared" si="148"/>
        <v>6.030411771316027E-4</v>
      </c>
      <c r="AE483" s="15">
        <f t="shared" si="148"/>
        <v>0</v>
      </c>
      <c r="AF483">
        <f>SUM(B483:AE483)</f>
        <v>1.0000000018974573</v>
      </c>
      <c r="AG483" t="s">
        <v>49</v>
      </c>
    </row>
    <row r="484" spans="1:38" x14ac:dyDescent="0.15">
      <c r="A484" t="s">
        <v>89</v>
      </c>
      <c r="B484" s="17">
        <f>B481/$AJ481</f>
        <v>5.8954929268571364E-4</v>
      </c>
      <c r="C484" s="17">
        <f>C481/$AJ481</f>
        <v>0.2102400447499298</v>
      </c>
      <c r="D484" s="17" t="s">
        <v>150</v>
      </c>
      <c r="E484" s="17">
        <f>E481/$AJ481</f>
        <v>3.1988585250985774E-2</v>
      </c>
      <c r="F484" s="17">
        <f>F481/$AJ481</f>
        <v>6.7895195941717293E-2</v>
      </c>
      <c r="G484" s="17">
        <f>G481/$AJ481</f>
        <v>8.035849391657646E-6</v>
      </c>
      <c r="H484" s="17" t="s">
        <v>150</v>
      </c>
      <c r="I484" s="17">
        <f t="shared" ref="I484:P484" si="149">I481/$AJ481</f>
        <v>9.3537760464653778E-3</v>
      </c>
      <c r="J484" s="17">
        <f t="shared" si="149"/>
        <v>1.2962923659594743E-9</v>
      </c>
      <c r="K484" s="17">
        <f t="shared" si="149"/>
        <v>5.8539474941571866E-5</v>
      </c>
      <c r="L484" s="17">
        <f t="shared" si="149"/>
        <v>6.7438642956678991E-8</v>
      </c>
      <c r="M484" s="17">
        <f t="shared" si="149"/>
        <v>8.2841803862346525E-4</v>
      </c>
      <c r="N484" s="17">
        <f t="shared" si="149"/>
        <v>1.8695894559868243E-3</v>
      </c>
      <c r="O484" s="17">
        <f t="shared" si="149"/>
        <v>1.3188404156497193E-2</v>
      </c>
      <c r="P484" s="17">
        <f t="shared" si="149"/>
        <v>9.0375564737114514E-2</v>
      </c>
      <c r="Q484" s="17" t="s">
        <v>150</v>
      </c>
      <c r="R484" s="17">
        <f t="shared" ref="R484:AE484" si="150">R481/$AJ481</f>
        <v>3.943525450185806E-3</v>
      </c>
      <c r="S484" s="17">
        <f t="shared" si="150"/>
        <v>0.12217954569845312</v>
      </c>
      <c r="T484" s="17">
        <f t="shared" si="150"/>
        <v>2.3903996282119535E-3</v>
      </c>
      <c r="U484" s="17">
        <f t="shared" si="150"/>
        <v>1.6289867465736959E-2</v>
      </c>
      <c r="V484" s="17">
        <f t="shared" si="150"/>
        <v>6.9054427858641156E-5</v>
      </c>
      <c r="W484" s="17">
        <f t="shared" si="150"/>
        <v>0</v>
      </c>
      <c r="X484" s="17">
        <f t="shared" si="150"/>
        <v>0.29395609860684546</v>
      </c>
      <c r="Y484" s="17">
        <f t="shared" si="150"/>
        <v>1.2157414596909654E-5</v>
      </c>
      <c r="Z484" s="17">
        <f t="shared" si="150"/>
        <v>9.2325786557801687E-2</v>
      </c>
      <c r="AA484" s="17">
        <f t="shared" si="150"/>
        <v>1.0069428597631777E-5</v>
      </c>
      <c r="AB484" s="17">
        <f t="shared" si="150"/>
        <v>3.6150204855246802E-2</v>
      </c>
      <c r="AC484" s="17">
        <f t="shared" si="150"/>
        <v>3.0534062202880246E-4</v>
      </c>
      <c r="AD484" s="17">
        <f t="shared" si="150"/>
        <v>5.9721969065639237E-3</v>
      </c>
      <c r="AE484" s="17">
        <f t="shared" si="150"/>
        <v>0</v>
      </c>
      <c r="AF484" s="17">
        <f>SUM(B484:AE484)</f>
        <v>1.000000018791402</v>
      </c>
      <c r="AG484" t="s">
        <v>89</v>
      </c>
    </row>
    <row r="486" spans="1:38" x14ac:dyDescent="0.15">
      <c r="A486" t="s">
        <v>109</v>
      </c>
      <c r="B486">
        <f t="shared" ref="B486:AE486" si="151">COUNTIF(B481,"&gt;1000")</f>
        <v>1</v>
      </c>
      <c r="C486">
        <f t="shared" si="151"/>
        <v>1</v>
      </c>
      <c r="D486">
        <f t="shared" si="151"/>
        <v>1</v>
      </c>
      <c r="E486">
        <f t="shared" si="151"/>
        <v>1</v>
      </c>
      <c r="F486">
        <f t="shared" si="151"/>
        <v>1</v>
      </c>
      <c r="G486">
        <f t="shared" si="151"/>
        <v>0</v>
      </c>
      <c r="H486">
        <f t="shared" si="151"/>
        <v>1</v>
      </c>
      <c r="I486">
        <f t="shared" si="151"/>
        <v>1</v>
      </c>
      <c r="J486">
        <f t="shared" si="151"/>
        <v>0</v>
      </c>
      <c r="K486">
        <f t="shared" si="151"/>
        <v>1</v>
      </c>
      <c r="L486">
        <f t="shared" si="151"/>
        <v>0</v>
      </c>
      <c r="M486">
        <f t="shared" si="151"/>
        <v>1</v>
      </c>
      <c r="N486">
        <f t="shared" si="151"/>
        <v>1</v>
      </c>
      <c r="O486">
        <f t="shared" si="151"/>
        <v>1</v>
      </c>
      <c r="P486">
        <f t="shared" si="151"/>
        <v>1</v>
      </c>
      <c r="Q486">
        <f t="shared" si="151"/>
        <v>1</v>
      </c>
      <c r="R486">
        <f t="shared" si="151"/>
        <v>1</v>
      </c>
      <c r="S486">
        <f t="shared" si="151"/>
        <v>1</v>
      </c>
      <c r="T486">
        <f t="shared" si="151"/>
        <v>1</v>
      </c>
      <c r="U486">
        <f t="shared" si="151"/>
        <v>1</v>
      </c>
      <c r="V486">
        <f t="shared" si="151"/>
        <v>1</v>
      </c>
      <c r="W486">
        <f t="shared" si="151"/>
        <v>0</v>
      </c>
      <c r="X486">
        <f t="shared" si="151"/>
        <v>1</v>
      </c>
      <c r="Y486">
        <f t="shared" si="151"/>
        <v>1</v>
      </c>
      <c r="Z486">
        <f t="shared" si="151"/>
        <v>1</v>
      </c>
      <c r="AA486">
        <f t="shared" si="151"/>
        <v>0</v>
      </c>
      <c r="AB486">
        <f t="shared" si="151"/>
        <v>1</v>
      </c>
      <c r="AC486">
        <f t="shared" si="151"/>
        <v>1</v>
      </c>
      <c r="AD486">
        <f t="shared" si="151"/>
        <v>1</v>
      </c>
      <c r="AE486">
        <f t="shared" si="151"/>
        <v>0</v>
      </c>
      <c r="AF486">
        <f>SUM(C486:AE486)-SUM($D486,$H486,$J486,$Q486,$V486)</f>
        <v>19</v>
      </c>
      <c r="AG486" t="s">
        <v>109</v>
      </c>
    </row>
    <row r="487" spans="1:38" x14ac:dyDescent="0.15">
      <c r="A487" t="s">
        <v>116</v>
      </c>
      <c r="AG487" t="s">
        <v>116</v>
      </c>
    </row>
    <row r="489" spans="1:38" ht="14" x14ac:dyDescent="0.15">
      <c r="A489" s="23" t="s">
        <v>111</v>
      </c>
      <c r="B489">
        <f t="shared" ref="B489:AE489" si="152">COUNTIF(B484,"&gt;0.01")</f>
        <v>0</v>
      </c>
      <c r="C489">
        <f t="shared" si="152"/>
        <v>1</v>
      </c>
      <c r="D489">
        <f t="shared" si="152"/>
        <v>0</v>
      </c>
      <c r="E489">
        <f t="shared" si="152"/>
        <v>1</v>
      </c>
      <c r="F489">
        <f t="shared" si="152"/>
        <v>1</v>
      </c>
      <c r="G489">
        <f t="shared" si="152"/>
        <v>0</v>
      </c>
      <c r="H489">
        <f t="shared" si="152"/>
        <v>0</v>
      </c>
      <c r="I489">
        <f t="shared" si="152"/>
        <v>0</v>
      </c>
      <c r="J489">
        <f t="shared" si="152"/>
        <v>0</v>
      </c>
      <c r="K489">
        <f t="shared" si="152"/>
        <v>0</v>
      </c>
      <c r="L489">
        <f t="shared" si="152"/>
        <v>0</v>
      </c>
      <c r="M489">
        <f t="shared" si="152"/>
        <v>0</v>
      </c>
      <c r="N489">
        <f t="shared" si="152"/>
        <v>0</v>
      </c>
      <c r="O489">
        <f t="shared" si="152"/>
        <v>1</v>
      </c>
      <c r="P489">
        <f t="shared" si="152"/>
        <v>1</v>
      </c>
      <c r="Q489">
        <f t="shared" si="152"/>
        <v>0</v>
      </c>
      <c r="R489">
        <f t="shared" si="152"/>
        <v>0</v>
      </c>
      <c r="S489">
        <f t="shared" si="152"/>
        <v>1</v>
      </c>
      <c r="T489">
        <f t="shared" si="152"/>
        <v>0</v>
      </c>
      <c r="U489">
        <f t="shared" si="152"/>
        <v>1</v>
      </c>
      <c r="V489">
        <f t="shared" si="152"/>
        <v>0</v>
      </c>
      <c r="W489">
        <f t="shared" si="152"/>
        <v>0</v>
      </c>
      <c r="X489">
        <f t="shared" si="152"/>
        <v>1</v>
      </c>
      <c r="Y489">
        <f t="shared" si="152"/>
        <v>0</v>
      </c>
      <c r="Z489">
        <f t="shared" si="152"/>
        <v>1</v>
      </c>
      <c r="AA489">
        <f t="shared" si="152"/>
        <v>0</v>
      </c>
      <c r="AB489">
        <f t="shared" si="152"/>
        <v>1</v>
      </c>
      <c r="AC489">
        <f t="shared" si="152"/>
        <v>0</v>
      </c>
      <c r="AD489">
        <f t="shared" si="152"/>
        <v>0</v>
      </c>
      <c r="AE489">
        <f t="shared" si="152"/>
        <v>0</v>
      </c>
      <c r="AF489">
        <f>SUM(C489:AE489)</f>
        <v>10</v>
      </c>
      <c r="AG489" s="23" t="s">
        <v>111</v>
      </c>
    </row>
    <row r="493" spans="1:38" x14ac:dyDescent="0.15">
      <c r="A493" t="s">
        <v>182</v>
      </c>
    </row>
    <row r="494" spans="1:38" x14ac:dyDescent="0.15">
      <c r="A494" s="26" t="s">
        <v>180</v>
      </c>
    </row>
    <row r="495" spans="1:38" x14ac:dyDescent="0.15">
      <c r="B495" t="s">
        <v>95</v>
      </c>
      <c r="C495" t="s">
        <v>51</v>
      </c>
      <c r="D495" t="s">
        <v>52</v>
      </c>
      <c r="E495" t="s">
        <v>53</v>
      </c>
      <c r="F495" t="s">
        <v>54</v>
      </c>
      <c r="G495" t="s">
        <v>158</v>
      </c>
      <c r="H495" t="s">
        <v>55</v>
      </c>
      <c r="I495" t="s">
        <v>56</v>
      </c>
      <c r="J495" t="s">
        <v>106</v>
      </c>
      <c r="K495" t="s">
        <v>57</v>
      </c>
      <c r="L495" t="s">
        <v>152</v>
      </c>
      <c r="M495" t="s">
        <v>60</v>
      </c>
      <c r="N495" t="s">
        <v>148</v>
      </c>
      <c r="O495" t="s">
        <v>65</v>
      </c>
      <c r="P495" t="s">
        <v>107</v>
      </c>
      <c r="Q495" t="s">
        <v>68</v>
      </c>
      <c r="R495" t="s">
        <v>69</v>
      </c>
      <c r="S495" t="s">
        <v>118</v>
      </c>
      <c r="T495" t="s">
        <v>119</v>
      </c>
      <c r="U495" t="s">
        <v>70</v>
      </c>
      <c r="V495" t="s">
        <v>71</v>
      </c>
      <c r="W495" t="s">
        <v>72</v>
      </c>
      <c r="X495" t="s">
        <v>177</v>
      </c>
      <c r="Y495" t="s">
        <v>73</v>
      </c>
      <c r="Z495" t="s">
        <v>153</v>
      </c>
      <c r="AA495" t="s">
        <v>74</v>
      </c>
      <c r="AB495" t="s">
        <v>154</v>
      </c>
      <c r="AC495" t="s">
        <v>75</v>
      </c>
      <c r="AD495" t="s">
        <v>78</v>
      </c>
      <c r="AE495" t="s">
        <v>41</v>
      </c>
    </row>
    <row r="496" spans="1:38" x14ac:dyDescent="0.15">
      <c r="A496" t="s">
        <v>159</v>
      </c>
      <c r="B496">
        <v>0</v>
      </c>
      <c r="C496">
        <v>58810171.272500001</v>
      </c>
      <c r="D496">
        <v>117158464.89390001</v>
      </c>
      <c r="E496">
        <v>248011.83869999999</v>
      </c>
      <c r="F496">
        <v>0</v>
      </c>
      <c r="G496">
        <v>0</v>
      </c>
      <c r="H496">
        <v>0</v>
      </c>
      <c r="I496">
        <v>43990323.7258</v>
      </c>
      <c r="J496">
        <v>0</v>
      </c>
      <c r="K496">
        <v>0</v>
      </c>
      <c r="L496">
        <v>0</v>
      </c>
      <c r="M496">
        <v>1389727.8451</v>
      </c>
      <c r="N496">
        <v>0</v>
      </c>
      <c r="O496">
        <v>4089.4947000000002</v>
      </c>
      <c r="P496">
        <v>0</v>
      </c>
      <c r="Q496">
        <v>3189383.3602</v>
      </c>
      <c r="R496">
        <v>150860563.96529999</v>
      </c>
      <c r="S496">
        <v>81.746600000000001</v>
      </c>
      <c r="T496">
        <v>0</v>
      </c>
      <c r="U496">
        <v>0</v>
      </c>
      <c r="V496">
        <v>1541528.6026000001</v>
      </c>
      <c r="W496">
        <v>323.94400000000002</v>
      </c>
      <c r="X496">
        <v>78372.930800000002</v>
      </c>
      <c r="Y496">
        <v>10400727.283</v>
      </c>
      <c r="Z496">
        <v>0</v>
      </c>
      <c r="AA496">
        <v>583178.13580000005</v>
      </c>
      <c r="AB496">
        <v>0</v>
      </c>
      <c r="AC496">
        <v>0</v>
      </c>
      <c r="AD496">
        <v>0</v>
      </c>
      <c r="AE496">
        <v>388254949</v>
      </c>
      <c r="AF496" t="s">
        <v>159</v>
      </c>
    </row>
    <row r="497" spans="1:32" x14ac:dyDescent="0.15">
      <c r="A497" t="s">
        <v>160</v>
      </c>
      <c r="B497">
        <v>0</v>
      </c>
      <c r="C497">
        <v>0</v>
      </c>
      <c r="D497">
        <v>10772444.1171</v>
      </c>
      <c r="E497">
        <v>1.5900000000000001E-2</v>
      </c>
      <c r="F497">
        <v>0</v>
      </c>
      <c r="G497">
        <v>0</v>
      </c>
      <c r="H497">
        <v>67.808999999999997</v>
      </c>
      <c r="I497">
        <v>27653900.010899998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4818.4629999999997</v>
      </c>
      <c r="P497">
        <v>0</v>
      </c>
      <c r="Q497">
        <v>178248.75810000001</v>
      </c>
      <c r="R497">
        <v>2892055.7889999999</v>
      </c>
      <c r="S497">
        <v>19.200700000000001</v>
      </c>
      <c r="T497">
        <v>392681.66580000002</v>
      </c>
      <c r="U497">
        <v>34181.722500000003</v>
      </c>
      <c r="V497">
        <v>0</v>
      </c>
      <c r="W497">
        <v>220.04069999999999</v>
      </c>
      <c r="X497">
        <v>0</v>
      </c>
      <c r="Y497">
        <v>491494.48759999999</v>
      </c>
      <c r="Z497">
        <v>0</v>
      </c>
      <c r="AA497">
        <v>25283.345000000001</v>
      </c>
      <c r="AB497">
        <v>0</v>
      </c>
      <c r="AC497">
        <v>0</v>
      </c>
      <c r="AD497">
        <v>0</v>
      </c>
      <c r="AE497">
        <v>42445415</v>
      </c>
      <c r="AF497" t="s">
        <v>160</v>
      </c>
    </row>
    <row r="498" spans="1:32" x14ac:dyDescent="0.15">
      <c r="A498" t="s">
        <v>161</v>
      </c>
      <c r="B498">
        <v>0</v>
      </c>
      <c r="C498">
        <v>0</v>
      </c>
      <c r="D498">
        <v>860072.28839999996</v>
      </c>
      <c r="E498">
        <v>141960.0324</v>
      </c>
      <c r="F498">
        <v>0</v>
      </c>
      <c r="G498">
        <v>0</v>
      </c>
      <c r="H498">
        <v>0</v>
      </c>
      <c r="I498">
        <v>28696929.905900002</v>
      </c>
      <c r="J498">
        <v>3195677.7053</v>
      </c>
      <c r="K498">
        <v>0</v>
      </c>
      <c r="L498">
        <v>5980.2374</v>
      </c>
      <c r="M498">
        <v>0</v>
      </c>
      <c r="N498">
        <v>0</v>
      </c>
      <c r="O498">
        <v>9349.32</v>
      </c>
      <c r="P498">
        <v>0</v>
      </c>
      <c r="Q498">
        <v>0</v>
      </c>
      <c r="R498">
        <v>42467311.980700001</v>
      </c>
      <c r="S498">
        <v>28.844000000000001</v>
      </c>
      <c r="T498">
        <v>14749811.975099999</v>
      </c>
      <c r="U498">
        <v>98572.377399999998</v>
      </c>
      <c r="V498">
        <v>1452296.2156</v>
      </c>
      <c r="W498">
        <v>294.28890000000001</v>
      </c>
      <c r="X498">
        <v>0</v>
      </c>
      <c r="Y498">
        <v>2966619.5447</v>
      </c>
      <c r="Z498">
        <v>0</v>
      </c>
      <c r="AA498">
        <v>175567.78580000001</v>
      </c>
      <c r="AB498">
        <v>575.62869999999998</v>
      </c>
      <c r="AC498">
        <v>0</v>
      </c>
      <c r="AD498">
        <v>0</v>
      </c>
      <c r="AE498">
        <v>94821048</v>
      </c>
      <c r="AF498" t="s">
        <v>161</v>
      </c>
    </row>
    <row r="499" spans="1:32" x14ac:dyDescent="0.15">
      <c r="A499" t="s">
        <v>162</v>
      </c>
      <c r="B499">
        <v>0</v>
      </c>
      <c r="C499">
        <v>0</v>
      </c>
      <c r="D499">
        <v>52049835.157399997</v>
      </c>
      <c r="E499">
        <v>224682.17430000001</v>
      </c>
      <c r="F499">
        <v>0</v>
      </c>
      <c r="G499">
        <v>2451220.6880999999</v>
      </c>
      <c r="H499">
        <v>5527.4297999999999</v>
      </c>
      <c r="I499">
        <v>4503155.1431</v>
      </c>
      <c r="J499">
        <v>0</v>
      </c>
      <c r="K499">
        <v>9.0300000000000005E-2</v>
      </c>
      <c r="L499">
        <v>0</v>
      </c>
      <c r="M499">
        <v>1.7791999999999999</v>
      </c>
      <c r="N499">
        <v>0</v>
      </c>
      <c r="O499">
        <v>36379.972199999997</v>
      </c>
      <c r="P499">
        <v>90637.527700000006</v>
      </c>
      <c r="Q499">
        <v>908724.7145</v>
      </c>
      <c r="R499">
        <v>18961863.5997</v>
      </c>
      <c r="S499">
        <v>176.3022</v>
      </c>
      <c r="T499">
        <v>355278.51850000001</v>
      </c>
      <c r="U499">
        <v>165899.0681</v>
      </c>
      <c r="V499">
        <v>0</v>
      </c>
      <c r="W499">
        <v>4264.0360000000001</v>
      </c>
      <c r="X499">
        <v>0</v>
      </c>
      <c r="Y499">
        <v>961253.66650000005</v>
      </c>
      <c r="Z499">
        <v>2681.8998999999999</v>
      </c>
      <c r="AA499">
        <v>545081.62349999999</v>
      </c>
      <c r="AB499">
        <v>0</v>
      </c>
      <c r="AC499">
        <v>8006.2636000000002</v>
      </c>
      <c r="AD499">
        <v>0</v>
      </c>
      <c r="AE499">
        <v>81274670</v>
      </c>
      <c r="AF499" t="s">
        <v>162</v>
      </c>
    </row>
    <row r="500" spans="1:32" x14ac:dyDescent="0.15">
      <c r="A500" t="s">
        <v>163</v>
      </c>
      <c r="B500">
        <v>0</v>
      </c>
      <c r="C500">
        <v>0</v>
      </c>
      <c r="D500">
        <v>51848500.506099999</v>
      </c>
      <c r="E500">
        <v>65884.327399999995</v>
      </c>
      <c r="F500">
        <v>6.8602999999999996</v>
      </c>
      <c r="G500">
        <v>0</v>
      </c>
      <c r="H500">
        <v>79.580600000000004</v>
      </c>
      <c r="I500">
        <v>6266981.1835000003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5701.9767000000002</v>
      </c>
      <c r="P500">
        <v>0</v>
      </c>
      <c r="Q500">
        <v>197405.55790000001</v>
      </c>
      <c r="R500">
        <v>4851313.5960999997</v>
      </c>
      <c r="S500">
        <v>0</v>
      </c>
      <c r="T500">
        <v>0</v>
      </c>
      <c r="U500">
        <v>54579.3249</v>
      </c>
      <c r="V500">
        <v>0</v>
      </c>
      <c r="W500">
        <v>14.5527</v>
      </c>
      <c r="X500">
        <v>0</v>
      </c>
      <c r="Y500">
        <v>2014610.6084</v>
      </c>
      <c r="Z500">
        <v>0</v>
      </c>
      <c r="AA500">
        <v>213709.43549999999</v>
      </c>
      <c r="AB500">
        <v>0</v>
      </c>
      <c r="AC500">
        <v>0</v>
      </c>
      <c r="AD500">
        <v>0</v>
      </c>
      <c r="AE500">
        <v>65518788</v>
      </c>
      <c r="AF500" t="s">
        <v>163</v>
      </c>
    </row>
    <row r="501" spans="1:32" x14ac:dyDescent="0.15">
      <c r="A501" t="s">
        <v>181</v>
      </c>
      <c r="B501">
        <v>0</v>
      </c>
      <c r="C501">
        <v>0</v>
      </c>
      <c r="D501">
        <v>305544.68839999998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4048.7202000000002</v>
      </c>
      <c r="P501">
        <v>0</v>
      </c>
      <c r="Q501">
        <v>0</v>
      </c>
      <c r="R501">
        <v>1234098.2916000001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1543692</v>
      </c>
    </row>
    <row r="502" spans="1:32" x14ac:dyDescent="0.15">
      <c r="A502" t="s">
        <v>164</v>
      </c>
      <c r="B502">
        <v>0</v>
      </c>
      <c r="C502">
        <v>0</v>
      </c>
      <c r="D502">
        <v>64175998.341799997</v>
      </c>
      <c r="E502">
        <v>0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3.5999999999999999E-3</v>
      </c>
      <c r="L502">
        <v>0</v>
      </c>
      <c r="M502">
        <v>0</v>
      </c>
      <c r="N502">
        <v>34044.1495</v>
      </c>
      <c r="O502">
        <v>4119.4067999999997</v>
      </c>
      <c r="P502">
        <v>0</v>
      </c>
      <c r="Q502">
        <v>0</v>
      </c>
      <c r="R502">
        <v>536409.07479999994</v>
      </c>
      <c r="S502">
        <v>2009.5735</v>
      </c>
      <c r="T502">
        <v>109619.7887</v>
      </c>
      <c r="U502">
        <v>0</v>
      </c>
      <c r="V502">
        <v>51933.354399999997</v>
      </c>
      <c r="W502">
        <v>34.653700000000001</v>
      </c>
      <c r="X502">
        <v>0</v>
      </c>
      <c r="Y502">
        <v>0</v>
      </c>
      <c r="Z502">
        <v>0</v>
      </c>
      <c r="AA502">
        <v>38482.764199999998</v>
      </c>
      <c r="AB502">
        <v>0</v>
      </c>
      <c r="AC502">
        <v>0</v>
      </c>
      <c r="AD502">
        <v>133.60820000000001</v>
      </c>
      <c r="AE502">
        <v>64952785</v>
      </c>
      <c r="AF502" t="s">
        <v>164</v>
      </c>
    </row>
    <row r="503" spans="1:32" x14ac:dyDescent="0.15">
      <c r="A503" t="s">
        <v>165</v>
      </c>
      <c r="B503">
        <v>0</v>
      </c>
      <c r="C503">
        <v>2552388.4298999999</v>
      </c>
      <c r="D503">
        <v>21254999.0887</v>
      </c>
      <c r="E503">
        <v>61108.202799999999</v>
      </c>
      <c r="F503">
        <v>4.5610999999999997</v>
      </c>
      <c r="G503">
        <v>0</v>
      </c>
      <c r="H503">
        <v>99.122200000000007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8975.5650999999998</v>
      </c>
      <c r="P503">
        <v>0</v>
      </c>
      <c r="Q503">
        <v>253451.9112</v>
      </c>
      <c r="R503">
        <v>13551310.2008</v>
      </c>
      <c r="S503">
        <v>9.1666000000000007</v>
      </c>
      <c r="T503">
        <v>4789.2</v>
      </c>
      <c r="U503">
        <v>49375.9</v>
      </c>
      <c r="V503">
        <v>329890.37520000001</v>
      </c>
      <c r="W503">
        <v>297.8723</v>
      </c>
      <c r="X503">
        <v>0</v>
      </c>
      <c r="Y503">
        <v>398054.71120000002</v>
      </c>
      <c r="Z503">
        <v>0</v>
      </c>
      <c r="AA503">
        <v>120716.3165</v>
      </c>
      <c r="AB503">
        <v>0</v>
      </c>
      <c r="AC503">
        <v>0</v>
      </c>
      <c r="AD503">
        <v>90.730699999999999</v>
      </c>
      <c r="AE503">
        <v>38585561</v>
      </c>
      <c r="AF503" t="s">
        <v>165</v>
      </c>
    </row>
    <row r="504" spans="1:32" x14ac:dyDescent="0.15">
      <c r="A504" t="s">
        <v>166</v>
      </c>
      <c r="B504">
        <v>29735.050299999999</v>
      </c>
      <c r="C504">
        <v>246517.04749999999</v>
      </c>
      <c r="D504">
        <v>72286031.5396</v>
      </c>
      <c r="E504">
        <v>40968.371700000003</v>
      </c>
      <c r="F504">
        <v>0</v>
      </c>
      <c r="G504">
        <v>0</v>
      </c>
      <c r="H504">
        <v>0</v>
      </c>
      <c r="I504">
        <v>0</v>
      </c>
      <c r="J504">
        <v>3043.6143000000002</v>
      </c>
      <c r="K504">
        <v>0</v>
      </c>
      <c r="L504">
        <v>0</v>
      </c>
      <c r="M504">
        <v>0</v>
      </c>
      <c r="N504">
        <v>136478.2739</v>
      </c>
      <c r="O504">
        <v>6601.1198999999997</v>
      </c>
      <c r="P504">
        <v>2122824.7423</v>
      </c>
      <c r="Q504">
        <v>654341.96550000005</v>
      </c>
      <c r="R504">
        <v>23392224.9135</v>
      </c>
      <c r="S504">
        <v>70.862300000000005</v>
      </c>
      <c r="T504">
        <v>746.71900000000005</v>
      </c>
      <c r="U504">
        <v>0</v>
      </c>
      <c r="V504">
        <v>4547.1511</v>
      </c>
      <c r="W504">
        <v>474.56200000000001</v>
      </c>
      <c r="X504">
        <v>0</v>
      </c>
      <c r="Y504">
        <v>837573.40639999998</v>
      </c>
      <c r="Z504">
        <v>2151.3325</v>
      </c>
      <c r="AA504">
        <v>0</v>
      </c>
      <c r="AB504">
        <v>0</v>
      </c>
      <c r="AC504">
        <v>0</v>
      </c>
      <c r="AD504">
        <v>432375.6311</v>
      </c>
      <c r="AE504">
        <v>100196706</v>
      </c>
      <c r="AF504" t="s">
        <v>166</v>
      </c>
    </row>
    <row r="505" spans="1:32" x14ac:dyDescent="0.15">
      <c r="A505" t="s">
        <v>167</v>
      </c>
      <c r="B505">
        <v>0</v>
      </c>
      <c r="C505">
        <v>0</v>
      </c>
      <c r="D505">
        <v>10158754.1285</v>
      </c>
      <c r="E505">
        <v>5203.5392000000002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2140.4980999999998</v>
      </c>
      <c r="M505">
        <v>0</v>
      </c>
      <c r="N505">
        <v>0</v>
      </c>
      <c r="O505">
        <v>4740.0330000000004</v>
      </c>
      <c r="P505">
        <v>0</v>
      </c>
      <c r="Q505">
        <v>0</v>
      </c>
      <c r="R505">
        <v>5307962.7652000003</v>
      </c>
      <c r="S505">
        <v>0</v>
      </c>
      <c r="T505">
        <v>3449516.3198000002</v>
      </c>
      <c r="U505">
        <v>59311.6584</v>
      </c>
      <c r="V505">
        <v>0</v>
      </c>
      <c r="W505">
        <v>53.564799999999998</v>
      </c>
      <c r="X505">
        <v>0</v>
      </c>
      <c r="Y505">
        <v>1438078.4408</v>
      </c>
      <c r="Z505">
        <v>0</v>
      </c>
      <c r="AA505">
        <v>141252.66560000001</v>
      </c>
      <c r="AB505">
        <v>0</v>
      </c>
      <c r="AC505">
        <v>16544.250199999999</v>
      </c>
      <c r="AD505">
        <v>92.721699999999998</v>
      </c>
      <c r="AE505">
        <v>20583651</v>
      </c>
      <c r="AF505" t="s">
        <v>167</v>
      </c>
    </row>
    <row r="506" spans="1:32" x14ac:dyDescent="0.15">
      <c r="A506" t="s">
        <v>168</v>
      </c>
      <c r="B506">
        <v>0</v>
      </c>
      <c r="C506">
        <v>0</v>
      </c>
      <c r="D506">
        <v>38604273.718099996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0.10059999999999999</v>
      </c>
      <c r="L506">
        <v>0</v>
      </c>
      <c r="M506">
        <v>0</v>
      </c>
      <c r="N506">
        <v>0</v>
      </c>
      <c r="O506">
        <v>30442.079000000002</v>
      </c>
      <c r="P506">
        <v>0</v>
      </c>
      <c r="Q506">
        <v>473916.03909999999</v>
      </c>
      <c r="R506">
        <v>7712458.7671999997</v>
      </c>
      <c r="S506">
        <v>0</v>
      </c>
      <c r="T506">
        <v>0</v>
      </c>
      <c r="U506">
        <v>0</v>
      </c>
      <c r="V506">
        <v>0</v>
      </c>
      <c r="W506">
        <v>1588.0148999999999</v>
      </c>
      <c r="X506">
        <v>0</v>
      </c>
      <c r="Y506">
        <v>38259781.751000002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85082460</v>
      </c>
      <c r="AF506" t="s">
        <v>168</v>
      </c>
    </row>
    <row r="507" spans="1:32" x14ac:dyDescent="0.15">
      <c r="A507" t="s">
        <v>169</v>
      </c>
      <c r="B507">
        <v>0</v>
      </c>
      <c r="C507">
        <v>0</v>
      </c>
      <c r="D507">
        <v>4842972.3408000004</v>
      </c>
      <c r="E507">
        <v>0</v>
      </c>
      <c r="F507">
        <v>0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7220.8755000000001</v>
      </c>
      <c r="P507">
        <v>0</v>
      </c>
      <c r="Q507">
        <v>0</v>
      </c>
      <c r="R507">
        <v>4674322.7472000001</v>
      </c>
      <c r="S507">
        <v>5.7188999999999997</v>
      </c>
      <c r="T507">
        <v>0</v>
      </c>
      <c r="U507">
        <v>0</v>
      </c>
      <c r="V507">
        <v>0</v>
      </c>
      <c r="W507">
        <v>263.32130000000001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9524785</v>
      </c>
      <c r="AF507" t="s">
        <v>169</v>
      </c>
    </row>
    <row r="508" spans="1:32" x14ac:dyDescent="0.15">
      <c r="A508" t="s">
        <v>170</v>
      </c>
      <c r="B508">
        <v>52.571399999999997</v>
      </c>
      <c r="C508">
        <v>0</v>
      </c>
      <c r="D508">
        <v>46885177.790200002</v>
      </c>
      <c r="E508">
        <v>0</v>
      </c>
      <c r="F508">
        <v>0</v>
      </c>
      <c r="G508">
        <v>0</v>
      </c>
      <c r="H508">
        <v>97.5625</v>
      </c>
      <c r="I508">
        <v>2736972.0051000002</v>
      </c>
      <c r="J508">
        <v>0</v>
      </c>
      <c r="K508">
        <v>0</v>
      </c>
      <c r="L508">
        <v>0</v>
      </c>
      <c r="M508">
        <v>0.94640000000000002</v>
      </c>
      <c r="N508">
        <v>0</v>
      </c>
      <c r="O508">
        <v>13066.4908</v>
      </c>
      <c r="P508">
        <v>0</v>
      </c>
      <c r="Q508">
        <v>881194.57499999995</v>
      </c>
      <c r="R508">
        <v>20571592.063099999</v>
      </c>
      <c r="S508">
        <v>1415.9780000000001</v>
      </c>
      <c r="T508">
        <v>0</v>
      </c>
      <c r="U508">
        <v>0</v>
      </c>
      <c r="V508">
        <v>675895.05200000003</v>
      </c>
      <c r="W508">
        <v>304.26130000000001</v>
      </c>
      <c r="X508">
        <v>0</v>
      </c>
      <c r="Y508">
        <v>2430751.9583000001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74196521</v>
      </c>
      <c r="AF508" t="s">
        <v>170</v>
      </c>
    </row>
    <row r="509" spans="1:32" x14ac:dyDescent="0.15">
      <c r="A509" t="s">
        <v>171</v>
      </c>
      <c r="B509">
        <v>37402.2624</v>
      </c>
      <c r="C509">
        <v>7594955.426</v>
      </c>
      <c r="D509">
        <v>5555393.7813999997</v>
      </c>
      <c r="E509">
        <v>4461.7168000000001</v>
      </c>
      <c r="F509">
        <v>11.091699999999999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5285.9084999999995</v>
      </c>
      <c r="P509">
        <v>0</v>
      </c>
      <c r="Q509">
        <v>40603.491600000001</v>
      </c>
      <c r="R509">
        <v>4035356.8692000001</v>
      </c>
      <c r="S509">
        <v>0</v>
      </c>
      <c r="T509">
        <v>0</v>
      </c>
      <c r="U509">
        <v>0</v>
      </c>
      <c r="V509">
        <v>145281.2769</v>
      </c>
      <c r="W509">
        <v>4.3528000000000002</v>
      </c>
      <c r="X509">
        <v>0</v>
      </c>
      <c r="Y509">
        <v>68637.533299999996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17487394</v>
      </c>
      <c r="AF509" t="s">
        <v>171</v>
      </c>
    </row>
    <row r="510" spans="1:32" x14ac:dyDescent="0.15">
      <c r="A510" t="s">
        <v>172</v>
      </c>
      <c r="B510">
        <v>0</v>
      </c>
      <c r="C510">
        <v>0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9393901.7883000001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4543.99</v>
      </c>
      <c r="P510">
        <v>0</v>
      </c>
      <c r="Q510">
        <v>801692.10750000004</v>
      </c>
      <c r="R510">
        <v>2283310.9084000001</v>
      </c>
      <c r="S510">
        <v>9.1995000000000005</v>
      </c>
      <c r="T510">
        <v>413715.51500000001</v>
      </c>
      <c r="U510">
        <v>0</v>
      </c>
      <c r="V510">
        <v>0</v>
      </c>
      <c r="W510">
        <v>122.5008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12897296</v>
      </c>
      <c r="AF510" t="s">
        <v>172</v>
      </c>
    </row>
    <row r="511" spans="1:32" x14ac:dyDescent="0.15">
      <c r="A511" t="s">
        <v>173</v>
      </c>
      <c r="B511">
        <v>0</v>
      </c>
      <c r="C511">
        <v>0</v>
      </c>
      <c r="D511">
        <v>5243137.9622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8344.7090000000007</v>
      </c>
      <c r="P511">
        <v>0</v>
      </c>
      <c r="Q511">
        <v>333549.24160000001</v>
      </c>
      <c r="R511">
        <v>9731311.0936999992</v>
      </c>
      <c r="S511">
        <v>0</v>
      </c>
      <c r="T511">
        <v>0</v>
      </c>
      <c r="U511">
        <v>0</v>
      </c>
      <c r="V511">
        <v>57444.090900000003</v>
      </c>
      <c r="W511">
        <v>6.9885000000000002</v>
      </c>
      <c r="X511">
        <v>0</v>
      </c>
      <c r="Y511">
        <v>0</v>
      </c>
      <c r="Z511">
        <v>958.93349999999998</v>
      </c>
      <c r="AA511">
        <v>0</v>
      </c>
      <c r="AB511">
        <v>0</v>
      </c>
      <c r="AC511">
        <v>0</v>
      </c>
      <c r="AD511">
        <v>0</v>
      </c>
      <c r="AE511">
        <v>15374753</v>
      </c>
      <c r="AF511" t="s">
        <v>173</v>
      </c>
    </row>
    <row r="512" spans="1:32" x14ac:dyDescent="0.15">
      <c r="A512" t="s">
        <v>174</v>
      </c>
      <c r="B512">
        <v>0</v>
      </c>
      <c r="C512">
        <v>10407870.7073</v>
      </c>
      <c r="D512">
        <v>13631200.8059</v>
      </c>
      <c r="E512">
        <v>0</v>
      </c>
      <c r="F512">
        <v>0</v>
      </c>
      <c r="G512">
        <v>0</v>
      </c>
      <c r="H512">
        <v>107.9898</v>
      </c>
      <c r="I512">
        <v>8695469.6715999991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5775.5361000000003</v>
      </c>
      <c r="P512">
        <v>0</v>
      </c>
      <c r="Q512">
        <v>965444.81610000005</v>
      </c>
      <c r="R512">
        <v>9877032.5503000002</v>
      </c>
      <c r="S512">
        <v>1995.1228000000001</v>
      </c>
      <c r="T512">
        <v>0</v>
      </c>
      <c r="U512">
        <v>41647.362800000003</v>
      </c>
      <c r="V512">
        <v>2626245.8944000001</v>
      </c>
      <c r="W512">
        <v>67.500299999999996</v>
      </c>
      <c r="X512">
        <v>0</v>
      </c>
      <c r="Y512">
        <v>1887970.8433000001</v>
      </c>
      <c r="Z512">
        <v>0</v>
      </c>
      <c r="AA512">
        <v>148255.2917</v>
      </c>
      <c r="AB512">
        <v>0</v>
      </c>
      <c r="AC512">
        <v>0</v>
      </c>
      <c r="AD512">
        <v>0</v>
      </c>
      <c r="AE512">
        <v>48289084</v>
      </c>
      <c r="AF512" t="s">
        <v>174</v>
      </c>
    </row>
    <row r="513" spans="1:38" x14ac:dyDescent="0.15">
      <c r="A513" t="s">
        <v>175</v>
      </c>
      <c r="B513">
        <v>0.1444</v>
      </c>
      <c r="C513">
        <v>0</v>
      </c>
      <c r="D513">
        <v>17468333.4344</v>
      </c>
      <c r="E513">
        <v>15035.7112</v>
      </c>
      <c r="F513">
        <v>7.9302999999999999</v>
      </c>
      <c r="G513">
        <v>0</v>
      </c>
      <c r="H513">
        <v>0</v>
      </c>
      <c r="I513">
        <v>36275524.6985</v>
      </c>
      <c r="J513">
        <v>49046.277699999999</v>
      </c>
      <c r="K513">
        <v>0</v>
      </c>
      <c r="L513">
        <v>0</v>
      </c>
      <c r="M513">
        <v>0</v>
      </c>
      <c r="N513">
        <v>0</v>
      </c>
      <c r="O513">
        <v>6885.3540999999996</v>
      </c>
      <c r="P513">
        <v>0</v>
      </c>
      <c r="Q513">
        <v>164570.1324</v>
      </c>
      <c r="R513">
        <v>8001175.7252000002</v>
      </c>
      <c r="S513">
        <v>35.755299999999998</v>
      </c>
      <c r="T513">
        <v>249347.2212</v>
      </c>
      <c r="U513">
        <v>64002.318899999998</v>
      </c>
      <c r="V513">
        <v>200198.0331</v>
      </c>
      <c r="W513">
        <v>394.32279999999997</v>
      </c>
      <c r="X513">
        <v>0</v>
      </c>
      <c r="Y513">
        <v>358508.67170000001</v>
      </c>
      <c r="Z513">
        <v>0</v>
      </c>
      <c r="AA513">
        <v>223028.97719999999</v>
      </c>
      <c r="AB513">
        <v>0</v>
      </c>
      <c r="AC513">
        <v>0</v>
      </c>
      <c r="AD513">
        <v>0</v>
      </c>
      <c r="AE513">
        <v>63076095</v>
      </c>
      <c r="AF513" t="s">
        <v>175</v>
      </c>
    </row>
    <row r="514" spans="1:38" x14ac:dyDescent="0.15">
      <c r="A514" t="s">
        <v>176</v>
      </c>
      <c r="B514">
        <v>0</v>
      </c>
      <c r="C514">
        <v>0</v>
      </c>
      <c r="D514">
        <v>5436501.3031000001</v>
      </c>
      <c r="E514">
        <v>0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5183.5725000000002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29.927499999999998</v>
      </c>
      <c r="X514">
        <v>0</v>
      </c>
      <c r="Y514">
        <v>0</v>
      </c>
      <c r="Z514">
        <v>0</v>
      </c>
      <c r="AA514">
        <v>29573.5772</v>
      </c>
      <c r="AB514">
        <v>0</v>
      </c>
      <c r="AC514">
        <v>0</v>
      </c>
      <c r="AD514">
        <v>0</v>
      </c>
      <c r="AE514">
        <v>5471288</v>
      </c>
      <c r="AF514" t="s">
        <v>176</v>
      </c>
    </row>
    <row r="515" spans="1:38" x14ac:dyDescent="0.15">
      <c r="A515" t="s">
        <v>41</v>
      </c>
      <c r="B515">
        <v>67190</v>
      </c>
      <c r="C515">
        <v>79611903</v>
      </c>
      <c r="D515">
        <v>538537636</v>
      </c>
      <c r="E515">
        <v>807316</v>
      </c>
      <c r="F515">
        <v>30</v>
      </c>
      <c r="G515">
        <v>2451221</v>
      </c>
      <c r="H515">
        <v>5979</v>
      </c>
      <c r="I515">
        <v>168213158</v>
      </c>
      <c r="J515">
        <v>3247768</v>
      </c>
      <c r="K515">
        <v>0</v>
      </c>
      <c r="L515">
        <v>8121</v>
      </c>
      <c r="M515">
        <v>1389731</v>
      </c>
      <c r="N515">
        <v>170522</v>
      </c>
      <c r="O515">
        <v>175573</v>
      </c>
      <c r="P515">
        <v>2213462</v>
      </c>
      <c r="Q515">
        <v>9042527</v>
      </c>
      <c r="R515">
        <v>330941675</v>
      </c>
      <c r="S515">
        <v>5857</v>
      </c>
      <c r="T515">
        <v>19725507</v>
      </c>
      <c r="U515">
        <v>567570</v>
      </c>
      <c r="V515">
        <v>7085260</v>
      </c>
      <c r="W515">
        <v>8759</v>
      </c>
      <c r="X515">
        <v>78373</v>
      </c>
      <c r="Y515">
        <v>62514063</v>
      </c>
      <c r="Z515">
        <v>5792</v>
      </c>
      <c r="AA515">
        <v>2244130</v>
      </c>
      <c r="AB515">
        <v>576</v>
      </c>
      <c r="AC515">
        <v>24551</v>
      </c>
      <c r="AD515">
        <v>432693</v>
      </c>
      <c r="AE515">
        <v>1229576941</v>
      </c>
      <c r="AF515" t="s">
        <v>150</v>
      </c>
    </row>
    <row r="516" spans="1:38" x14ac:dyDescent="0.15"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</row>
    <row r="517" spans="1:38" x14ac:dyDescent="0.15">
      <c r="A517" t="s">
        <v>50</v>
      </c>
      <c r="B517" t="s">
        <v>95</v>
      </c>
      <c r="C517" t="s">
        <v>51</v>
      </c>
      <c r="D517" t="s">
        <v>52</v>
      </c>
      <c r="E517" t="s">
        <v>53</v>
      </c>
      <c r="F517" t="s">
        <v>54</v>
      </c>
      <c r="G517" t="s">
        <v>158</v>
      </c>
      <c r="H517" t="s">
        <v>55</v>
      </c>
      <c r="I517" t="s">
        <v>56</v>
      </c>
      <c r="J517" t="s">
        <v>106</v>
      </c>
      <c r="K517" t="s">
        <v>57</v>
      </c>
      <c r="L517" t="s">
        <v>152</v>
      </c>
      <c r="M517" t="s">
        <v>60</v>
      </c>
      <c r="N517" t="s">
        <v>148</v>
      </c>
      <c r="O517" t="s">
        <v>65</v>
      </c>
      <c r="P517" t="s">
        <v>107</v>
      </c>
      <c r="Q517" t="s">
        <v>68</v>
      </c>
      <c r="R517" t="s">
        <v>69</v>
      </c>
      <c r="S517" t="s">
        <v>118</v>
      </c>
      <c r="T517" t="s">
        <v>119</v>
      </c>
      <c r="U517" t="s">
        <v>70</v>
      </c>
      <c r="V517" t="s">
        <v>71</v>
      </c>
      <c r="W517" t="s">
        <v>72</v>
      </c>
      <c r="X517" t="s">
        <v>177</v>
      </c>
      <c r="Y517" t="s">
        <v>73</v>
      </c>
      <c r="Z517" t="s">
        <v>153</v>
      </c>
      <c r="AA517" t="s">
        <v>74</v>
      </c>
      <c r="AB517" t="s">
        <v>154</v>
      </c>
      <c r="AC517" t="s">
        <v>75</v>
      </c>
      <c r="AD517" t="s">
        <v>78</v>
      </c>
      <c r="AE517" t="s">
        <v>41</v>
      </c>
      <c r="AF517" t="s">
        <v>50</v>
      </c>
      <c r="AH517" t="s">
        <v>50</v>
      </c>
    </row>
    <row r="518" spans="1:38" x14ac:dyDescent="0.15">
      <c r="A518" t="s">
        <v>82</v>
      </c>
      <c r="B518">
        <f t="shared" ref="B518:AE518" si="153">SUM(B497:B501)</f>
        <v>0</v>
      </c>
      <c r="C518">
        <f t="shared" si="153"/>
        <v>0</v>
      </c>
      <c r="D518">
        <f t="shared" si="153"/>
        <v>115836396.75740001</v>
      </c>
      <c r="E518">
        <f t="shared" si="153"/>
        <v>432526.55</v>
      </c>
      <c r="F518">
        <f t="shared" si="153"/>
        <v>6.8602999999999996</v>
      </c>
      <c r="G518">
        <f t="shared" si="153"/>
        <v>2451220.6880999999</v>
      </c>
      <c r="H518">
        <f t="shared" si="153"/>
        <v>5674.8194000000003</v>
      </c>
      <c r="I518">
        <f t="shared" si="153"/>
        <v>67120966.243400007</v>
      </c>
      <c r="J518">
        <f t="shared" si="153"/>
        <v>3195677.7053</v>
      </c>
      <c r="K518">
        <f t="shared" si="153"/>
        <v>9.0300000000000005E-2</v>
      </c>
      <c r="L518">
        <f t="shared" si="153"/>
        <v>5980.2374</v>
      </c>
      <c r="M518">
        <f t="shared" si="153"/>
        <v>1.7791999999999999</v>
      </c>
      <c r="N518">
        <f t="shared" si="153"/>
        <v>0</v>
      </c>
      <c r="O518">
        <f t="shared" si="153"/>
        <v>60298.452100000002</v>
      </c>
      <c r="P518">
        <f t="shared" si="153"/>
        <v>90637.527700000006</v>
      </c>
      <c r="Q518">
        <f t="shared" si="153"/>
        <v>1284379.0304999999</v>
      </c>
      <c r="R518">
        <f t="shared" si="153"/>
        <v>70406643.257100001</v>
      </c>
      <c r="S518">
        <f t="shared" si="153"/>
        <v>224.34690000000001</v>
      </c>
      <c r="T518">
        <f t="shared" si="153"/>
        <v>15497772.159399999</v>
      </c>
      <c r="U518">
        <f t="shared" si="153"/>
        <v>353232.49290000001</v>
      </c>
      <c r="V518">
        <f t="shared" si="153"/>
        <v>1452296.2156</v>
      </c>
      <c r="W518">
        <f t="shared" si="153"/>
        <v>4792.9183000000003</v>
      </c>
      <c r="X518">
        <f t="shared" si="153"/>
        <v>0</v>
      </c>
      <c r="Y518">
        <f t="shared" si="153"/>
        <v>6433978.3072000006</v>
      </c>
      <c r="Z518">
        <f t="shared" si="153"/>
        <v>2681.8998999999999</v>
      </c>
      <c r="AA518">
        <f t="shared" si="153"/>
        <v>959642.18980000005</v>
      </c>
      <c r="AB518">
        <f t="shared" si="153"/>
        <v>575.62869999999998</v>
      </c>
      <c r="AC518">
        <f t="shared" si="153"/>
        <v>8006.2636000000002</v>
      </c>
      <c r="AD518">
        <f t="shared" si="153"/>
        <v>0</v>
      </c>
      <c r="AE518">
        <f t="shared" si="153"/>
        <v>285603613</v>
      </c>
      <c r="AF518" t="s">
        <v>82</v>
      </c>
      <c r="AG518">
        <f>SUM(AF498:AF501)</f>
        <v>0</v>
      </c>
      <c r="AH518" t="s">
        <v>82</v>
      </c>
    </row>
    <row r="519" spans="1:38" x14ac:dyDescent="0.15">
      <c r="A519" t="s">
        <v>83</v>
      </c>
      <c r="B519">
        <f t="shared" ref="B519:AE519" si="154">SUM(B502:B505)</f>
        <v>29735.050299999999</v>
      </c>
      <c r="C519">
        <f t="shared" si="154"/>
        <v>2798905.4773999997</v>
      </c>
      <c r="D519">
        <f t="shared" si="154"/>
        <v>167875783.09859997</v>
      </c>
      <c r="E519">
        <f t="shared" si="154"/>
        <v>107280.1137</v>
      </c>
      <c r="F519">
        <f t="shared" si="154"/>
        <v>4.5610999999999997</v>
      </c>
      <c r="G519">
        <f t="shared" si="154"/>
        <v>0</v>
      </c>
      <c r="H519">
        <f t="shared" si="154"/>
        <v>99.122200000000007</v>
      </c>
      <c r="I519">
        <f t="shared" si="154"/>
        <v>0</v>
      </c>
      <c r="J519">
        <f t="shared" si="154"/>
        <v>3043.6143000000002</v>
      </c>
      <c r="K519">
        <f t="shared" si="154"/>
        <v>3.5999999999999999E-3</v>
      </c>
      <c r="L519">
        <f t="shared" si="154"/>
        <v>2140.4980999999998</v>
      </c>
      <c r="M519">
        <f t="shared" si="154"/>
        <v>0</v>
      </c>
      <c r="N519">
        <f t="shared" si="154"/>
        <v>170522.4234</v>
      </c>
      <c r="O519">
        <f t="shared" si="154"/>
        <v>24436.124800000001</v>
      </c>
      <c r="P519">
        <f t="shared" si="154"/>
        <v>2122824.7423</v>
      </c>
      <c r="Q519">
        <f t="shared" si="154"/>
        <v>907793.87670000002</v>
      </c>
      <c r="R519">
        <f t="shared" si="154"/>
        <v>42787906.954300001</v>
      </c>
      <c r="S519">
        <f t="shared" si="154"/>
        <v>2089.6023999999998</v>
      </c>
      <c r="T519">
        <f t="shared" si="154"/>
        <v>3564672.0275000003</v>
      </c>
      <c r="U519">
        <f t="shared" si="154"/>
        <v>108687.55840000001</v>
      </c>
      <c r="V519">
        <f t="shared" si="154"/>
        <v>386370.88070000004</v>
      </c>
      <c r="W519">
        <f t="shared" si="154"/>
        <v>860.65279999999996</v>
      </c>
      <c r="X519">
        <f t="shared" si="154"/>
        <v>0</v>
      </c>
      <c r="Y519">
        <f t="shared" si="154"/>
        <v>2673706.5584</v>
      </c>
      <c r="Z519">
        <f t="shared" si="154"/>
        <v>2151.3325</v>
      </c>
      <c r="AA519">
        <f t="shared" si="154"/>
        <v>300451.7463</v>
      </c>
      <c r="AB519">
        <f t="shared" si="154"/>
        <v>0</v>
      </c>
      <c r="AC519">
        <f t="shared" si="154"/>
        <v>16544.250199999999</v>
      </c>
      <c r="AD519">
        <f t="shared" si="154"/>
        <v>432692.69169999997</v>
      </c>
      <c r="AE519">
        <f t="shared" si="154"/>
        <v>224318703</v>
      </c>
      <c r="AF519" t="s">
        <v>83</v>
      </c>
      <c r="AH519" t="s">
        <v>83</v>
      </c>
    </row>
    <row r="520" spans="1:38" x14ac:dyDescent="0.15">
      <c r="A520" t="s">
        <v>84</v>
      </c>
      <c r="B520">
        <f t="shared" ref="B520:AE520" si="155">SUM(B506:B508)</f>
        <v>52.571399999999997</v>
      </c>
      <c r="C520">
        <f t="shared" si="155"/>
        <v>0</v>
      </c>
      <c r="D520">
        <f t="shared" si="155"/>
        <v>90332423.849099994</v>
      </c>
      <c r="E520">
        <f t="shared" si="155"/>
        <v>0</v>
      </c>
      <c r="F520">
        <f t="shared" si="155"/>
        <v>0</v>
      </c>
      <c r="G520">
        <f t="shared" si="155"/>
        <v>0</v>
      </c>
      <c r="H520">
        <f t="shared" si="155"/>
        <v>97.5625</v>
      </c>
      <c r="I520">
        <f t="shared" si="155"/>
        <v>2736972.0051000002</v>
      </c>
      <c r="J520">
        <f t="shared" si="155"/>
        <v>0</v>
      </c>
      <c r="K520">
        <f t="shared" si="155"/>
        <v>0.10059999999999999</v>
      </c>
      <c r="L520">
        <f t="shared" si="155"/>
        <v>0</v>
      </c>
      <c r="M520">
        <f t="shared" si="155"/>
        <v>0.94640000000000002</v>
      </c>
      <c r="N520">
        <f t="shared" si="155"/>
        <v>0</v>
      </c>
      <c r="O520">
        <f t="shared" si="155"/>
        <v>50729.445299999999</v>
      </c>
      <c r="P520">
        <f t="shared" si="155"/>
        <v>0</v>
      </c>
      <c r="Q520">
        <f t="shared" si="155"/>
        <v>1355110.6140999999</v>
      </c>
      <c r="R520">
        <f t="shared" si="155"/>
        <v>32958373.577500001</v>
      </c>
      <c r="S520">
        <f t="shared" si="155"/>
        <v>1421.6969000000001</v>
      </c>
      <c r="T520">
        <f t="shared" si="155"/>
        <v>0</v>
      </c>
      <c r="U520">
        <f t="shared" si="155"/>
        <v>0</v>
      </c>
      <c r="V520">
        <f t="shared" si="155"/>
        <v>675895.05200000003</v>
      </c>
      <c r="W520">
        <f t="shared" si="155"/>
        <v>2155.5974999999999</v>
      </c>
      <c r="X520">
        <f t="shared" si="155"/>
        <v>0</v>
      </c>
      <c r="Y520">
        <f t="shared" si="155"/>
        <v>40690533.709300004</v>
      </c>
      <c r="Z520">
        <f t="shared" si="155"/>
        <v>0</v>
      </c>
      <c r="AA520">
        <f t="shared" si="155"/>
        <v>0</v>
      </c>
      <c r="AB520">
        <f t="shared" si="155"/>
        <v>0</v>
      </c>
      <c r="AC520">
        <f t="shared" si="155"/>
        <v>0</v>
      </c>
      <c r="AD520">
        <f t="shared" si="155"/>
        <v>0</v>
      </c>
      <c r="AE520">
        <f t="shared" si="155"/>
        <v>168803766</v>
      </c>
      <c r="AF520" t="s">
        <v>84</v>
      </c>
      <c r="AH520" t="s">
        <v>84</v>
      </c>
    </row>
    <row r="521" spans="1:38" x14ac:dyDescent="0.15">
      <c r="A521" t="s">
        <v>85</v>
      </c>
      <c r="B521">
        <f t="shared" ref="B521:AE521" si="156">SUM(B509:B514)</f>
        <v>37402.406799999997</v>
      </c>
      <c r="C521">
        <f t="shared" si="156"/>
        <v>18002826.133299999</v>
      </c>
      <c r="D521">
        <f t="shared" si="156"/>
        <v>47334567.286999993</v>
      </c>
      <c r="E521">
        <f t="shared" si="156"/>
        <v>19497.428</v>
      </c>
      <c r="F521">
        <f t="shared" si="156"/>
        <v>19.021999999999998</v>
      </c>
      <c r="G521">
        <f t="shared" si="156"/>
        <v>0</v>
      </c>
      <c r="H521">
        <f t="shared" si="156"/>
        <v>107.9898</v>
      </c>
      <c r="I521">
        <f t="shared" si="156"/>
        <v>54364896.158399999</v>
      </c>
      <c r="J521">
        <f t="shared" si="156"/>
        <v>49046.277699999999</v>
      </c>
      <c r="K521">
        <f t="shared" si="156"/>
        <v>0</v>
      </c>
      <c r="L521">
        <f t="shared" si="156"/>
        <v>0</v>
      </c>
      <c r="M521">
        <f t="shared" si="156"/>
        <v>0</v>
      </c>
      <c r="N521">
        <f t="shared" si="156"/>
        <v>0</v>
      </c>
      <c r="O521">
        <f t="shared" si="156"/>
        <v>36019.070200000002</v>
      </c>
      <c r="P521">
        <f t="shared" si="156"/>
        <v>0</v>
      </c>
      <c r="Q521">
        <f t="shared" si="156"/>
        <v>2305859.7892</v>
      </c>
      <c r="R521">
        <f t="shared" si="156"/>
        <v>33928187.146799996</v>
      </c>
      <c r="S521">
        <f t="shared" si="156"/>
        <v>2040.0776000000001</v>
      </c>
      <c r="T521">
        <f t="shared" si="156"/>
        <v>663062.73620000004</v>
      </c>
      <c r="U521">
        <f t="shared" si="156"/>
        <v>105649.6817</v>
      </c>
      <c r="V521">
        <f t="shared" si="156"/>
        <v>3029169.2953000003</v>
      </c>
      <c r="W521">
        <f t="shared" si="156"/>
        <v>625.59269999999992</v>
      </c>
      <c r="X521">
        <f t="shared" si="156"/>
        <v>0</v>
      </c>
      <c r="Y521">
        <f t="shared" si="156"/>
        <v>2315117.0482999999</v>
      </c>
      <c r="Z521">
        <f t="shared" si="156"/>
        <v>958.93349999999998</v>
      </c>
      <c r="AA521">
        <f t="shared" si="156"/>
        <v>400857.84610000002</v>
      </c>
      <c r="AB521">
        <f t="shared" si="156"/>
        <v>0</v>
      </c>
      <c r="AC521">
        <f t="shared" si="156"/>
        <v>0</v>
      </c>
      <c r="AD521">
        <f t="shared" si="156"/>
        <v>0</v>
      </c>
      <c r="AE521">
        <f t="shared" si="156"/>
        <v>162595910</v>
      </c>
      <c r="AF521" t="s">
        <v>85</v>
      </c>
      <c r="AH521" t="s">
        <v>85</v>
      </c>
    </row>
    <row r="522" spans="1:38" x14ac:dyDescent="0.15">
      <c r="A522" t="s">
        <v>86</v>
      </c>
      <c r="B522">
        <f t="shared" ref="B522:AE522" si="157">B496</f>
        <v>0</v>
      </c>
      <c r="C522">
        <f t="shared" si="157"/>
        <v>58810171.272500001</v>
      </c>
      <c r="D522">
        <f t="shared" si="157"/>
        <v>117158464.89390001</v>
      </c>
      <c r="E522">
        <f t="shared" si="157"/>
        <v>248011.83869999999</v>
      </c>
      <c r="F522">
        <f t="shared" si="157"/>
        <v>0</v>
      </c>
      <c r="G522">
        <f t="shared" si="157"/>
        <v>0</v>
      </c>
      <c r="H522">
        <f t="shared" si="157"/>
        <v>0</v>
      </c>
      <c r="I522">
        <f t="shared" si="157"/>
        <v>43990323.7258</v>
      </c>
      <c r="J522">
        <f t="shared" si="157"/>
        <v>0</v>
      </c>
      <c r="K522">
        <f t="shared" si="157"/>
        <v>0</v>
      </c>
      <c r="L522">
        <f t="shared" si="157"/>
        <v>0</v>
      </c>
      <c r="M522">
        <f t="shared" si="157"/>
        <v>1389727.8451</v>
      </c>
      <c r="N522">
        <f t="shared" si="157"/>
        <v>0</v>
      </c>
      <c r="O522">
        <f t="shared" si="157"/>
        <v>4089.4947000000002</v>
      </c>
      <c r="P522">
        <f t="shared" si="157"/>
        <v>0</v>
      </c>
      <c r="Q522">
        <f t="shared" si="157"/>
        <v>3189383.3602</v>
      </c>
      <c r="R522">
        <f t="shared" si="157"/>
        <v>150860563.96529999</v>
      </c>
      <c r="S522">
        <f t="shared" si="157"/>
        <v>81.746600000000001</v>
      </c>
      <c r="T522">
        <f t="shared" si="157"/>
        <v>0</v>
      </c>
      <c r="U522">
        <f t="shared" si="157"/>
        <v>0</v>
      </c>
      <c r="V522">
        <f t="shared" si="157"/>
        <v>1541528.6026000001</v>
      </c>
      <c r="W522">
        <f t="shared" si="157"/>
        <v>323.94400000000002</v>
      </c>
      <c r="X522">
        <f t="shared" si="157"/>
        <v>78372.930800000002</v>
      </c>
      <c r="Y522">
        <f t="shared" si="157"/>
        <v>10400727.283</v>
      </c>
      <c r="Z522">
        <f t="shared" si="157"/>
        <v>0</v>
      </c>
      <c r="AA522">
        <f t="shared" si="157"/>
        <v>583178.13580000005</v>
      </c>
      <c r="AB522">
        <f t="shared" si="157"/>
        <v>0</v>
      </c>
      <c r="AC522">
        <f t="shared" si="157"/>
        <v>0</v>
      </c>
      <c r="AD522">
        <f t="shared" si="157"/>
        <v>0</v>
      </c>
      <c r="AE522">
        <f t="shared" si="157"/>
        <v>388254949</v>
      </c>
      <c r="AF522" t="s">
        <v>86</v>
      </c>
      <c r="AH522" t="s">
        <v>86</v>
      </c>
    </row>
    <row r="523" spans="1:38" x14ac:dyDescent="0.15">
      <c r="A523" t="s">
        <v>41</v>
      </c>
      <c r="B523">
        <f t="shared" ref="B523:AE523" si="158">SUM(B518:B522)</f>
        <v>67190.0285</v>
      </c>
      <c r="C523">
        <f t="shared" si="158"/>
        <v>79611902.883200005</v>
      </c>
      <c r="D523">
        <f t="shared" si="158"/>
        <v>538537635.88599992</v>
      </c>
      <c r="E523">
        <f t="shared" si="158"/>
        <v>807315.93039999995</v>
      </c>
      <c r="F523">
        <f t="shared" si="158"/>
        <v>30.443399999999997</v>
      </c>
      <c r="G523">
        <f t="shared" si="158"/>
        <v>2451220.6880999999</v>
      </c>
      <c r="H523">
        <f t="shared" si="158"/>
        <v>5979.4939000000004</v>
      </c>
      <c r="I523">
        <f t="shared" si="158"/>
        <v>168213158.1327</v>
      </c>
      <c r="J523">
        <f t="shared" si="158"/>
        <v>3247767.5973</v>
      </c>
      <c r="K523">
        <f t="shared" si="158"/>
        <v>0.19450000000000001</v>
      </c>
      <c r="L523">
        <f t="shared" si="158"/>
        <v>8120.7354999999998</v>
      </c>
      <c r="M523">
        <f t="shared" si="158"/>
        <v>1389730.5707</v>
      </c>
      <c r="N523">
        <f t="shared" si="158"/>
        <v>170522.4234</v>
      </c>
      <c r="O523">
        <f t="shared" si="158"/>
        <v>175572.58710000003</v>
      </c>
      <c r="P523">
        <f t="shared" si="158"/>
        <v>2213462.27</v>
      </c>
      <c r="Q523">
        <f t="shared" si="158"/>
        <v>9042526.6706999987</v>
      </c>
      <c r="R523">
        <f t="shared" si="158"/>
        <v>330941674.90100002</v>
      </c>
      <c r="S523">
        <f t="shared" si="158"/>
        <v>5857.4704000000002</v>
      </c>
      <c r="T523">
        <f t="shared" si="158"/>
        <v>19725506.923100002</v>
      </c>
      <c r="U523">
        <f t="shared" si="158"/>
        <v>567569.73300000001</v>
      </c>
      <c r="V523">
        <f t="shared" si="158"/>
        <v>7085260.0462000007</v>
      </c>
      <c r="W523">
        <f t="shared" si="158"/>
        <v>8758.7052999999996</v>
      </c>
      <c r="X523">
        <f t="shared" si="158"/>
        <v>78372.930800000002</v>
      </c>
      <c r="Y523">
        <f t="shared" si="158"/>
        <v>62514062.906199999</v>
      </c>
      <c r="Z523">
        <f t="shared" si="158"/>
        <v>5792.1659</v>
      </c>
      <c r="AA523">
        <f t="shared" si="158"/>
        <v>2244129.9180000001</v>
      </c>
      <c r="AB523">
        <f t="shared" si="158"/>
        <v>575.62869999999998</v>
      </c>
      <c r="AC523">
        <f t="shared" si="158"/>
        <v>24550.513800000001</v>
      </c>
      <c r="AD523">
        <f t="shared" si="158"/>
        <v>432692.69169999997</v>
      </c>
      <c r="AE523">
        <f t="shared" si="158"/>
        <v>1229576941</v>
      </c>
      <c r="AF523" t="s">
        <v>41</v>
      </c>
      <c r="AH523" t="s">
        <v>41</v>
      </c>
    </row>
    <row r="524" spans="1:38" x14ac:dyDescent="0.15">
      <c r="AH524" t="s">
        <v>41</v>
      </c>
      <c r="AI524" t="s">
        <v>87</v>
      </c>
      <c r="AJ524" t="s">
        <v>108</v>
      </c>
    </row>
    <row r="525" spans="1:38" x14ac:dyDescent="0.15">
      <c r="A525" t="s">
        <v>88</v>
      </c>
      <c r="B525">
        <f t="shared" ref="B525:AE525" si="159">SUM(B518:B521)</f>
        <v>67190.0285</v>
      </c>
      <c r="C525">
        <f t="shared" si="159"/>
        <v>20801731.6107</v>
      </c>
      <c r="D525">
        <f t="shared" si="159"/>
        <v>421379170.99209994</v>
      </c>
      <c r="E525">
        <f t="shared" si="159"/>
        <v>559304.09169999999</v>
      </c>
      <c r="F525">
        <f t="shared" si="159"/>
        <v>30.443399999999997</v>
      </c>
      <c r="G525">
        <f t="shared" si="159"/>
        <v>2451220.6880999999</v>
      </c>
      <c r="H525">
        <f t="shared" si="159"/>
        <v>5979.4939000000004</v>
      </c>
      <c r="I525">
        <f t="shared" si="159"/>
        <v>124222834.4069</v>
      </c>
      <c r="J525">
        <f t="shared" si="159"/>
        <v>3247767.5973</v>
      </c>
      <c r="K525">
        <f t="shared" si="159"/>
        <v>0.19450000000000001</v>
      </c>
      <c r="L525">
        <f t="shared" si="159"/>
        <v>8120.7354999999998</v>
      </c>
      <c r="M525">
        <f t="shared" si="159"/>
        <v>2.7256</v>
      </c>
      <c r="N525">
        <f t="shared" si="159"/>
        <v>170522.4234</v>
      </c>
      <c r="O525">
        <f t="shared" si="159"/>
        <v>171483.09240000002</v>
      </c>
      <c r="P525">
        <f t="shared" si="159"/>
        <v>2213462.27</v>
      </c>
      <c r="Q525">
        <f t="shared" si="159"/>
        <v>5853143.3104999997</v>
      </c>
      <c r="R525">
        <f t="shared" si="159"/>
        <v>180081110.9357</v>
      </c>
      <c r="S525">
        <f t="shared" si="159"/>
        <v>5775.7237999999998</v>
      </c>
      <c r="T525">
        <f t="shared" si="159"/>
        <v>19725506.923100002</v>
      </c>
      <c r="U525">
        <f t="shared" si="159"/>
        <v>567569.73300000001</v>
      </c>
      <c r="V525">
        <f t="shared" si="159"/>
        <v>5543731.4436000008</v>
      </c>
      <c r="W525">
        <f t="shared" si="159"/>
        <v>8434.7613000000001</v>
      </c>
      <c r="X525">
        <f t="shared" si="159"/>
        <v>0</v>
      </c>
      <c r="Y525">
        <f t="shared" si="159"/>
        <v>52113335.623199999</v>
      </c>
      <c r="Z525">
        <f t="shared" si="159"/>
        <v>5792.1659</v>
      </c>
      <c r="AA525">
        <f t="shared" si="159"/>
        <v>1660951.7822</v>
      </c>
      <c r="AB525">
        <f t="shared" si="159"/>
        <v>575.62869999999998</v>
      </c>
      <c r="AC525">
        <f t="shared" si="159"/>
        <v>24550.513800000001</v>
      </c>
      <c r="AD525">
        <f t="shared" si="159"/>
        <v>432692.69169999997</v>
      </c>
      <c r="AE525">
        <f t="shared" si="159"/>
        <v>841321992</v>
      </c>
      <c r="AF525" t="s">
        <v>88</v>
      </c>
      <c r="AH525">
        <f>AE525</f>
        <v>841321992</v>
      </c>
      <c r="AI525" s="25">
        <f>$D525+$I525+$R525</f>
        <v>725683116.33469987</v>
      </c>
      <c r="AJ525" s="24">
        <f>AH525-AI525</f>
        <v>115638875.66530013</v>
      </c>
      <c r="AK525" s="17">
        <f>AJ525/AH525</f>
        <v>0.13744901091959108</v>
      </c>
      <c r="AL525" t="s">
        <v>88</v>
      </c>
    </row>
    <row r="527" spans="1:38" x14ac:dyDescent="0.15">
      <c r="A527" t="s">
        <v>49</v>
      </c>
      <c r="B527" s="15">
        <f t="shared" ref="B527:AD527" si="160">B525/$AE525</f>
        <v>7.9862441655988476E-5</v>
      </c>
      <c r="C527" s="15">
        <f t="shared" si="160"/>
        <v>2.4725053913365432E-2</v>
      </c>
      <c r="D527" s="15">
        <f t="shared" si="160"/>
        <v>0.500853626790847</v>
      </c>
      <c r="E527" s="15">
        <f t="shared" si="160"/>
        <v>6.6479195482625634E-4</v>
      </c>
      <c r="F527" s="15">
        <f t="shared" si="160"/>
        <v>3.6185194597884703E-8</v>
      </c>
      <c r="G527" s="15">
        <f t="shared" si="160"/>
        <v>2.913534546117035E-3</v>
      </c>
      <c r="H527" s="15">
        <f t="shared" si="160"/>
        <v>7.1072597137101825E-6</v>
      </c>
      <c r="I527" s="15">
        <f t="shared" si="160"/>
        <v>0.14765195203277179</v>
      </c>
      <c r="J527" s="15">
        <f t="shared" si="160"/>
        <v>3.8603146336153304E-3</v>
      </c>
      <c r="K527" s="15">
        <f t="shared" si="160"/>
        <v>2.3118378201148938E-10</v>
      </c>
      <c r="L527" s="15">
        <f t="shared" si="160"/>
        <v>9.6523513912851575E-6</v>
      </c>
      <c r="M527" s="15">
        <f t="shared" si="160"/>
        <v>3.2396633226247581E-9</v>
      </c>
      <c r="N527" s="15">
        <f t="shared" si="160"/>
        <v>2.0268390107648583E-4</v>
      </c>
      <c r="O527" s="15">
        <f t="shared" si="160"/>
        <v>2.0382575759412695E-4</v>
      </c>
      <c r="P527" s="15">
        <f t="shared" si="160"/>
        <v>2.6309335677035289E-3</v>
      </c>
      <c r="Q527" s="15">
        <f t="shared" si="160"/>
        <v>6.9570787001369625E-3</v>
      </c>
      <c r="R527" s="15">
        <f t="shared" si="160"/>
        <v>0.21404541025679025</v>
      </c>
      <c r="S527" s="15">
        <f t="shared" si="160"/>
        <v>6.8650574392687449E-6</v>
      </c>
      <c r="T527" s="15">
        <f t="shared" si="160"/>
        <v>2.3445847262601929E-2</v>
      </c>
      <c r="U527" s="15">
        <f t="shared" si="160"/>
        <v>6.7461654205753846E-4</v>
      </c>
      <c r="V527" s="15">
        <f t="shared" si="160"/>
        <v>6.5893100338686988E-3</v>
      </c>
      <c r="W527" s="15">
        <f t="shared" si="160"/>
        <v>1.0025604204103582E-5</v>
      </c>
      <c r="X527" s="15">
        <f t="shared" si="160"/>
        <v>0</v>
      </c>
      <c r="Y527" s="15">
        <f t="shared" si="160"/>
        <v>6.1942200630362224E-2</v>
      </c>
      <c r="Z527" s="15">
        <f t="shared" si="160"/>
        <v>6.884600610796823E-6</v>
      </c>
      <c r="AA527" s="15">
        <f t="shared" si="160"/>
        <v>1.9742165282659102E-3</v>
      </c>
      <c r="AB527" s="15">
        <f t="shared" si="160"/>
        <v>6.8419547506610282E-7</v>
      </c>
      <c r="AC527" s="15">
        <f t="shared" si="160"/>
        <v>2.9180877278196717E-5</v>
      </c>
      <c r="AD527" s="15">
        <f t="shared" si="160"/>
        <v>5.1430094044183734E-4</v>
      </c>
      <c r="AE527">
        <f>SUM(A527:AD527)</f>
        <v>1.0000000000362526</v>
      </c>
      <c r="AF527" t="s">
        <v>49</v>
      </c>
      <c r="AG527" t="s">
        <v>49</v>
      </c>
    </row>
    <row r="528" spans="1:38" x14ac:dyDescent="0.15">
      <c r="A528" t="s">
        <v>89</v>
      </c>
      <c r="B528" s="17">
        <f>B525/$AJ525</f>
        <v>5.8103322185933169E-4</v>
      </c>
      <c r="C528" s="17">
        <f>C525/$AJ525</f>
        <v>0.17988528071569618</v>
      </c>
      <c r="D528" s="17" t="s">
        <v>150</v>
      </c>
      <c r="E528" s="17">
        <f>E525/$AJ525</f>
        <v>4.836644151736862E-3</v>
      </c>
      <c r="F528" s="17">
        <f>F525/$AJ525</f>
        <v>2.6326267723420261E-7</v>
      </c>
      <c r="G528" s="17">
        <f>G525/$AJ525</f>
        <v>2.1197202705383448E-2</v>
      </c>
      <c r="H528" s="17">
        <f>H525/$AJ525</f>
        <v>5.170833653992602E-5</v>
      </c>
      <c r="I528" s="17" t="s">
        <v>150</v>
      </c>
      <c r="J528" s="17">
        <f t="shared" ref="J528:Q528" si="161">J525/$AJ525</f>
        <v>2.8085430428260044E-2</v>
      </c>
      <c r="K528" s="17">
        <f t="shared" si="161"/>
        <v>1.681960317246182E-9</v>
      </c>
      <c r="L528" s="17">
        <f t="shared" si="161"/>
        <v>7.0224960708752349E-5</v>
      </c>
      <c r="M528" s="17">
        <f t="shared" si="161"/>
        <v>2.3569928229749067E-8</v>
      </c>
      <c r="N528" s="17">
        <f t="shared" si="161"/>
        <v>1.4746115648300862E-3</v>
      </c>
      <c r="O528" s="17">
        <f t="shared" si="161"/>
        <v>1.48291905653193E-3</v>
      </c>
      <c r="P528" s="17">
        <f t="shared" si="161"/>
        <v>1.9141160420882541E-2</v>
      </c>
      <c r="Q528" s="17">
        <f t="shared" si="161"/>
        <v>5.0615705806765797E-2</v>
      </c>
      <c r="R528" s="17" t="s">
        <v>150</v>
      </c>
      <c r="S528" s="17">
        <f t="shared" ref="S528:AD528" si="162">S525/$AJ525</f>
        <v>4.9946212005009372E-5</v>
      </c>
      <c r="T528" s="17">
        <f t="shared" si="162"/>
        <v>0.17057850839187166</v>
      </c>
      <c r="U528" s="17">
        <f t="shared" si="162"/>
        <v>4.9081222014190785E-3</v>
      </c>
      <c r="V528" s="17">
        <f t="shared" si="162"/>
        <v>4.7940032378432348E-2</v>
      </c>
      <c r="W528" s="17">
        <f t="shared" si="162"/>
        <v>7.2940533635186728E-5</v>
      </c>
      <c r="X528" s="17">
        <f t="shared" si="162"/>
        <v>0</v>
      </c>
      <c r="Y528" s="17">
        <f t="shared" si="162"/>
        <v>0.45065584841930195</v>
      </c>
      <c r="Z528" s="17">
        <f t="shared" si="162"/>
        <v>5.0088396887951248E-5</v>
      </c>
      <c r="AA528" s="17">
        <f t="shared" si="162"/>
        <v>1.4363264712183669E-2</v>
      </c>
      <c r="AB528" s="17">
        <f t="shared" si="162"/>
        <v>4.9778130121748447E-6</v>
      </c>
      <c r="AC528" s="17">
        <f t="shared" si="162"/>
        <v>2.1230329038357209E-4</v>
      </c>
      <c r="AD528" s="17">
        <f t="shared" si="162"/>
        <v>3.7417580308577703E-3</v>
      </c>
      <c r="AE528" s="17">
        <f>SUM(B528:AD528)</f>
        <v>1.000000000263751</v>
      </c>
      <c r="AF528" t="s">
        <v>89</v>
      </c>
      <c r="AG528" t="s">
        <v>89</v>
      </c>
      <c r="AI528" s="17"/>
    </row>
    <row r="530" spans="1:35" x14ac:dyDescent="0.15">
      <c r="A530" t="s">
        <v>109</v>
      </c>
      <c r="B530">
        <f t="shared" ref="B530:AD530" si="163">COUNTIF(B525,"&gt;1000")</f>
        <v>1</v>
      </c>
      <c r="C530">
        <f t="shared" si="163"/>
        <v>1</v>
      </c>
      <c r="D530">
        <f t="shared" si="163"/>
        <v>1</v>
      </c>
      <c r="E530">
        <f t="shared" si="163"/>
        <v>1</v>
      </c>
      <c r="F530">
        <f t="shared" si="163"/>
        <v>0</v>
      </c>
      <c r="G530">
        <f t="shared" si="163"/>
        <v>1</v>
      </c>
      <c r="H530">
        <f t="shared" si="163"/>
        <v>1</v>
      </c>
      <c r="I530">
        <f t="shared" si="163"/>
        <v>1</v>
      </c>
      <c r="J530">
        <f t="shared" si="163"/>
        <v>1</v>
      </c>
      <c r="K530">
        <f t="shared" si="163"/>
        <v>0</v>
      </c>
      <c r="L530">
        <f t="shared" si="163"/>
        <v>1</v>
      </c>
      <c r="M530">
        <f t="shared" si="163"/>
        <v>0</v>
      </c>
      <c r="N530">
        <f t="shared" si="163"/>
        <v>1</v>
      </c>
      <c r="O530">
        <f t="shared" si="163"/>
        <v>1</v>
      </c>
      <c r="P530">
        <f t="shared" si="163"/>
        <v>1</v>
      </c>
      <c r="Q530">
        <f t="shared" si="163"/>
        <v>1</v>
      </c>
      <c r="R530">
        <f t="shared" si="163"/>
        <v>1</v>
      </c>
      <c r="S530">
        <f t="shared" si="163"/>
        <v>1</v>
      </c>
      <c r="T530">
        <f t="shared" si="163"/>
        <v>1</v>
      </c>
      <c r="U530">
        <f t="shared" si="163"/>
        <v>1</v>
      </c>
      <c r="V530">
        <f t="shared" si="163"/>
        <v>1</v>
      </c>
      <c r="W530">
        <f t="shared" si="163"/>
        <v>1</v>
      </c>
      <c r="X530">
        <f t="shared" si="163"/>
        <v>0</v>
      </c>
      <c r="Y530">
        <f t="shared" si="163"/>
        <v>1</v>
      </c>
      <c r="Z530">
        <f t="shared" si="163"/>
        <v>1</v>
      </c>
      <c r="AA530">
        <f t="shared" si="163"/>
        <v>1</v>
      </c>
      <c r="AB530">
        <f t="shared" si="163"/>
        <v>0</v>
      </c>
      <c r="AC530">
        <f t="shared" si="163"/>
        <v>1</v>
      </c>
      <c r="AD530">
        <f t="shared" si="163"/>
        <v>1</v>
      </c>
      <c r="AE530">
        <f>SUM(C530:AD530)-SUM($D530,$I530,$K530,$R530,$W530)</f>
        <v>19</v>
      </c>
      <c r="AF530" t="s">
        <v>150</v>
      </c>
      <c r="AG530" t="s">
        <v>109</v>
      </c>
    </row>
    <row r="531" spans="1:35" x14ac:dyDescent="0.15">
      <c r="A531" t="s">
        <v>116</v>
      </c>
      <c r="AG531" t="s">
        <v>116</v>
      </c>
    </row>
    <row r="533" spans="1:35" ht="14" x14ac:dyDescent="0.15">
      <c r="A533" s="23" t="s">
        <v>111</v>
      </c>
      <c r="B533">
        <f t="shared" ref="B533:AD533" si="164">COUNTIF(B528,"&gt;0.01")</f>
        <v>0</v>
      </c>
      <c r="C533">
        <f t="shared" si="164"/>
        <v>1</v>
      </c>
      <c r="D533">
        <f t="shared" si="164"/>
        <v>0</v>
      </c>
      <c r="E533">
        <f t="shared" si="164"/>
        <v>0</v>
      </c>
      <c r="F533">
        <f t="shared" si="164"/>
        <v>0</v>
      </c>
      <c r="G533">
        <f t="shared" si="164"/>
        <v>1</v>
      </c>
      <c r="H533">
        <f t="shared" si="164"/>
        <v>0</v>
      </c>
      <c r="I533">
        <f t="shared" si="164"/>
        <v>0</v>
      </c>
      <c r="J533">
        <f t="shared" si="164"/>
        <v>1</v>
      </c>
      <c r="K533">
        <f t="shared" si="164"/>
        <v>0</v>
      </c>
      <c r="L533">
        <f t="shared" si="164"/>
        <v>0</v>
      </c>
      <c r="M533">
        <f t="shared" si="164"/>
        <v>0</v>
      </c>
      <c r="N533">
        <f t="shared" si="164"/>
        <v>0</v>
      </c>
      <c r="O533">
        <f t="shared" si="164"/>
        <v>0</v>
      </c>
      <c r="P533">
        <f t="shared" si="164"/>
        <v>1</v>
      </c>
      <c r="Q533">
        <f t="shared" si="164"/>
        <v>1</v>
      </c>
      <c r="R533">
        <f t="shared" si="164"/>
        <v>0</v>
      </c>
      <c r="S533">
        <f t="shared" si="164"/>
        <v>0</v>
      </c>
      <c r="T533">
        <f t="shared" si="164"/>
        <v>1</v>
      </c>
      <c r="U533">
        <f t="shared" si="164"/>
        <v>0</v>
      </c>
      <c r="V533">
        <f t="shared" si="164"/>
        <v>1</v>
      </c>
      <c r="W533">
        <f t="shared" si="164"/>
        <v>0</v>
      </c>
      <c r="X533">
        <f t="shared" si="164"/>
        <v>0</v>
      </c>
      <c r="Y533">
        <f t="shared" si="164"/>
        <v>1</v>
      </c>
      <c r="Z533">
        <f t="shared" si="164"/>
        <v>0</v>
      </c>
      <c r="AA533">
        <f t="shared" si="164"/>
        <v>1</v>
      </c>
      <c r="AB533">
        <f t="shared" si="164"/>
        <v>0</v>
      </c>
      <c r="AC533">
        <f t="shared" si="164"/>
        <v>0</v>
      </c>
      <c r="AD533">
        <f t="shared" si="164"/>
        <v>0</v>
      </c>
      <c r="AE533">
        <f>SUM(B533:AD533)</f>
        <v>9</v>
      </c>
      <c r="AG533" s="23" t="s">
        <v>111</v>
      </c>
    </row>
    <row r="536" spans="1:35" x14ac:dyDescent="0.15">
      <c r="A536" t="s">
        <v>183</v>
      </c>
    </row>
    <row r="537" spans="1:35" x14ac:dyDescent="0.15">
      <c r="B537" t="s">
        <v>95</v>
      </c>
      <c r="C537" t="s">
        <v>51</v>
      </c>
      <c r="D537" t="s">
        <v>52</v>
      </c>
      <c r="E537" t="s">
        <v>53</v>
      </c>
      <c r="F537" t="s">
        <v>54</v>
      </c>
      <c r="G537" t="s">
        <v>158</v>
      </c>
      <c r="H537" t="s">
        <v>55</v>
      </c>
      <c r="I537" t="s">
        <v>56</v>
      </c>
      <c r="J537" t="s">
        <v>106</v>
      </c>
      <c r="K537" t="s">
        <v>57</v>
      </c>
      <c r="L537" t="s">
        <v>152</v>
      </c>
      <c r="M537" t="s">
        <v>60</v>
      </c>
      <c r="N537" t="s">
        <v>148</v>
      </c>
      <c r="O537" t="s">
        <v>65</v>
      </c>
      <c r="P537" t="s">
        <v>67</v>
      </c>
      <c r="Q537" t="s">
        <v>107</v>
      </c>
      <c r="R537" t="s">
        <v>68</v>
      </c>
      <c r="S537" t="s">
        <v>69</v>
      </c>
      <c r="T537" t="s">
        <v>118</v>
      </c>
      <c r="U537" t="s">
        <v>119</v>
      </c>
      <c r="V537" t="s">
        <v>70</v>
      </c>
      <c r="W537" t="s">
        <v>71</v>
      </c>
      <c r="X537" t="s">
        <v>72</v>
      </c>
      <c r="Y537" t="s">
        <v>177</v>
      </c>
      <c r="Z537" t="s">
        <v>73</v>
      </c>
      <c r="AA537" t="s">
        <v>153</v>
      </c>
      <c r="AB537" t="s">
        <v>74</v>
      </c>
      <c r="AC537" t="s">
        <v>154</v>
      </c>
      <c r="AD537" t="s">
        <v>75</v>
      </c>
      <c r="AE537" t="s">
        <v>155</v>
      </c>
      <c r="AF537" t="s">
        <v>78</v>
      </c>
      <c r="AG537" t="s">
        <v>79</v>
      </c>
      <c r="AH537" t="s">
        <v>41</v>
      </c>
    </row>
    <row r="538" spans="1:35" x14ac:dyDescent="0.15">
      <c r="A538" t="s">
        <v>159</v>
      </c>
      <c r="B538">
        <v>0</v>
      </c>
      <c r="C538">
        <v>41897738.702699997</v>
      </c>
      <c r="D538">
        <v>133931539.8205</v>
      </c>
      <c r="E538">
        <v>351822.98849999998</v>
      </c>
      <c r="F538">
        <v>0</v>
      </c>
      <c r="G538">
        <v>0</v>
      </c>
      <c r="H538">
        <v>0</v>
      </c>
      <c r="I538">
        <v>46987794.831500001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6284.9858000000004</v>
      </c>
      <c r="P538">
        <v>31.973099999999999</v>
      </c>
      <c r="Q538">
        <v>0</v>
      </c>
      <c r="R538">
        <v>582917.96580000001</v>
      </c>
      <c r="S538">
        <v>128296240.29449999</v>
      </c>
      <c r="T538">
        <v>40.808199999999999</v>
      </c>
      <c r="U538">
        <v>0</v>
      </c>
      <c r="V538">
        <v>1.6392</v>
      </c>
      <c r="W538">
        <v>4089829.9789999998</v>
      </c>
      <c r="X538">
        <v>540.98</v>
      </c>
      <c r="Y538">
        <v>5073.6265999999996</v>
      </c>
      <c r="Z538">
        <v>9562739.2169000003</v>
      </c>
      <c r="AA538">
        <v>14.452199999999999</v>
      </c>
      <c r="AB538">
        <v>509926.08970000001</v>
      </c>
      <c r="AC538">
        <v>0</v>
      </c>
      <c r="AD538">
        <v>82.962299999999999</v>
      </c>
      <c r="AE538">
        <v>0</v>
      </c>
      <c r="AF538">
        <v>0</v>
      </c>
      <c r="AG538">
        <v>0</v>
      </c>
      <c r="AH538">
        <v>366222621</v>
      </c>
      <c r="AI538" t="s">
        <v>159</v>
      </c>
    </row>
    <row r="539" spans="1:35" x14ac:dyDescent="0.15">
      <c r="A539" t="s">
        <v>160</v>
      </c>
      <c r="B539">
        <v>0</v>
      </c>
      <c r="C539">
        <v>0</v>
      </c>
      <c r="D539">
        <v>8335019.7056</v>
      </c>
      <c r="E539">
        <v>6.6E-3</v>
      </c>
      <c r="F539">
        <v>0</v>
      </c>
      <c r="G539">
        <v>0</v>
      </c>
      <c r="H539">
        <v>0.35610000000000003</v>
      </c>
      <c r="I539">
        <v>31284918.203200001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6905.1490999999996</v>
      </c>
      <c r="P539">
        <v>0</v>
      </c>
      <c r="Q539">
        <v>0</v>
      </c>
      <c r="R539">
        <v>1743.7128</v>
      </c>
      <c r="S539">
        <v>3492627.8106999998</v>
      </c>
      <c r="T539">
        <v>19.538599999999999</v>
      </c>
      <c r="U539">
        <v>2083.1518999999998</v>
      </c>
      <c r="V539">
        <v>27491.773099999999</v>
      </c>
      <c r="W539">
        <v>0</v>
      </c>
      <c r="X539">
        <v>433.92529999999999</v>
      </c>
      <c r="Y539">
        <v>0</v>
      </c>
      <c r="Z539">
        <v>297088.66110000003</v>
      </c>
      <c r="AA539">
        <v>0</v>
      </c>
      <c r="AB539">
        <v>52826.163099999998</v>
      </c>
      <c r="AC539">
        <v>0</v>
      </c>
      <c r="AD539">
        <v>0.50890000000000002</v>
      </c>
      <c r="AE539">
        <v>0</v>
      </c>
      <c r="AF539">
        <v>0</v>
      </c>
      <c r="AG539">
        <v>0</v>
      </c>
      <c r="AH539">
        <v>43501159</v>
      </c>
      <c r="AI539" t="s">
        <v>160</v>
      </c>
    </row>
    <row r="540" spans="1:35" x14ac:dyDescent="0.15">
      <c r="A540" t="s">
        <v>161</v>
      </c>
      <c r="B540">
        <v>0</v>
      </c>
      <c r="C540">
        <v>0</v>
      </c>
      <c r="D540">
        <v>3430361.9652999998</v>
      </c>
      <c r="E540">
        <v>587708.08680000005</v>
      </c>
      <c r="F540">
        <v>0</v>
      </c>
      <c r="G540">
        <v>0</v>
      </c>
      <c r="H540">
        <v>0</v>
      </c>
      <c r="I540">
        <v>32523124.170899998</v>
      </c>
      <c r="J540">
        <v>110.28449999999999</v>
      </c>
      <c r="K540">
        <v>0</v>
      </c>
      <c r="L540">
        <v>6624.7061999999996</v>
      </c>
      <c r="M540">
        <v>0</v>
      </c>
      <c r="N540">
        <v>0</v>
      </c>
      <c r="O540">
        <v>10154.7479</v>
      </c>
      <c r="P540">
        <v>21.970600000000001</v>
      </c>
      <c r="Q540">
        <v>0</v>
      </c>
      <c r="R540">
        <v>0</v>
      </c>
      <c r="S540">
        <v>48339359.122900002</v>
      </c>
      <c r="T540">
        <v>23.947800000000001</v>
      </c>
      <c r="U540">
        <v>5530200.9561000001</v>
      </c>
      <c r="V540">
        <v>81018.087199999994</v>
      </c>
      <c r="W540">
        <v>3421730.2692</v>
      </c>
      <c r="X540">
        <v>15624.887699999999</v>
      </c>
      <c r="Y540">
        <v>0</v>
      </c>
      <c r="Z540">
        <v>2239760.9715999998</v>
      </c>
      <c r="AA540">
        <v>0</v>
      </c>
      <c r="AB540">
        <v>221953.9308</v>
      </c>
      <c r="AC540">
        <v>566830.42420000001</v>
      </c>
      <c r="AD540">
        <v>957.53240000000005</v>
      </c>
      <c r="AE540">
        <v>0</v>
      </c>
      <c r="AF540">
        <v>0</v>
      </c>
      <c r="AG540">
        <v>0</v>
      </c>
      <c r="AH540">
        <v>96975566</v>
      </c>
      <c r="AI540" t="s">
        <v>161</v>
      </c>
    </row>
    <row r="541" spans="1:35" x14ac:dyDescent="0.15">
      <c r="A541" t="s">
        <v>162</v>
      </c>
      <c r="B541">
        <v>0</v>
      </c>
      <c r="C541">
        <v>0</v>
      </c>
      <c r="D541">
        <v>49944357.387100004</v>
      </c>
      <c r="E541">
        <v>431144.99579999998</v>
      </c>
      <c r="F541">
        <v>0</v>
      </c>
      <c r="G541">
        <v>3367807.818</v>
      </c>
      <c r="H541">
        <v>17228.641299999999</v>
      </c>
      <c r="I541">
        <v>7295280.8240999999</v>
      </c>
      <c r="J541">
        <v>0</v>
      </c>
      <c r="K541">
        <v>0.17080000000000001</v>
      </c>
      <c r="L541">
        <v>0</v>
      </c>
      <c r="M541">
        <v>0</v>
      </c>
      <c r="N541">
        <v>0</v>
      </c>
      <c r="O541">
        <v>77920.6636</v>
      </c>
      <c r="P541">
        <v>16.5687</v>
      </c>
      <c r="Q541">
        <v>20256.882000000001</v>
      </c>
      <c r="R541">
        <v>450821.83799999999</v>
      </c>
      <c r="S541">
        <v>17692137.7084</v>
      </c>
      <c r="T541">
        <v>170.02199999999999</v>
      </c>
      <c r="U541">
        <v>503459.72110000002</v>
      </c>
      <c r="V541">
        <v>62270.269699999997</v>
      </c>
      <c r="W541">
        <v>0</v>
      </c>
      <c r="X541">
        <v>1797.6493</v>
      </c>
      <c r="Y541">
        <v>0</v>
      </c>
      <c r="Z541">
        <v>766052.82149999996</v>
      </c>
      <c r="AA541">
        <v>1719.9321</v>
      </c>
      <c r="AB541">
        <v>551575.7831</v>
      </c>
      <c r="AC541">
        <v>0</v>
      </c>
      <c r="AD541">
        <v>954.94510000000002</v>
      </c>
      <c r="AE541">
        <v>37015.0196</v>
      </c>
      <c r="AF541">
        <v>0</v>
      </c>
      <c r="AG541">
        <v>0</v>
      </c>
      <c r="AH541">
        <v>81221990</v>
      </c>
      <c r="AI541" t="s">
        <v>162</v>
      </c>
    </row>
    <row r="542" spans="1:35" x14ac:dyDescent="0.15">
      <c r="A542" t="s">
        <v>163</v>
      </c>
      <c r="B542">
        <v>0</v>
      </c>
      <c r="C542">
        <v>0</v>
      </c>
      <c r="D542">
        <v>35464513.566799998</v>
      </c>
      <c r="E542">
        <v>225940.7807</v>
      </c>
      <c r="F542">
        <v>0.2722</v>
      </c>
      <c r="G542">
        <v>0</v>
      </c>
      <c r="H542">
        <v>1.2417</v>
      </c>
      <c r="I542">
        <v>1600874.8921999999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7789.0083000000004</v>
      </c>
      <c r="P542">
        <v>460.95659999999998</v>
      </c>
      <c r="Q542">
        <v>0</v>
      </c>
      <c r="R542">
        <v>8641.1466</v>
      </c>
      <c r="S542">
        <v>4583051.7242999999</v>
      </c>
      <c r="T542">
        <v>0</v>
      </c>
      <c r="U542">
        <v>0</v>
      </c>
      <c r="V542">
        <v>45021.711499999998</v>
      </c>
      <c r="W542">
        <v>1926.9438</v>
      </c>
      <c r="X542">
        <v>24.147200000000002</v>
      </c>
      <c r="Y542">
        <v>0</v>
      </c>
      <c r="Z542">
        <v>1396305.1788999999</v>
      </c>
      <c r="AA542">
        <v>0</v>
      </c>
      <c r="AB542">
        <v>136789.9552</v>
      </c>
      <c r="AC542">
        <v>0</v>
      </c>
      <c r="AD542">
        <v>450.9683</v>
      </c>
      <c r="AE542">
        <v>0</v>
      </c>
      <c r="AF542">
        <v>0</v>
      </c>
      <c r="AG542">
        <v>0</v>
      </c>
      <c r="AH542">
        <v>43471792</v>
      </c>
      <c r="AI542" t="s">
        <v>163</v>
      </c>
    </row>
    <row r="543" spans="1:35" x14ac:dyDescent="0.15">
      <c r="A543" t="s">
        <v>181</v>
      </c>
      <c r="B543">
        <v>0</v>
      </c>
      <c r="C543">
        <v>0</v>
      </c>
      <c r="D543">
        <v>4686.8172000000004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7794.5622999999996</v>
      </c>
      <c r="P543">
        <v>0</v>
      </c>
      <c r="Q543">
        <v>0</v>
      </c>
      <c r="R543">
        <v>0</v>
      </c>
      <c r="S543">
        <v>2225256.6652000002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0</v>
      </c>
      <c r="AH543">
        <v>2237738</v>
      </c>
    </row>
    <row r="544" spans="1:35" x14ac:dyDescent="0.15">
      <c r="A544" t="s">
        <v>164</v>
      </c>
      <c r="B544">
        <v>0</v>
      </c>
      <c r="C544">
        <v>0</v>
      </c>
      <c r="D544">
        <v>52845404.603699997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24836.4692</v>
      </c>
      <c r="O544">
        <v>4940.6147000000001</v>
      </c>
      <c r="P544">
        <v>3.8544999999999998</v>
      </c>
      <c r="Q544">
        <v>0</v>
      </c>
      <c r="R544">
        <v>0</v>
      </c>
      <c r="S544">
        <v>449495.57030000002</v>
      </c>
      <c r="T544">
        <v>10.531700000000001</v>
      </c>
      <c r="U544">
        <v>15574.7539</v>
      </c>
      <c r="V544">
        <v>0</v>
      </c>
      <c r="W544">
        <v>122427.71890000001</v>
      </c>
      <c r="X544">
        <v>118.91840000000001</v>
      </c>
      <c r="Y544">
        <v>0</v>
      </c>
      <c r="Z544">
        <v>0</v>
      </c>
      <c r="AA544">
        <v>0</v>
      </c>
      <c r="AB544">
        <v>34360.944900000002</v>
      </c>
      <c r="AC544">
        <v>0</v>
      </c>
      <c r="AD544">
        <v>5.7572000000000001</v>
      </c>
      <c r="AE544">
        <v>0</v>
      </c>
      <c r="AF544">
        <v>101.4242</v>
      </c>
      <c r="AG544">
        <v>0</v>
      </c>
      <c r="AH544">
        <v>53497281</v>
      </c>
      <c r="AI544" t="s">
        <v>164</v>
      </c>
    </row>
    <row r="545" spans="1:37" x14ac:dyDescent="0.15">
      <c r="A545" t="s">
        <v>165</v>
      </c>
      <c r="B545">
        <v>0</v>
      </c>
      <c r="C545">
        <v>2214569.4519000002</v>
      </c>
      <c r="D545">
        <v>22427062.496800002</v>
      </c>
      <c r="E545">
        <v>20517.0334</v>
      </c>
      <c r="F545">
        <v>0.45279999999999998</v>
      </c>
      <c r="G545">
        <v>0</v>
      </c>
      <c r="H545">
        <v>0.68059999999999998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10516.6875</v>
      </c>
      <c r="P545">
        <v>287.45280000000002</v>
      </c>
      <c r="Q545">
        <v>0</v>
      </c>
      <c r="R545">
        <v>104003.55009999999</v>
      </c>
      <c r="S545">
        <v>14931926.616800001</v>
      </c>
      <c r="T545">
        <v>12.066800000000001</v>
      </c>
      <c r="U545">
        <v>29753.380499999999</v>
      </c>
      <c r="V545">
        <v>25673.8138</v>
      </c>
      <c r="W545">
        <v>880786.88540000003</v>
      </c>
      <c r="X545">
        <v>574.61130000000003</v>
      </c>
      <c r="Y545">
        <v>0</v>
      </c>
      <c r="Z545">
        <v>572767.09169999999</v>
      </c>
      <c r="AA545">
        <v>60.794499999999999</v>
      </c>
      <c r="AB545">
        <v>106486.6862</v>
      </c>
      <c r="AC545">
        <v>0</v>
      </c>
      <c r="AD545">
        <v>1.2694000000000001</v>
      </c>
      <c r="AE545">
        <v>6198.7056000000002</v>
      </c>
      <c r="AF545">
        <v>84.411100000000005</v>
      </c>
      <c r="AG545">
        <v>0</v>
      </c>
      <c r="AH545">
        <v>41331284</v>
      </c>
      <c r="AI545" t="s">
        <v>165</v>
      </c>
    </row>
    <row r="546" spans="1:37" x14ac:dyDescent="0.15">
      <c r="A546" t="s">
        <v>166</v>
      </c>
      <c r="B546">
        <v>12837.441500000001</v>
      </c>
      <c r="C546">
        <v>137.86510000000001</v>
      </c>
      <c r="D546">
        <v>60988101.681699999</v>
      </c>
      <c r="E546">
        <v>223044.56599999999</v>
      </c>
      <c r="F546">
        <v>0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98752.414900000003</v>
      </c>
      <c r="O546">
        <v>8803.5236000000004</v>
      </c>
      <c r="P546">
        <v>0</v>
      </c>
      <c r="Q546">
        <v>5456982.0244000005</v>
      </c>
      <c r="R546">
        <v>92575.326700000005</v>
      </c>
      <c r="S546">
        <v>15482797.4768</v>
      </c>
      <c r="T546">
        <v>42.016300000000001</v>
      </c>
      <c r="U546">
        <v>0</v>
      </c>
      <c r="V546">
        <v>0</v>
      </c>
      <c r="W546">
        <v>0</v>
      </c>
      <c r="X546">
        <v>1081.2698</v>
      </c>
      <c r="Y546">
        <v>0</v>
      </c>
      <c r="Z546">
        <v>529531.24129999999</v>
      </c>
      <c r="AA546">
        <v>5910.7064</v>
      </c>
      <c r="AB546">
        <v>0</v>
      </c>
      <c r="AC546">
        <v>0</v>
      </c>
      <c r="AD546">
        <v>9.3096999999999994</v>
      </c>
      <c r="AE546">
        <v>0</v>
      </c>
      <c r="AF546">
        <v>282817.81449999998</v>
      </c>
      <c r="AG546">
        <v>0</v>
      </c>
      <c r="AH546">
        <v>83183425</v>
      </c>
      <c r="AI546" t="s">
        <v>166</v>
      </c>
    </row>
    <row r="547" spans="1:37" x14ac:dyDescent="0.15">
      <c r="A547" t="s">
        <v>167</v>
      </c>
      <c r="B547">
        <v>0</v>
      </c>
      <c r="C547">
        <v>0</v>
      </c>
      <c r="D547">
        <v>14250820.663000001</v>
      </c>
      <c r="E547">
        <v>5217.4250000000002</v>
      </c>
      <c r="F547">
        <v>0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3890.1469000000002</v>
      </c>
      <c r="M547">
        <v>0</v>
      </c>
      <c r="N547">
        <v>0</v>
      </c>
      <c r="O547">
        <v>5982.7335999999996</v>
      </c>
      <c r="P547">
        <v>0</v>
      </c>
      <c r="Q547">
        <v>0</v>
      </c>
      <c r="R547">
        <v>0</v>
      </c>
      <c r="S547">
        <v>5165843.0971999997</v>
      </c>
      <c r="T547">
        <v>0</v>
      </c>
      <c r="U547">
        <v>369261.97210000001</v>
      </c>
      <c r="V547">
        <v>17658.890100000001</v>
      </c>
      <c r="W547">
        <v>0</v>
      </c>
      <c r="X547">
        <v>66.558599999999998</v>
      </c>
      <c r="Y547">
        <v>0</v>
      </c>
      <c r="Z547">
        <v>1031307.8749000001</v>
      </c>
      <c r="AA547">
        <v>0</v>
      </c>
      <c r="AB547">
        <v>99648.4038</v>
      </c>
      <c r="AC547">
        <v>0</v>
      </c>
      <c r="AD547">
        <v>53377.128700000001</v>
      </c>
      <c r="AE547">
        <v>0</v>
      </c>
      <c r="AF547">
        <v>85.455100000000002</v>
      </c>
      <c r="AG547">
        <v>0</v>
      </c>
      <c r="AH547">
        <v>21003160</v>
      </c>
      <c r="AI547" t="s">
        <v>167</v>
      </c>
    </row>
    <row r="548" spans="1:37" x14ac:dyDescent="0.15">
      <c r="A548" t="s">
        <v>168</v>
      </c>
      <c r="B548">
        <v>0</v>
      </c>
      <c r="C548">
        <v>0</v>
      </c>
      <c r="D548">
        <v>25648597.046399999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0</v>
      </c>
      <c r="K548">
        <v>2.2856000000000001</v>
      </c>
      <c r="L548">
        <v>0</v>
      </c>
      <c r="M548">
        <v>0</v>
      </c>
      <c r="N548">
        <v>0</v>
      </c>
      <c r="O548">
        <v>62108.828999999998</v>
      </c>
      <c r="P548">
        <v>0</v>
      </c>
      <c r="Q548">
        <v>0</v>
      </c>
      <c r="R548">
        <v>52094.5772</v>
      </c>
      <c r="S548">
        <v>4181854.9264000002</v>
      </c>
      <c r="T548">
        <v>0</v>
      </c>
      <c r="U548">
        <v>0</v>
      </c>
      <c r="V548">
        <v>0</v>
      </c>
      <c r="W548">
        <v>0</v>
      </c>
      <c r="X548">
        <v>2646.1057999999998</v>
      </c>
      <c r="Y548">
        <v>0</v>
      </c>
      <c r="Z548">
        <v>54415326.781599998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0</v>
      </c>
      <c r="AH548">
        <v>84362631</v>
      </c>
      <c r="AI548" t="s">
        <v>168</v>
      </c>
    </row>
    <row r="549" spans="1:37" x14ac:dyDescent="0.15">
      <c r="A549" t="s">
        <v>169</v>
      </c>
      <c r="B549">
        <v>0</v>
      </c>
      <c r="C549">
        <v>0</v>
      </c>
      <c r="D549">
        <v>4652489.3289000001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8939.6213000000007</v>
      </c>
      <c r="P549">
        <v>2.52E-2</v>
      </c>
      <c r="Q549">
        <v>0</v>
      </c>
      <c r="R549">
        <v>0</v>
      </c>
      <c r="S549">
        <v>3624003.9448000002</v>
      </c>
      <c r="T549">
        <v>9.0334000000000003</v>
      </c>
      <c r="U549">
        <v>10.524100000000001</v>
      </c>
      <c r="V549">
        <v>0</v>
      </c>
      <c r="W549">
        <v>0</v>
      </c>
      <c r="X549">
        <v>650.82669999999996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0</v>
      </c>
      <c r="AH549">
        <v>8286103</v>
      </c>
      <c r="AI549" t="s">
        <v>169</v>
      </c>
    </row>
    <row r="550" spans="1:37" x14ac:dyDescent="0.15">
      <c r="A550" t="s">
        <v>170</v>
      </c>
      <c r="B550">
        <v>0</v>
      </c>
      <c r="C550">
        <v>0</v>
      </c>
      <c r="D550">
        <v>42395739.396700002</v>
      </c>
      <c r="E550">
        <v>0</v>
      </c>
      <c r="F550">
        <v>0</v>
      </c>
      <c r="G550">
        <v>0</v>
      </c>
      <c r="H550">
        <v>1.9175</v>
      </c>
      <c r="I550">
        <v>2242550.3585999999</v>
      </c>
      <c r="J550">
        <v>0</v>
      </c>
      <c r="K550">
        <v>0</v>
      </c>
      <c r="L550">
        <v>0</v>
      </c>
      <c r="M550">
        <v>0</v>
      </c>
      <c r="N550">
        <v>0</v>
      </c>
      <c r="O550">
        <v>12187.5468</v>
      </c>
      <c r="P550">
        <v>0</v>
      </c>
      <c r="Q550">
        <v>0</v>
      </c>
      <c r="R550">
        <v>162341.1991</v>
      </c>
      <c r="S550">
        <v>21559681.614799999</v>
      </c>
      <c r="T550">
        <v>9.0680999999999994</v>
      </c>
      <c r="U550">
        <v>0</v>
      </c>
      <c r="V550">
        <v>0</v>
      </c>
      <c r="W550">
        <v>1342137.8851999999</v>
      </c>
      <c r="X550">
        <v>726.63030000000003</v>
      </c>
      <c r="Y550">
        <v>0</v>
      </c>
      <c r="Z550">
        <v>1553413.9749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69268790</v>
      </c>
      <c r="AI550" t="s">
        <v>170</v>
      </c>
    </row>
    <row r="551" spans="1:37" x14ac:dyDescent="0.15">
      <c r="A551" t="s">
        <v>171</v>
      </c>
      <c r="B551">
        <v>52733.600599999998</v>
      </c>
      <c r="C551">
        <v>5548772.0253999997</v>
      </c>
      <c r="D551">
        <v>2795493.2700999998</v>
      </c>
      <c r="E551">
        <v>2955.9085</v>
      </c>
      <c r="F551">
        <v>0.61939999999999995</v>
      </c>
      <c r="G551">
        <v>0</v>
      </c>
      <c r="H551">
        <v>269.80529999999999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0</v>
      </c>
      <c r="O551">
        <v>4564.3419999999996</v>
      </c>
      <c r="P551">
        <v>0</v>
      </c>
      <c r="Q551">
        <v>0</v>
      </c>
      <c r="R551">
        <v>7108.2138999999997</v>
      </c>
      <c r="S551">
        <v>7536393.1051000003</v>
      </c>
      <c r="T551">
        <v>0</v>
      </c>
      <c r="U551">
        <v>0</v>
      </c>
      <c r="V551">
        <v>0</v>
      </c>
      <c r="W551">
        <v>273.96910000000003</v>
      </c>
      <c r="X551">
        <v>5.6250999999999998</v>
      </c>
      <c r="Y551">
        <v>0</v>
      </c>
      <c r="Z551">
        <v>256.44970000000001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15948827</v>
      </c>
      <c r="AI551" t="s">
        <v>171</v>
      </c>
    </row>
    <row r="552" spans="1:37" x14ac:dyDescent="0.15">
      <c r="A552" t="s">
        <v>172</v>
      </c>
      <c r="B552">
        <v>0</v>
      </c>
      <c r="C552">
        <v>0</v>
      </c>
      <c r="D552">
        <v>0</v>
      </c>
      <c r="E552">
        <v>0</v>
      </c>
      <c r="F552">
        <v>0</v>
      </c>
      <c r="G552">
        <v>0</v>
      </c>
      <c r="H552">
        <v>0</v>
      </c>
      <c r="I552">
        <v>5690707.0592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7852.9754999999996</v>
      </c>
      <c r="P552">
        <v>0</v>
      </c>
      <c r="Q552">
        <v>0</v>
      </c>
      <c r="R552">
        <v>91931.582200000004</v>
      </c>
      <c r="S552">
        <v>2162738.1118999999</v>
      </c>
      <c r="T552">
        <v>10.962300000000001</v>
      </c>
      <c r="U552">
        <v>190601.65609999999</v>
      </c>
      <c r="V552">
        <v>0</v>
      </c>
      <c r="W552">
        <v>0</v>
      </c>
      <c r="X552">
        <v>205.6148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8144048</v>
      </c>
      <c r="AI552" t="s">
        <v>172</v>
      </c>
    </row>
    <row r="553" spans="1:37" x14ac:dyDescent="0.15">
      <c r="A553" t="s">
        <v>173</v>
      </c>
      <c r="B553">
        <v>0</v>
      </c>
      <c r="C553">
        <v>0</v>
      </c>
      <c r="D553">
        <v>1456937.1151000001</v>
      </c>
      <c r="E553">
        <v>0</v>
      </c>
      <c r="F553">
        <v>0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11058.108399999999</v>
      </c>
      <c r="P553">
        <v>0</v>
      </c>
      <c r="Q553">
        <v>0</v>
      </c>
      <c r="R553">
        <v>24834.3442</v>
      </c>
      <c r="S553">
        <v>14522753.6664</v>
      </c>
      <c r="T553">
        <v>0</v>
      </c>
      <c r="U553">
        <v>0</v>
      </c>
      <c r="V553">
        <v>0</v>
      </c>
      <c r="W553">
        <v>93217.342799999999</v>
      </c>
      <c r="X553">
        <v>16.309200000000001</v>
      </c>
      <c r="Y553">
        <v>0</v>
      </c>
      <c r="Z553">
        <v>0</v>
      </c>
      <c r="AA553">
        <v>1473.7556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16110291</v>
      </c>
      <c r="AI553" t="s">
        <v>173</v>
      </c>
    </row>
    <row r="554" spans="1:37" x14ac:dyDescent="0.15">
      <c r="A554" t="s">
        <v>174</v>
      </c>
      <c r="B554">
        <v>0</v>
      </c>
      <c r="C554">
        <v>9236609.0577000007</v>
      </c>
      <c r="D554">
        <v>19107044.5403</v>
      </c>
      <c r="E554">
        <v>0</v>
      </c>
      <c r="F554">
        <v>0</v>
      </c>
      <c r="G554">
        <v>0</v>
      </c>
      <c r="H554">
        <v>0.31609999999999999</v>
      </c>
      <c r="I554">
        <v>6732496.8805999998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9914.7507000000005</v>
      </c>
      <c r="P554">
        <v>2.7473000000000001</v>
      </c>
      <c r="Q554">
        <v>0</v>
      </c>
      <c r="R554">
        <v>168497.50219999999</v>
      </c>
      <c r="S554">
        <v>6329499.8394999998</v>
      </c>
      <c r="T554">
        <v>6.7445000000000004</v>
      </c>
      <c r="U554">
        <v>0</v>
      </c>
      <c r="V554">
        <v>52168.2834</v>
      </c>
      <c r="W554">
        <v>4771954.3335999995</v>
      </c>
      <c r="X554">
        <v>100.84950000000001</v>
      </c>
      <c r="Y554">
        <v>0</v>
      </c>
      <c r="Z554">
        <v>1364838.5851</v>
      </c>
      <c r="AA554">
        <v>0</v>
      </c>
      <c r="AB554">
        <v>125371.7975</v>
      </c>
      <c r="AC554">
        <v>0</v>
      </c>
      <c r="AD554">
        <v>131.87719999999999</v>
      </c>
      <c r="AE554">
        <v>0</v>
      </c>
      <c r="AF554">
        <v>0</v>
      </c>
      <c r="AG554">
        <v>0</v>
      </c>
      <c r="AH554">
        <v>47898638</v>
      </c>
      <c r="AI554" t="s">
        <v>174</v>
      </c>
    </row>
    <row r="555" spans="1:37" x14ac:dyDescent="0.15">
      <c r="A555" t="s">
        <v>175</v>
      </c>
      <c r="B555">
        <v>0</v>
      </c>
      <c r="C555">
        <v>0</v>
      </c>
      <c r="D555">
        <v>18941148.763099998</v>
      </c>
      <c r="E555">
        <v>0</v>
      </c>
      <c r="F555">
        <v>0.44419999999999998</v>
      </c>
      <c r="G555">
        <v>0</v>
      </c>
      <c r="H555">
        <v>0</v>
      </c>
      <c r="I555">
        <v>22770350.595899999</v>
      </c>
      <c r="J555">
        <v>118.21720000000001</v>
      </c>
      <c r="K555">
        <v>0</v>
      </c>
      <c r="L555">
        <v>0</v>
      </c>
      <c r="M555">
        <v>0</v>
      </c>
      <c r="N555">
        <v>0</v>
      </c>
      <c r="O555">
        <v>15319.664699999999</v>
      </c>
      <c r="P555">
        <v>0</v>
      </c>
      <c r="Q555">
        <v>0</v>
      </c>
      <c r="R555">
        <v>120865.45140000001</v>
      </c>
      <c r="S555">
        <v>14287982.1643</v>
      </c>
      <c r="T555">
        <v>32.224800000000002</v>
      </c>
      <c r="U555">
        <v>157130.9822</v>
      </c>
      <c r="V555">
        <v>64987.951999999997</v>
      </c>
      <c r="W555">
        <v>474259.98550000001</v>
      </c>
      <c r="X555">
        <v>647.85910000000001</v>
      </c>
      <c r="Y555">
        <v>0</v>
      </c>
      <c r="Z555">
        <v>674218.58689999999</v>
      </c>
      <c r="AA555">
        <v>0</v>
      </c>
      <c r="AB555">
        <v>324422.6298</v>
      </c>
      <c r="AC555">
        <v>0</v>
      </c>
      <c r="AD555">
        <v>1875.3054</v>
      </c>
      <c r="AE555">
        <v>0</v>
      </c>
      <c r="AF555">
        <v>0</v>
      </c>
      <c r="AG555">
        <v>0</v>
      </c>
      <c r="AH555">
        <v>57833361</v>
      </c>
      <c r="AI555" t="s">
        <v>175</v>
      </c>
    </row>
    <row r="556" spans="1:37" x14ac:dyDescent="0.15">
      <c r="A556" t="s">
        <v>176</v>
      </c>
      <c r="B556">
        <v>0</v>
      </c>
      <c r="C556">
        <v>0</v>
      </c>
      <c r="D556">
        <v>7067883.9736000001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7387.4727000000003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23.443999999999999</v>
      </c>
      <c r="Y556">
        <v>0</v>
      </c>
      <c r="Z556">
        <v>0</v>
      </c>
      <c r="AA556">
        <v>0</v>
      </c>
      <c r="AB556">
        <v>95337.364700000006</v>
      </c>
      <c r="AC556">
        <v>0</v>
      </c>
      <c r="AD556">
        <v>0</v>
      </c>
      <c r="AE556">
        <v>0</v>
      </c>
      <c r="AF556">
        <v>0</v>
      </c>
      <c r="AG556">
        <v>0</v>
      </c>
      <c r="AH556">
        <v>7170632</v>
      </c>
      <c r="AI556" t="s">
        <v>176</v>
      </c>
    </row>
    <row r="557" spans="1:37" x14ac:dyDescent="0.15">
      <c r="A557" t="s">
        <v>41</v>
      </c>
      <c r="B557">
        <v>65571</v>
      </c>
      <c r="C557">
        <v>58897827</v>
      </c>
      <c r="D557">
        <v>503687202</v>
      </c>
      <c r="E557">
        <v>1848352</v>
      </c>
      <c r="F557">
        <v>2</v>
      </c>
      <c r="G557">
        <v>3367808</v>
      </c>
      <c r="H557">
        <v>17503</v>
      </c>
      <c r="I557">
        <v>157128098</v>
      </c>
      <c r="J557">
        <v>229</v>
      </c>
      <c r="K557">
        <v>2</v>
      </c>
      <c r="L557">
        <v>10515</v>
      </c>
      <c r="M557">
        <v>0</v>
      </c>
      <c r="N557">
        <v>123589</v>
      </c>
      <c r="O557">
        <v>286426</v>
      </c>
      <c r="P557">
        <v>826</v>
      </c>
      <c r="Q557">
        <v>5477239</v>
      </c>
      <c r="R557">
        <v>1868376</v>
      </c>
      <c r="S557">
        <v>314863643</v>
      </c>
      <c r="T557">
        <v>387</v>
      </c>
      <c r="U557">
        <v>6798077</v>
      </c>
      <c r="V557">
        <v>376292</v>
      </c>
      <c r="W557">
        <v>15198545</v>
      </c>
      <c r="X557">
        <v>25286</v>
      </c>
      <c r="Y557">
        <v>5074</v>
      </c>
      <c r="Z557">
        <v>74403607</v>
      </c>
      <c r="AA557">
        <v>9180</v>
      </c>
      <c r="AB557">
        <v>2258700</v>
      </c>
      <c r="AC557">
        <v>566830</v>
      </c>
      <c r="AD557">
        <v>57848</v>
      </c>
      <c r="AE557">
        <v>43214</v>
      </c>
      <c r="AF557">
        <v>283089</v>
      </c>
      <c r="AG557">
        <v>0</v>
      </c>
      <c r="AH557">
        <v>1147669337</v>
      </c>
      <c r="AI557" t="s">
        <v>150</v>
      </c>
    </row>
    <row r="559" spans="1:37" x14ac:dyDescent="0.15">
      <c r="A559" t="s">
        <v>50</v>
      </c>
      <c r="B559" t="s">
        <v>95</v>
      </c>
      <c r="C559" t="s">
        <v>51</v>
      </c>
      <c r="D559" t="s">
        <v>52</v>
      </c>
      <c r="E559" t="s">
        <v>53</v>
      </c>
      <c r="F559" t="s">
        <v>54</v>
      </c>
      <c r="G559" t="s">
        <v>158</v>
      </c>
      <c r="H559" t="s">
        <v>55</v>
      </c>
      <c r="I559" t="s">
        <v>56</v>
      </c>
      <c r="J559" t="s">
        <v>106</v>
      </c>
      <c r="K559" t="s">
        <v>57</v>
      </c>
      <c r="L559" t="s">
        <v>152</v>
      </c>
      <c r="M559" t="s">
        <v>60</v>
      </c>
      <c r="N559" t="s">
        <v>148</v>
      </c>
      <c r="O559" t="s">
        <v>65</v>
      </c>
      <c r="P559" t="s">
        <v>67</v>
      </c>
      <c r="Q559" t="s">
        <v>107</v>
      </c>
      <c r="R559" t="s">
        <v>68</v>
      </c>
      <c r="S559" t="s">
        <v>69</v>
      </c>
      <c r="T559" t="s">
        <v>118</v>
      </c>
      <c r="U559" t="s">
        <v>119</v>
      </c>
      <c r="V559" t="s">
        <v>70</v>
      </c>
      <c r="W559" t="s">
        <v>71</v>
      </c>
      <c r="X559" t="s">
        <v>72</v>
      </c>
      <c r="Y559" t="s">
        <v>177</v>
      </c>
      <c r="Z559" t="s">
        <v>73</v>
      </c>
      <c r="AA559" t="s">
        <v>153</v>
      </c>
      <c r="AB559" t="s">
        <v>74</v>
      </c>
      <c r="AC559" t="s">
        <v>154</v>
      </c>
      <c r="AD559" t="s">
        <v>75</v>
      </c>
      <c r="AE559" t="s">
        <v>155</v>
      </c>
      <c r="AF559" t="s">
        <v>78</v>
      </c>
      <c r="AG559" t="s">
        <v>79</v>
      </c>
      <c r="AH559" t="s">
        <v>41</v>
      </c>
      <c r="AI559" t="s">
        <v>50</v>
      </c>
      <c r="AK559" t="s">
        <v>50</v>
      </c>
    </row>
    <row r="560" spans="1:37" x14ac:dyDescent="0.15">
      <c r="A560" t="s">
        <v>82</v>
      </c>
      <c r="B560">
        <f t="shared" ref="B560:AH560" si="165">SUM(B539:B543)</f>
        <v>0</v>
      </c>
      <c r="C560">
        <f t="shared" si="165"/>
        <v>0</v>
      </c>
      <c r="D560">
        <f t="shared" si="165"/>
        <v>97178939.442000002</v>
      </c>
      <c r="E560">
        <f t="shared" si="165"/>
        <v>1244793.8699</v>
      </c>
      <c r="F560">
        <f t="shared" si="165"/>
        <v>0.2722</v>
      </c>
      <c r="G560">
        <f t="shared" si="165"/>
        <v>3367807.818</v>
      </c>
      <c r="H560">
        <f t="shared" si="165"/>
        <v>17230.239099999999</v>
      </c>
      <c r="I560">
        <f t="shared" si="165"/>
        <v>72704198.090399995</v>
      </c>
      <c r="J560">
        <f t="shared" si="165"/>
        <v>110.28449999999999</v>
      </c>
      <c r="K560">
        <f t="shared" si="165"/>
        <v>0.17080000000000001</v>
      </c>
      <c r="L560">
        <f t="shared" si="165"/>
        <v>6624.7061999999996</v>
      </c>
      <c r="M560">
        <f t="shared" si="165"/>
        <v>0</v>
      </c>
      <c r="N560">
        <f t="shared" si="165"/>
        <v>0</v>
      </c>
      <c r="O560">
        <f t="shared" si="165"/>
        <v>110564.1312</v>
      </c>
      <c r="P560">
        <f t="shared" si="165"/>
        <v>499.49590000000001</v>
      </c>
      <c r="Q560">
        <f t="shared" si="165"/>
        <v>20256.882000000001</v>
      </c>
      <c r="R560">
        <f t="shared" si="165"/>
        <v>461206.69739999995</v>
      </c>
      <c r="S560">
        <f t="shared" si="165"/>
        <v>76332433.031499997</v>
      </c>
      <c r="T560">
        <f t="shared" si="165"/>
        <v>213.50839999999999</v>
      </c>
      <c r="U560">
        <f t="shared" si="165"/>
        <v>6035743.8290999997</v>
      </c>
      <c r="V560">
        <f t="shared" si="165"/>
        <v>215801.84150000001</v>
      </c>
      <c r="W560">
        <f t="shared" si="165"/>
        <v>3423657.213</v>
      </c>
      <c r="X560">
        <f t="shared" si="165"/>
        <v>17880.609499999999</v>
      </c>
      <c r="Y560">
        <f t="shared" si="165"/>
        <v>0</v>
      </c>
      <c r="Z560">
        <f t="shared" si="165"/>
        <v>4699207.6331000002</v>
      </c>
      <c r="AA560">
        <f t="shared" si="165"/>
        <v>1719.9321</v>
      </c>
      <c r="AB560">
        <f t="shared" si="165"/>
        <v>963145.83219999995</v>
      </c>
      <c r="AC560">
        <f t="shared" si="165"/>
        <v>566830.42420000001</v>
      </c>
      <c r="AD560">
        <f t="shared" si="165"/>
        <v>2363.9547000000002</v>
      </c>
      <c r="AE560">
        <f t="shared" si="165"/>
        <v>37015.0196</v>
      </c>
      <c r="AF560">
        <f t="shared" si="165"/>
        <v>0</v>
      </c>
      <c r="AG560">
        <f t="shared" si="165"/>
        <v>0</v>
      </c>
      <c r="AH560">
        <f t="shared" si="165"/>
        <v>267408245</v>
      </c>
      <c r="AI560" t="s">
        <v>82</v>
      </c>
      <c r="AJ560">
        <f>SUM(AI540:AI543)</f>
        <v>0</v>
      </c>
      <c r="AK560" t="s">
        <v>82</v>
      </c>
    </row>
    <row r="561" spans="1:41" x14ac:dyDescent="0.15">
      <c r="A561" t="s">
        <v>83</v>
      </c>
      <c r="B561">
        <f t="shared" ref="B561:AH561" si="166">SUM(B544:B547)</f>
        <v>12837.441500000001</v>
      </c>
      <c r="C561">
        <f t="shared" si="166"/>
        <v>2214707.3170000003</v>
      </c>
      <c r="D561">
        <f t="shared" si="166"/>
        <v>150511389.4452</v>
      </c>
      <c r="E561">
        <f t="shared" si="166"/>
        <v>248779.02439999999</v>
      </c>
      <c r="F561">
        <f t="shared" si="166"/>
        <v>0.45279999999999998</v>
      </c>
      <c r="G561">
        <f t="shared" si="166"/>
        <v>0</v>
      </c>
      <c r="H561">
        <f t="shared" si="166"/>
        <v>0.68059999999999998</v>
      </c>
      <c r="I561">
        <f t="shared" si="166"/>
        <v>0</v>
      </c>
      <c r="J561">
        <f t="shared" si="166"/>
        <v>0</v>
      </c>
      <c r="K561">
        <f t="shared" si="166"/>
        <v>0</v>
      </c>
      <c r="L561">
        <f t="shared" si="166"/>
        <v>3890.1469000000002</v>
      </c>
      <c r="M561">
        <f t="shared" si="166"/>
        <v>0</v>
      </c>
      <c r="N561">
        <f t="shared" si="166"/>
        <v>123588.8841</v>
      </c>
      <c r="O561">
        <f t="shared" si="166"/>
        <v>30243.559399999998</v>
      </c>
      <c r="P561">
        <f t="shared" si="166"/>
        <v>291.3073</v>
      </c>
      <c r="Q561">
        <f t="shared" si="166"/>
        <v>5456982.0244000005</v>
      </c>
      <c r="R561">
        <f t="shared" si="166"/>
        <v>196578.8768</v>
      </c>
      <c r="S561">
        <f t="shared" si="166"/>
        <v>36030062.761100002</v>
      </c>
      <c r="T561">
        <f t="shared" si="166"/>
        <v>64.614800000000002</v>
      </c>
      <c r="U561">
        <f t="shared" si="166"/>
        <v>414590.10649999999</v>
      </c>
      <c r="V561">
        <f t="shared" si="166"/>
        <v>43332.7039</v>
      </c>
      <c r="W561">
        <f t="shared" si="166"/>
        <v>1003214.6043</v>
      </c>
      <c r="X561">
        <f t="shared" si="166"/>
        <v>1841.3581000000001</v>
      </c>
      <c r="Y561">
        <f t="shared" si="166"/>
        <v>0</v>
      </c>
      <c r="Z561">
        <f t="shared" si="166"/>
        <v>2133606.2079000003</v>
      </c>
      <c r="AA561">
        <f t="shared" si="166"/>
        <v>5971.5009</v>
      </c>
      <c r="AB561">
        <f t="shared" si="166"/>
        <v>240496.0349</v>
      </c>
      <c r="AC561">
        <f t="shared" si="166"/>
        <v>0</v>
      </c>
      <c r="AD561">
        <f t="shared" si="166"/>
        <v>53393.465000000004</v>
      </c>
      <c r="AE561">
        <f t="shared" si="166"/>
        <v>6198.7056000000002</v>
      </c>
      <c r="AF561">
        <f t="shared" si="166"/>
        <v>283089.10489999998</v>
      </c>
      <c r="AG561">
        <f t="shared" si="166"/>
        <v>0</v>
      </c>
      <c r="AH561">
        <f t="shared" si="166"/>
        <v>199015150</v>
      </c>
      <c r="AI561" t="s">
        <v>83</v>
      </c>
      <c r="AK561" t="s">
        <v>83</v>
      </c>
    </row>
    <row r="562" spans="1:41" x14ac:dyDescent="0.15">
      <c r="A562" t="s">
        <v>84</v>
      </c>
      <c r="B562">
        <f t="shared" ref="B562:AH562" si="167">SUM(B548:B550)</f>
        <v>0</v>
      </c>
      <c r="C562">
        <f t="shared" si="167"/>
        <v>0</v>
      </c>
      <c r="D562">
        <f t="shared" si="167"/>
        <v>72696825.772</v>
      </c>
      <c r="E562">
        <f t="shared" si="167"/>
        <v>0</v>
      </c>
      <c r="F562">
        <f t="shared" si="167"/>
        <v>0</v>
      </c>
      <c r="G562">
        <f t="shared" si="167"/>
        <v>0</v>
      </c>
      <c r="H562">
        <f t="shared" si="167"/>
        <v>1.9175</v>
      </c>
      <c r="I562">
        <f t="shared" si="167"/>
        <v>2242550.3585999999</v>
      </c>
      <c r="J562">
        <f t="shared" si="167"/>
        <v>0</v>
      </c>
      <c r="K562">
        <f t="shared" si="167"/>
        <v>2.2856000000000001</v>
      </c>
      <c r="L562">
        <f t="shared" si="167"/>
        <v>0</v>
      </c>
      <c r="M562">
        <f t="shared" si="167"/>
        <v>0</v>
      </c>
      <c r="N562">
        <f t="shared" si="167"/>
        <v>0</v>
      </c>
      <c r="O562">
        <f t="shared" si="167"/>
        <v>83235.997099999993</v>
      </c>
      <c r="P562">
        <f t="shared" si="167"/>
        <v>2.52E-2</v>
      </c>
      <c r="Q562">
        <f t="shared" si="167"/>
        <v>0</v>
      </c>
      <c r="R562">
        <f t="shared" si="167"/>
        <v>214435.7763</v>
      </c>
      <c r="S562">
        <f t="shared" si="167"/>
        <v>29365540.486000001</v>
      </c>
      <c r="T562">
        <f t="shared" si="167"/>
        <v>18.101500000000001</v>
      </c>
      <c r="U562">
        <f t="shared" si="167"/>
        <v>10.524100000000001</v>
      </c>
      <c r="V562">
        <f t="shared" si="167"/>
        <v>0</v>
      </c>
      <c r="W562">
        <f t="shared" si="167"/>
        <v>1342137.8851999999</v>
      </c>
      <c r="X562">
        <f t="shared" si="167"/>
        <v>4023.5627999999997</v>
      </c>
      <c r="Y562">
        <f t="shared" si="167"/>
        <v>0</v>
      </c>
      <c r="Z562">
        <f t="shared" si="167"/>
        <v>55968740.756499998</v>
      </c>
      <c r="AA562">
        <f t="shared" si="167"/>
        <v>0</v>
      </c>
      <c r="AB562">
        <f t="shared" si="167"/>
        <v>0</v>
      </c>
      <c r="AC562">
        <f t="shared" si="167"/>
        <v>0</v>
      </c>
      <c r="AD562">
        <f t="shared" si="167"/>
        <v>0</v>
      </c>
      <c r="AE562">
        <f t="shared" si="167"/>
        <v>0</v>
      </c>
      <c r="AF562">
        <f t="shared" si="167"/>
        <v>0</v>
      </c>
      <c r="AG562">
        <f t="shared" si="167"/>
        <v>0</v>
      </c>
      <c r="AH562">
        <f t="shared" si="167"/>
        <v>161917524</v>
      </c>
      <c r="AI562" t="s">
        <v>84</v>
      </c>
      <c r="AK562" t="s">
        <v>84</v>
      </c>
    </row>
    <row r="563" spans="1:41" x14ac:dyDescent="0.15">
      <c r="A563" t="s">
        <v>85</v>
      </c>
      <c r="B563">
        <f t="shared" ref="B563:AH563" si="168">SUM(B551:B556)</f>
        <v>52733.600599999998</v>
      </c>
      <c r="C563">
        <f t="shared" si="168"/>
        <v>14785381.0831</v>
      </c>
      <c r="D563">
        <f t="shared" si="168"/>
        <v>49368507.662199996</v>
      </c>
      <c r="E563">
        <f t="shared" si="168"/>
        <v>2955.9085</v>
      </c>
      <c r="F563">
        <f t="shared" si="168"/>
        <v>1.0635999999999999</v>
      </c>
      <c r="G563">
        <f t="shared" si="168"/>
        <v>0</v>
      </c>
      <c r="H563">
        <f t="shared" si="168"/>
        <v>270.12139999999999</v>
      </c>
      <c r="I563">
        <f t="shared" si="168"/>
        <v>35193554.535700001</v>
      </c>
      <c r="J563">
        <f t="shared" si="168"/>
        <v>118.21720000000001</v>
      </c>
      <c r="K563">
        <f t="shared" si="168"/>
        <v>0</v>
      </c>
      <c r="L563">
        <f t="shared" si="168"/>
        <v>0</v>
      </c>
      <c r="M563">
        <f t="shared" si="168"/>
        <v>0</v>
      </c>
      <c r="N563">
        <f t="shared" si="168"/>
        <v>0</v>
      </c>
      <c r="O563">
        <f t="shared" si="168"/>
        <v>56097.313999999998</v>
      </c>
      <c r="P563">
        <f t="shared" si="168"/>
        <v>2.7473000000000001</v>
      </c>
      <c r="Q563">
        <f t="shared" si="168"/>
        <v>0</v>
      </c>
      <c r="R563">
        <f t="shared" si="168"/>
        <v>413237.09389999998</v>
      </c>
      <c r="S563">
        <f t="shared" si="168"/>
        <v>44839366.887199998</v>
      </c>
      <c r="T563">
        <f t="shared" si="168"/>
        <v>49.931600000000003</v>
      </c>
      <c r="U563">
        <f t="shared" si="168"/>
        <v>347732.63829999999</v>
      </c>
      <c r="V563">
        <f t="shared" si="168"/>
        <v>117156.23540000001</v>
      </c>
      <c r="W563">
        <f t="shared" si="168"/>
        <v>5339705.6310000001</v>
      </c>
      <c r="X563">
        <f t="shared" si="168"/>
        <v>999.70169999999996</v>
      </c>
      <c r="Y563">
        <f t="shared" si="168"/>
        <v>0</v>
      </c>
      <c r="Z563">
        <f t="shared" si="168"/>
        <v>2039313.6217</v>
      </c>
      <c r="AA563">
        <f t="shared" si="168"/>
        <v>1473.7556</v>
      </c>
      <c r="AB563">
        <f t="shared" si="168"/>
        <v>545131.79200000002</v>
      </c>
      <c r="AC563">
        <f t="shared" si="168"/>
        <v>0</v>
      </c>
      <c r="AD563">
        <f t="shared" si="168"/>
        <v>2007.1825999999999</v>
      </c>
      <c r="AE563">
        <f t="shared" si="168"/>
        <v>0</v>
      </c>
      <c r="AF563">
        <f t="shared" si="168"/>
        <v>0</v>
      </c>
      <c r="AG563">
        <f t="shared" si="168"/>
        <v>0</v>
      </c>
      <c r="AH563">
        <f t="shared" si="168"/>
        <v>153105797</v>
      </c>
      <c r="AI563" t="s">
        <v>85</v>
      </c>
      <c r="AK563" t="s">
        <v>85</v>
      </c>
    </row>
    <row r="564" spans="1:41" x14ac:dyDescent="0.15">
      <c r="A564" t="s">
        <v>86</v>
      </c>
      <c r="B564">
        <f t="shared" ref="B564:AH564" si="169">B538</f>
        <v>0</v>
      </c>
      <c r="C564">
        <f t="shared" si="169"/>
        <v>41897738.702699997</v>
      </c>
      <c r="D564">
        <f t="shared" si="169"/>
        <v>133931539.8205</v>
      </c>
      <c r="E564">
        <f t="shared" si="169"/>
        <v>351822.98849999998</v>
      </c>
      <c r="F564">
        <f t="shared" si="169"/>
        <v>0</v>
      </c>
      <c r="G564">
        <f t="shared" si="169"/>
        <v>0</v>
      </c>
      <c r="H564">
        <f t="shared" si="169"/>
        <v>0</v>
      </c>
      <c r="I564">
        <f t="shared" si="169"/>
        <v>46987794.831500001</v>
      </c>
      <c r="J564">
        <f t="shared" si="169"/>
        <v>0</v>
      </c>
      <c r="K564">
        <f t="shared" si="169"/>
        <v>0</v>
      </c>
      <c r="L564">
        <f t="shared" si="169"/>
        <v>0</v>
      </c>
      <c r="M564">
        <f t="shared" si="169"/>
        <v>0</v>
      </c>
      <c r="N564">
        <f t="shared" si="169"/>
        <v>0</v>
      </c>
      <c r="O564">
        <f t="shared" si="169"/>
        <v>6284.9858000000004</v>
      </c>
      <c r="P564">
        <f t="shared" si="169"/>
        <v>31.973099999999999</v>
      </c>
      <c r="Q564">
        <f t="shared" si="169"/>
        <v>0</v>
      </c>
      <c r="R564">
        <f t="shared" si="169"/>
        <v>582917.96580000001</v>
      </c>
      <c r="S564">
        <f t="shared" si="169"/>
        <v>128296240.29449999</v>
      </c>
      <c r="T564">
        <f t="shared" si="169"/>
        <v>40.808199999999999</v>
      </c>
      <c r="U564">
        <f t="shared" si="169"/>
        <v>0</v>
      </c>
      <c r="V564">
        <f t="shared" si="169"/>
        <v>1.6392</v>
      </c>
      <c r="W564">
        <f t="shared" si="169"/>
        <v>4089829.9789999998</v>
      </c>
      <c r="X564">
        <f t="shared" si="169"/>
        <v>540.98</v>
      </c>
      <c r="Y564">
        <f t="shared" si="169"/>
        <v>5073.6265999999996</v>
      </c>
      <c r="Z564">
        <f t="shared" si="169"/>
        <v>9562739.2169000003</v>
      </c>
      <c r="AA564">
        <f t="shared" si="169"/>
        <v>14.452199999999999</v>
      </c>
      <c r="AB564">
        <f t="shared" si="169"/>
        <v>509926.08970000001</v>
      </c>
      <c r="AC564">
        <f t="shared" si="169"/>
        <v>0</v>
      </c>
      <c r="AD564">
        <f t="shared" si="169"/>
        <v>82.962299999999999</v>
      </c>
      <c r="AE564">
        <f t="shared" si="169"/>
        <v>0</v>
      </c>
      <c r="AF564">
        <f t="shared" si="169"/>
        <v>0</v>
      </c>
      <c r="AG564">
        <f t="shared" si="169"/>
        <v>0</v>
      </c>
      <c r="AH564">
        <f t="shared" si="169"/>
        <v>366222621</v>
      </c>
      <c r="AI564" t="s">
        <v>86</v>
      </c>
      <c r="AK564" t="s">
        <v>86</v>
      </c>
    </row>
    <row r="565" spans="1:41" x14ac:dyDescent="0.15">
      <c r="A565" t="s">
        <v>41</v>
      </c>
      <c r="B565">
        <f t="shared" ref="B565:AH565" si="170">SUM(B560:B564)</f>
        <v>65571.042099999991</v>
      </c>
      <c r="C565">
        <f t="shared" si="170"/>
        <v>58897827.102799997</v>
      </c>
      <c r="D565">
        <f t="shared" si="170"/>
        <v>503687202.1419</v>
      </c>
      <c r="E565">
        <f t="shared" si="170"/>
        <v>1848351.7912999999</v>
      </c>
      <c r="F565">
        <f t="shared" si="170"/>
        <v>1.7885999999999997</v>
      </c>
      <c r="G565">
        <f t="shared" si="170"/>
        <v>3367807.818</v>
      </c>
      <c r="H565">
        <f t="shared" si="170"/>
        <v>17502.958599999998</v>
      </c>
      <c r="I565">
        <f t="shared" si="170"/>
        <v>157128097.81619999</v>
      </c>
      <c r="J565">
        <f t="shared" si="170"/>
        <v>228.5017</v>
      </c>
      <c r="K565">
        <f t="shared" si="170"/>
        <v>2.4563999999999999</v>
      </c>
      <c r="L565">
        <f t="shared" si="170"/>
        <v>10514.8531</v>
      </c>
      <c r="M565">
        <f t="shared" si="170"/>
        <v>0</v>
      </c>
      <c r="N565">
        <f t="shared" si="170"/>
        <v>123588.8841</v>
      </c>
      <c r="O565">
        <f t="shared" si="170"/>
        <v>286425.98750000005</v>
      </c>
      <c r="P565">
        <f t="shared" si="170"/>
        <v>825.54880000000014</v>
      </c>
      <c r="Q565">
        <f t="shared" si="170"/>
        <v>5477238.9064000007</v>
      </c>
      <c r="R565">
        <f t="shared" si="170"/>
        <v>1868376.4101999998</v>
      </c>
      <c r="S565">
        <f t="shared" si="170"/>
        <v>314863643.46029997</v>
      </c>
      <c r="T565">
        <f t="shared" si="170"/>
        <v>386.96449999999999</v>
      </c>
      <c r="U565">
        <f t="shared" si="170"/>
        <v>6798077.0979999993</v>
      </c>
      <c r="V565">
        <f t="shared" si="170"/>
        <v>376292.42</v>
      </c>
      <c r="W565">
        <f t="shared" si="170"/>
        <v>15198545.312500002</v>
      </c>
      <c r="X565">
        <f t="shared" si="170"/>
        <v>25286.212100000001</v>
      </c>
      <c r="Y565">
        <f t="shared" si="170"/>
        <v>5073.6265999999996</v>
      </c>
      <c r="Z565">
        <f t="shared" si="170"/>
        <v>74403607.436100006</v>
      </c>
      <c r="AA565">
        <f t="shared" si="170"/>
        <v>9179.6407999999992</v>
      </c>
      <c r="AB565">
        <f t="shared" si="170"/>
        <v>2258699.7487999997</v>
      </c>
      <c r="AC565">
        <f t="shared" si="170"/>
        <v>566830.42420000001</v>
      </c>
      <c r="AD565">
        <f t="shared" si="170"/>
        <v>57847.564600000005</v>
      </c>
      <c r="AE565">
        <f t="shared" si="170"/>
        <v>43213.725200000001</v>
      </c>
      <c r="AF565">
        <f t="shared" si="170"/>
        <v>283089.10489999998</v>
      </c>
      <c r="AG565">
        <f t="shared" si="170"/>
        <v>0</v>
      </c>
      <c r="AH565">
        <f t="shared" si="170"/>
        <v>1147669337</v>
      </c>
      <c r="AI565" t="s">
        <v>41</v>
      </c>
      <c r="AK565" t="s">
        <v>41</v>
      </c>
    </row>
    <row r="566" spans="1:41" x14ac:dyDescent="0.15">
      <c r="AK566" t="s">
        <v>41</v>
      </c>
      <c r="AL566" t="s">
        <v>87</v>
      </c>
      <c r="AM566" t="s">
        <v>108</v>
      </c>
    </row>
    <row r="567" spans="1:41" x14ac:dyDescent="0.15">
      <c r="A567" t="s">
        <v>88</v>
      </c>
      <c r="B567">
        <f t="shared" ref="B567:AH567" si="171">SUM(B560:B563)</f>
        <v>65571.042099999991</v>
      </c>
      <c r="C567">
        <f t="shared" si="171"/>
        <v>17000088.4001</v>
      </c>
      <c r="D567">
        <f t="shared" si="171"/>
        <v>369755662.32139999</v>
      </c>
      <c r="E567">
        <f t="shared" si="171"/>
        <v>1496528.8027999999</v>
      </c>
      <c r="F567">
        <f t="shared" si="171"/>
        <v>1.7885999999999997</v>
      </c>
      <c r="G567">
        <f t="shared" si="171"/>
        <v>3367807.818</v>
      </c>
      <c r="H567">
        <f t="shared" si="171"/>
        <v>17502.958599999998</v>
      </c>
      <c r="I567">
        <f t="shared" si="171"/>
        <v>110140302.98469999</v>
      </c>
      <c r="J567">
        <f t="shared" si="171"/>
        <v>228.5017</v>
      </c>
      <c r="K567">
        <f t="shared" si="171"/>
        <v>2.4563999999999999</v>
      </c>
      <c r="L567">
        <f t="shared" si="171"/>
        <v>10514.8531</v>
      </c>
      <c r="M567">
        <f t="shared" si="171"/>
        <v>0</v>
      </c>
      <c r="N567">
        <f t="shared" si="171"/>
        <v>123588.8841</v>
      </c>
      <c r="O567">
        <f t="shared" si="171"/>
        <v>280141.00170000002</v>
      </c>
      <c r="P567">
        <f t="shared" si="171"/>
        <v>793.5757000000001</v>
      </c>
      <c r="Q567">
        <f t="shared" si="171"/>
        <v>5477238.9064000007</v>
      </c>
      <c r="R567">
        <f t="shared" si="171"/>
        <v>1285458.4443999999</v>
      </c>
      <c r="S567">
        <f t="shared" si="171"/>
        <v>186567403.16580001</v>
      </c>
      <c r="T567">
        <f t="shared" si="171"/>
        <v>346.15629999999999</v>
      </c>
      <c r="U567">
        <f t="shared" si="171"/>
        <v>6798077.0979999993</v>
      </c>
      <c r="V567">
        <f t="shared" si="171"/>
        <v>376290.78080000001</v>
      </c>
      <c r="W567">
        <f t="shared" si="171"/>
        <v>11108715.333500002</v>
      </c>
      <c r="X567">
        <f t="shared" si="171"/>
        <v>24745.232100000001</v>
      </c>
      <c r="Y567">
        <f t="shared" si="171"/>
        <v>0</v>
      </c>
      <c r="Z567">
        <f t="shared" si="171"/>
        <v>64840868.2192</v>
      </c>
      <c r="AA567">
        <f t="shared" si="171"/>
        <v>9165.1885999999995</v>
      </c>
      <c r="AB567">
        <f t="shared" si="171"/>
        <v>1748773.6590999998</v>
      </c>
      <c r="AC567">
        <f t="shared" si="171"/>
        <v>566830.42420000001</v>
      </c>
      <c r="AD567">
        <f t="shared" si="171"/>
        <v>57764.602300000006</v>
      </c>
      <c r="AE567">
        <f t="shared" si="171"/>
        <v>43213.725200000001</v>
      </c>
      <c r="AF567">
        <f t="shared" si="171"/>
        <v>283089.10489999998</v>
      </c>
      <c r="AG567">
        <f t="shared" si="171"/>
        <v>0</v>
      </c>
      <c r="AH567">
        <f t="shared" si="171"/>
        <v>781446716</v>
      </c>
      <c r="AI567" t="s">
        <v>88</v>
      </c>
      <c r="AK567">
        <f>AH567</f>
        <v>781446716</v>
      </c>
      <c r="AL567" s="25">
        <f>$D567+$I567+$S567</f>
        <v>666463368.47189999</v>
      </c>
      <c r="AM567" s="24">
        <f>AK567-AL567</f>
        <v>114983347.52810001</v>
      </c>
      <c r="AN567" s="17">
        <f>AM567/AK567</f>
        <v>0.14714163509019088</v>
      </c>
      <c r="AO567" t="s">
        <v>88</v>
      </c>
    </row>
    <row r="569" spans="1:41" x14ac:dyDescent="0.15">
      <c r="A569" t="s">
        <v>49</v>
      </c>
      <c r="B569" s="15">
        <f t="shared" ref="B569:AG569" si="172">B567/$AH567</f>
        <v>8.3909805694288683E-5</v>
      </c>
      <c r="C569" s="15">
        <f t="shared" si="172"/>
        <v>2.1754635411507701E-2</v>
      </c>
      <c r="D569" s="15">
        <f t="shared" si="172"/>
        <v>0.47316810570792645</v>
      </c>
      <c r="E569" s="15">
        <f t="shared" si="172"/>
        <v>1.9150746585260459E-3</v>
      </c>
      <c r="F569" s="15">
        <f t="shared" si="172"/>
        <v>2.2888316802396027E-9</v>
      </c>
      <c r="G569" s="15">
        <f t="shared" si="172"/>
        <v>4.309708837524886E-3</v>
      </c>
      <c r="H569" s="15">
        <f t="shared" si="172"/>
        <v>2.2398147233368114E-5</v>
      </c>
      <c r="I569" s="15">
        <f t="shared" si="172"/>
        <v>0.14094409859251361</v>
      </c>
      <c r="J569" s="15">
        <f t="shared" si="172"/>
        <v>2.9240854855675151E-7</v>
      </c>
      <c r="K569" s="15">
        <f t="shared" si="172"/>
        <v>3.14340050281816E-9</v>
      </c>
      <c r="L569" s="15">
        <f t="shared" si="172"/>
        <v>1.3455623889268478E-5</v>
      </c>
      <c r="M569" s="15">
        <f t="shared" si="172"/>
        <v>0</v>
      </c>
      <c r="N569" s="15">
        <f t="shared" si="172"/>
        <v>1.5815394904033353E-4</v>
      </c>
      <c r="O569" s="15">
        <f t="shared" si="172"/>
        <v>3.5849021560159711E-4</v>
      </c>
      <c r="P569" s="15">
        <f t="shared" si="172"/>
        <v>1.0155211913386556E-6</v>
      </c>
      <c r="Q569" s="15">
        <f t="shared" si="172"/>
        <v>7.0091009332490439E-3</v>
      </c>
      <c r="R569" s="15">
        <f t="shared" si="172"/>
        <v>1.6449726105189748E-3</v>
      </c>
      <c r="S569" s="15">
        <f t="shared" si="172"/>
        <v>0.23874616060936904</v>
      </c>
      <c r="T569" s="15">
        <f t="shared" si="172"/>
        <v>4.4296852608438116E-7</v>
      </c>
      <c r="U569" s="15">
        <f t="shared" si="172"/>
        <v>8.699348220179863E-3</v>
      </c>
      <c r="V569" s="15">
        <f t="shared" si="172"/>
        <v>4.8153095162536968E-4</v>
      </c>
      <c r="W569" s="15">
        <f t="shared" si="172"/>
        <v>1.4215576194832972E-2</v>
      </c>
      <c r="X569" s="15">
        <f t="shared" si="172"/>
        <v>3.1665923719871388E-5</v>
      </c>
      <c r="Y569" s="15">
        <f t="shared" si="172"/>
        <v>0</v>
      </c>
      <c r="Z569" s="15">
        <f t="shared" si="172"/>
        <v>8.2975418402295775E-2</v>
      </c>
      <c r="AA569" s="15">
        <f t="shared" si="172"/>
        <v>1.1728488215951501E-5</v>
      </c>
      <c r="AB569" s="15">
        <f t="shared" si="172"/>
        <v>2.2378667966658906E-3</v>
      </c>
      <c r="AC569" s="15">
        <f t="shared" si="172"/>
        <v>7.2536029980577719E-4</v>
      </c>
      <c r="AD569" s="15">
        <f t="shared" si="172"/>
        <v>7.3920078128525917E-5</v>
      </c>
      <c r="AE569" s="15">
        <f t="shared" si="172"/>
        <v>5.5299644000295474E-5</v>
      </c>
      <c r="AF569" s="15">
        <f t="shared" si="172"/>
        <v>3.62262837764616E-4</v>
      </c>
      <c r="AG569" s="15">
        <f t="shared" si="172"/>
        <v>0</v>
      </c>
      <c r="AH569">
        <f>SUM(B569:AG569)</f>
        <v>0.99999999927032779</v>
      </c>
      <c r="AI569" t="s">
        <v>49</v>
      </c>
      <c r="AJ569" t="s">
        <v>49</v>
      </c>
    </row>
    <row r="570" spans="1:41" x14ac:dyDescent="0.15">
      <c r="A570" t="s">
        <v>89</v>
      </c>
      <c r="B570" s="17">
        <f>B567/$AM567</f>
        <v>5.7026555157454887E-4</v>
      </c>
      <c r="C570" s="17">
        <f>C567/$AM567</f>
        <v>0.14784826468846249</v>
      </c>
      <c r="D570" s="17" t="s">
        <v>150</v>
      </c>
      <c r="E570" s="17">
        <f>E567/$AM567</f>
        <v>1.3015178588658442E-2</v>
      </c>
      <c r="F570" s="17">
        <f>F567/$AM567</f>
        <v>1.555529594894509E-8</v>
      </c>
      <c r="G570" s="17">
        <f>G567/$AM567</f>
        <v>2.9289526617556197E-2</v>
      </c>
      <c r="H570" s="17">
        <f>H567/$AM567</f>
        <v>1.5222168232423888E-4</v>
      </c>
      <c r="I570" s="17" t="s">
        <v>150</v>
      </c>
      <c r="J570" s="17">
        <f t="shared" ref="J570:R570" si="173">J567/$AM567</f>
        <v>1.9872590676154909E-6</v>
      </c>
      <c r="K570" s="17">
        <f t="shared" si="173"/>
        <v>2.1363093463596515E-8</v>
      </c>
      <c r="L570" s="17">
        <f t="shared" si="173"/>
        <v>9.1446747081618457E-5</v>
      </c>
      <c r="M570" s="17">
        <f t="shared" si="173"/>
        <v>0</v>
      </c>
      <c r="N570" s="17">
        <f t="shared" si="173"/>
        <v>1.0748415901684976E-3</v>
      </c>
      <c r="O570" s="17">
        <f t="shared" si="173"/>
        <v>2.4363615055783467E-3</v>
      </c>
      <c r="P570" s="17">
        <f t="shared" si="173"/>
        <v>6.9016576492179741E-6</v>
      </c>
      <c r="Q570" s="17">
        <f t="shared" si="173"/>
        <v>4.7635062155947885E-2</v>
      </c>
      <c r="R570" s="17">
        <f t="shared" si="173"/>
        <v>1.1179518356654691E-2</v>
      </c>
      <c r="S570" s="17" t="s">
        <v>150</v>
      </c>
      <c r="T570" s="17">
        <f t="shared" ref="T570:AG570" si="174">T567/$AM567</f>
        <v>3.0104907140175681E-6</v>
      </c>
      <c r="U570" s="17">
        <f t="shared" si="174"/>
        <v>5.912227504368546E-2</v>
      </c>
      <c r="V570" s="17">
        <f t="shared" si="174"/>
        <v>3.2725676273083005E-3</v>
      </c>
      <c r="W570" s="17">
        <f t="shared" si="174"/>
        <v>9.6611514382856326E-2</v>
      </c>
      <c r="X570" s="17">
        <f t="shared" si="174"/>
        <v>2.1520709417468194E-4</v>
      </c>
      <c r="Y570" s="17">
        <f t="shared" si="174"/>
        <v>0</v>
      </c>
      <c r="Z570" s="17">
        <f t="shared" si="174"/>
        <v>0.5639152939372718</v>
      </c>
      <c r="AA570" s="17">
        <f t="shared" si="174"/>
        <v>7.9708834340208958E-5</v>
      </c>
      <c r="AB570" s="17">
        <f t="shared" si="174"/>
        <v>1.5208929785877286E-2</v>
      </c>
      <c r="AC570" s="17">
        <f t="shared" si="174"/>
        <v>4.9296740474656653E-3</v>
      </c>
      <c r="AD570" s="17">
        <f t="shared" si="174"/>
        <v>5.0237363532909236E-4</v>
      </c>
      <c r="AE570" s="17">
        <f t="shared" si="174"/>
        <v>3.7582594461723501E-4</v>
      </c>
      <c r="AF570" s="17">
        <f t="shared" si="174"/>
        <v>2.4620008982676185E-3</v>
      </c>
      <c r="AG570" s="17">
        <f t="shared" si="174"/>
        <v>0</v>
      </c>
      <c r="AH570" s="17">
        <f>SUM(B570:AG570)</f>
        <v>0.99999999504102088</v>
      </c>
      <c r="AI570" t="s">
        <v>89</v>
      </c>
      <c r="AJ570" t="s">
        <v>89</v>
      </c>
      <c r="AL570" s="17"/>
    </row>
    <row r="572" spans="1:41" x14ac:dyDescent="0.15">
      <c r="A572" t="s">
        <v>109</v>
      </c>
      <c r="B572">
        <f t="shared" ref="B572:AG572" si="175">COUNTIF(B567,"&gt;1000")</f>
        <v>1</v>
      </c>
      <c r="C572">
        <f t="shared" si="175"/>
        <v>1</v>
      </c>
      <c r="D572">
        <f t="shared" si="175"/>
        <v>1</v>
      </c>
      <c r="E572">
        <f t="shared" si="175"/>
        <v>1</v>
      </c>
      <c r="F572">
        <f t="shared" si="175"/>
        <v>0</v>
      </c>
      <c r="G572">
        <f t="shared" si="175"/>
        <v>1</v>
      </c>
      <c r="H572">
        <f t="shared" si="175"/>
        <v>1</v>
      </c>
      <c r="I572">
        <f t="shared" si="175"/>
        <v>1</v>
      </c>
      <c r="J572">
        <f t="shared" si="175"/>
        <v>0</v>
      </c>
      <c r="K572">
        <f t="shared" si="175"/>
        <v>0</v>
      </c>
      <c r="L572">
        <f t="shared" si="175"/>
        <v>1</v>
      </c>
      <c r="M572">
        <f t="shared" si="175"/>
        <v>0</v>
      </c>
      <c r="N572">
        <f t="shared" si="175"/>
        <v>1</v>
      </c>
      <c r="O572">
        <f t="shared" si="175"/>
        <v>1</v>
      </c>
      <c r="P572">
        <f t="shared" si="175"/>
        <v>0</v>
      </c>
      <c r="Q572">
        <f t="shared" si="175"/>
        <v>1</v>
      </c>
      <c r="R572">
        <f t="shared" si="175"/>
        <v>1</v>
      </c>
      <c r="S572">
        <f t="shared" si="175"/>
        <v>1</v>
      </c>
      <c r="T572">
        <f t="shared" si="175"/>
        <v>0</v>
      </c>
      <c r="U572">
        <f t="shared" si="175"/>
        <v>1</v>
      </c>
      <c r="V572">
        <f t="shared" si="175"/>
        <v>1</v>
      </c>
      <c r="W572">
        <f t="shared" si="175"/>
        <v>1</v>
      </c>
      <c r="X572">
        <f t="shared" si="175"/>
        <v>1</v>
      </c>
      <c r="Y572">
        <f t="shared" si="175"/>
        <v>0</v>
      </c>
      <c r="Z572">
        <f t="shared" si="175"/>
        <v>1</v>
      </c>
      <c r="AA572">
        <f t="shared" si="175"/>
        <v>1</v>
      </c>
      <c r="AB572">
        <f t="shared" si="175"/>
        <v>1</v>
      </c>
      <c r="AC572">
        <f t="shared" si="175"/>
        <v>1</v>
      </c>
      <c r="AD572">
        <f t="shared" si="175"/>
        <v>1</v>
      </c>
      <c r="AE572">
        <f t="shared" si="175"/>
        <v>1</v>
      </c>
      <c r="AF572">
        <f t="shared" si="175"/>
        <v>1</v>
      </c>
      <c r="AG572">
        <f t="shared" si="175"/>
        <v>0</v>
      </c>
      <c r="AH572">
        <f>SUM(C572:AG572)-SUM($D572,$I572,$K572,$S572,$W572)</f>
        <v>19</v>
      </c>
      <c r="AI572" t="s">
        <v>150</v>
      </c>
      <c r="AJ572" t="s">
        <v>109</v>
      </c>
    </row>
    <row r="573" spans="1:41" x14ac:dyDescent="0.15">
      <c r="A573" t="s">
        <v>116</v>
      </c>
      <c r="AJ573" t="s">
        <v>116</v>
      </c>
    </row>
    <row r="575" spans="1:41" ht="14" x14ac:dyDescent="0.15">
      <c r="A575" s="23" t="s">
        <v>111</v>
      </c>
      <c r="B575">
        <f t="shared" ref="B575:AG575" si="176">COUNTIF(B570,"&gt;0.01")</f>
        <v>0</v>
      </c>
      <c r="C575">
        <f t="shared" si="176"/>
        <v>1</v>
      </c>
      <c r="D575">
        <f t="shared" si="176"/>
        <v>0</v>
      </c>
      <c r="E575">
        <f t="shared" si="176"/>
        <v>1</v>
      </c>
      <c r="F575">
        <f t="shared" si="176"/>
        <v>0</v>
      </c>
      <c r="G575">
        <f t="shared" si="176"/>
        <v>1</v>
      </c>
      <c r="H575">
        <f t="shared" si="176"/>
        <v>0</v>
      </c>
      <c r="I575">
        <f t="shared" si="176"/>
        <v>0</v>
      </c>
      <c r="J575">
        <f t="shared" si="176"/>
        <v>0</v>
      </c>
      <c r="K575">
        <f t="shared" si="176"/>
        <v>0</v>
      </c>
      <c r="L575">
        <f t="shared" si="176"/>
        <v>0</v>
      </c>
      <c r="M575">
        <f t="shared" si="176"/>
        <v>0</v>
      </c>
      <c r="N575">
        <f t="shared" si="176"/>
        <v>0</v>
      </c>
      <c r="O575">
        <f t="shared" si="176"/>
        <v>0</v>
      </c>
      <c r="P575">
        <f t="shared" si="176"/>
        <v>0</v>
      </c>
      <c r="Q575">
        <f t="shared" si="176"/>
        <v>1</v>
      </c>
      <c r="R575">
        <f t="shared" si="176"/>
        <v>1</v>
      </c>
      <c r="S575">
        <f t="shared" si="176"/>
        <v>0</v>
      </c>
      <c r="T575">
        <f t="shared" si="176"/>
        <v>0</v>
      </c>
      <c r="U575">
        <f t="shared" si="176"/>
        <v>1</v>
      </c>
      <c r="V575">
        <f t="shared" si="176"/>
        <v>0</v>
      </c>
      <c r="W575">
        <f t="shared" si="176"/>
        <v>1</v>
      </c>
      <c r="X575">
        <f t="shared" si="176"/>
        <v>0</v>
      </c>
      <c r="Y575">
        <f t="shared" si="176"/>
        <v>0</v>
      </c>
      <c r="Z575">
        <f t="shared" si="176"/>
        <v>1</v>
      </c>
      <c r="AA575">
        <f t="shared" si="176"/>
        <v>0</v>
      </c>
      <c r="AB575">
        <f t="shared" si="176"/>
        <v>1</v>
      </c>
      <c r="AC575">
        <f t="shared" si="176"/>
        <v>0</v>
      </c>
      <c r="AD575">
        <f t="shared" si="176"/>
        <v>0</v>
      </c>
      <c r="AE575">
        <f t="shared" si="176"/>
        <v>0</v>
      </c>
      <c r="AF575">
        <f t="shared" si="176"/>
        <v>0</v>
      </c>
      <c r="AG575">
        <f t="shared" si="176"/>
        <v>0</v>
      </c>
      <c r="AH575">
        <f>SUM(C575:AG575)</f>
        <v>9</v>
      </c>
      <c r="AJ575" s="23" t="s">
        <v>111</v>
      </c>
    </row>
    <row r="581" spans="1:36" x14ac:dyDescent="0.15">
      <c r="A581" t="s">
        <v>184</v>
      </c>
    </row>
    <row r="582" spans="1:36" x14ac:dyDescent="0.15">
      <c r="B582" t="s">
        <v>95</v>
      </c>
      <c r="C582" t="s">
        <v>51</v>
      </c>
      <c r="D582" t="s">
        <v>52</v>
      </c>
      <c r="E582" t="s">
        <v>53</v>
      </c>
      <c r="F582" t="s">
        <v>158</v>
      </c>
      <c r="G582" t="s">
        <v>55</v>
      </c>
      <c r="H582" t="s">
        <v>56</v>
      </c>
      <c r="I582" t="s">
        <v>106</v>
      </c>
      <c r="J582" t="s">
        <v>57</v>
      </c>
      <c r="K582" t="s">
        <v>152</v>
      </c>
      <c r="L582" t="s">
        <v>60</v>
      </c>
      <c r="M582" t="s">
        <v>148</v>
      </c>
      <c r="N582" t="s">
        <v>65</v>
      </c>
      <c r="O582" t="s">
        <v>67</v>
      </c>
      <c r="P582" t="s">
        <v>107</v>
      </c>
      <c r="Q582" t="s">
        <v>68</v>
      </c>
      <c r="R582" t="s">
        <v>69</v>
      </c>
      <c r="S582" t="s">
        <v>118</v>
      </c>
      <c r="T582" t="s">
        <v>119</v>
      </c>
      <c r="U582" t="s">
        <v>185</v>
      </c>
      <c r="V582" t="s">
        <v>70</v>
      </c>
      <c r="W582" t="s">
        <v>71</v>
      </c>
      <c r="X582" t="s">
        <v>72</v>
      </c>
      <c r="Y582" t="s">
        <v>177</v>
      </c>
      <c r="Z582" t="s">
        <v>73</v>
      </c>
      <c r="AA582" t="s">
        <v>153</v>
      </c>
      <c r="AB582" t="s">
        <v>74</v>
      </c>
      <c r="AC582" t="s">
        <v>154</v>
      </c>
      <c r="AD582" t="s">
        <v>75</v>
      </c>
      <c r="AE582" t="s">
        <v>186</v>
      </c>
      <c r="AF582" t="s">
        <v>155</v>
      </c>
      <c r="AG582" t="s">
        <v>78</v>
      </c>
      <c r="AH582" t="s">
        <v>79</v>
      </c>
      <c r="AI582" t="s">
        <v>41</v>
      </c>
    </row>
    <row r="583" spans="1:36" x14ac:dyDescent="0.15">
      <c r="A583" t="s">
        <v>159</v>
      </c>
      <c r="B583">
        <v>0</v>
      </c>
      <c r="C583">
        <v>24660477.941599999</v>
      </c>
      <c r="D583">
        <v>136058340.27219999</v>
      </c>
      <c r="E583">
        <v>266743.17369999998</v>
      </c>
      <c r="F583">
        <v>0</v>
      </c>
      <c r="G583">
        <v>0</v>
      </c>
      <c r="H583">
        <v>49809709.454700001</v>
      </c>
      <c r="I583">
        <v>0</v>
      </c>
      <c r="J583">
        <v>0</v>
      </c>
      <c r="K583">
        <v>0</v>
      </c>
      <c r="L583">
        <v>1206229.5559</v>
      </c>
      <c r="M583">
        <v>0</v>
      </c>
      <c r="N583">
        <v>6894.9108999999999</v>
      </c>
      <c r="O583">
        <v>16.018599999999999</v>
      </c>
      <c r="P583">
        <v>0</v>
      </c>
      <c r="Q583">
        <v>3427303.2708000001</v>
      </c>
      <c r="R583">
        <v>139112888.67320001</v>
      </c>
      <c r="S583">
        <v>86.536199999999994</v>
      </c>
      <c r="T583">
        <v>0</v>
      </c>
      <c r="U583">
        <v>0</v>
      </c>
      <c r="V583">
        <v>0</v>
      </c>
      <c r="W583">
        <v>5348711.557</v>
      </c>
      <c r="X583">
        <v>971.69449999999995</v>
      </c>
      <c r="Y583">
        <v>26408.719700000001</v>
      </c>
      <c r="Z583">
        <v>13825013.853800001</v>
      </c>
      <c r="AA583">
        <v>199.411</v>
      </c>
      <c r="AB583">
        <v>210185.39309999999</v>
      </c>
      <c r="AC583">
        <v>0</v>
      </c>
      <c r="AD583">
        <v>10420.2562</v>
      </c>
      <c r="AE583">
        <v>0</v>
      </c>
      <c r="AF583">
        <v>0</v>
      </c>
      <c r="AG583">
        <v>0</v>
      </c>
      <c r="AH583">
        <v>0</v>
      </c>
      <c r="AI583">
        <v>373970601</v>
      </c>
      <c r="AJ583" t="s">
        <v>159</v>
      </c>
    </row>
    <row r="584" spans="1:36" x14ac:dyDescent="0.15">
      <c r="A584" t="s">
        <v>160</v>
      </c>
      <c r="B584">
        <v>0</v>
      </c>
      <c r="C584">
        <v>0</v>
      </c>
      <c r="D584">
        <v>2248575.8111</v>
      </c>
      <c r="E584">
        <v>3.39E-2</v>
      </c>
      <c r="F584">
        <v>0</v>
      </c>
      <c r="G584">
        <v>0.58140000000000003</v>
      </c>
      <c r="H584">
        <v>29513883.963599999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6749.8053</v>
      </c>
      <c r="O584">
        <v>0</v>
      </c>
      <c r="P584">
        <v>0</v>
      </c>
      <c r="Q584">
        <v>13960.6859</v>
      </c>
      <c r="R584">
        <v>9654288.6684000008</v>
      </c>
      <c r="S584">
        <v>27.819800000000001</v>
      </c>
      <c r="T584">
        <v>231.7799</v>
      </c>
      <c r="U584">
        <v>0</v>
      </c>
      <c r="V584">
        <v>1677.3166000000001</v>
      </c>
      <c r="W584">
        <v>0</v>
      </c>
      <c r="X584">
        <v>1699.5046</v>
      </c>
      <c r="Y584">
        <v>0</v>
      </c>
      <c r="Z584">
        <v>3405.4256999999998</v>
      </c>
      <c r="AA584">
        <v>0</v>
      </c>
      <c r="AB584">
        <v>1080.5156999999999</v>
      </c>
      <c r="AC584">
        <v>0</v>
      </c>
      <c r="AD584">
        <v>29.620799999999999</v>
      </c>
      <c r="AE584">
        <v>0</v>
      </c>
      <c r="AF584">
        <v>0</v>
      </c>
      <c r="AG584">
        <v>0</v>
      </c>
      <c r="AH584">
        <v>0</v>
      </c>
      <c r="AI584">
        <v>41445612</v>
      </c>
      <c r="AJ584" t="s">
        <v>160</v>
      </c>
    </row>
    <row r="585" spans="1:36" x14ac:dyDescent="0.15">
      <c r="A585" t="s">
        <v>161</v>
      </c>
      <c r="B585">
        <v>0</v>
      </c>
      <c r="C585">
        <v>0</v>
      </c>
      <c r="D585">
        <v>3633977.0153999999</v>
      </c>
      <c r="E585">
        <v>288447.52679999999</v>
      </c>
      <c r="F585">
        <v>0</v>
      </c>
      <c r="G585">
        <v>0</v>
      </c>
      <c r="H585">
        <v>42282274.378399998</v>
      </c>
      <c r="I585">
        <v>136.84280000000001</v>
      </c>
      <c r="J585">
        <v>0</v>
      </c>
      <c r="K585">
        <v>1406.2633000000001</v>
      </c>
      <c r="L585">
        <v>0</v>
      </c>
      <c r="M585">
        <v>0</v>
      </c>
      <c r="N585">
        <v>8870.4210000000003</v>
      </c>
      <c r="O585">
        <v>6.4791999999999996</v>
      </c>
      <c r="P585">
        <v>0</v>
      </c>
      <c r="Q585">
        <v>48337.905299999999</v>
      </c>
      <c r="R585">
        <v>26634629.3653</v>
      </c>
      <c r="S585">
        <v>7699.6364000000003</v>
      </c>
      <c r="T585">
        <v>15065214.0359</v>
      </c>
      <c r="U585">
        <v>0</v>
      </c>
      <c r="V585">
        <v>162935.15830000001</v>
      </c>
      <c r="W585">
        <v>2376191.3697000002</v>
      </c>
      <c r="X585">
        <v>4551.1632</v>
      </c>
      <c r="Y585">
        <v>0</v>
      </c>
      <c r="Z585">
        <v>5829238.4258000003</v>
      </c>
      <c r="AA585">
        <v>224.40809999999999</v>
      </c>
      <c r="AB585">
        <v>66459.111000000004</v>
      </c>
      <c r="AC585">
        <v>358377.95689999999</v>
      </c>
      <c r="AD585">
        <v>4324.7191000000003</v>
      </c>
      <c r="AE585">
        <v>1915001.0815000001</v>
      </c>
      <c r="AF585">
        <v>0</v>
      </c>
      <c r="AG585">
        <v>0</v>
      </c>
      <c r="AH585">
        <v>0</v>
      </c>
      <c r="AI585">
        <v>98688303</v>
      </c>
      <c r="AJ585" t="s">
        <v>161</v>
      </c>
    </row>
    <row r="586" spans="1:36" x14ac:dyDescent="0.15">
      <c r="A586" t="s">
        <v>162</v>
      </c>
      <c r="B586">
        <v>0</v>
      </c>
      <c r="C586">
        <v>0</v>
      </c>
      <c r="D586">
        <v>56979370.212700002</v>
      </c>
      <c r="E586">
        <v>274120.4338</v>
      </c>
      <c r="F586">
        <v>3090401.8895999999</v>
      </c>
      <c r="G586">
        <v>5045.0833000000002</v>
      </c>
      <c r="H586">
        <v>3577768.8505000002</v>
      </c>
      <c r="I586">
        <v>0</v>
      </c>
      <c r="J586">
        <v>728.61239999999998</v>
      </c>
      <c r="K586">
        <v>0</v>
      </c>
      <c r="L586">
        <v>1.5467</v>
      </c>
      <c r="M586">
        <v>0</v>
      </c>
      <c r="N586">
        <v>45299.762199999997</v>
      </c>
      <c r="O586">
        <v>0.28179999999999999</v>
      </c>
      <c r="P586">
        <v>51294.625</v>
      </c>
      <c r="Q586">
        <v>606573.0307</v>
      </c>
      <c r="R586">
        <v>8037187.2836999996</v>
      </c>
      <c r="S586">
        <v>82246.137300000002</v>
      </c>
      <c r="T586">
        <v>710983.02020000003</v>
      </c>
      <c r="U586">
        <v>0</v>
      </c>
      <c r="V586">
        <v>154437.27900000001</v>
      </c>
      <c r="W586">
        <v>0</v>
      </c>
      <c r="X586">
        <v>5149.7388000000001</v>
      </c>
      <c r="Y586">
        <v>0</v>
      </c>
      <c r="Z586">
        <v>987377.9277</v>
      </c>
      <c r="AA586">
        <v>327.86520000000002</v>
      </c>
      <c r="AB586">
        <v>10058.5581</v>
      </c>
      <c r="AC586">
        <v>0</v>
      </c>
      <c r="AD586">
        <v>1858.0972999999999</v>
      </c>
      <c r="AE586">
        <v>0</v>
      </c>
      <c r="AF586">
        <v>228446.18780000001</v>
      </c>
      <c r="AG586">
        <v>0</v>
      </c>
      <c r="AH586">
        <v>0</v>
      </c>
      <c r="AI586">
        <v>74848676</v>
      </c>
      <c r="AJ586" t="s">
        <v>162</v>
      </c>
    </row>
    <row r="587" spans="1:36" x14ac:dyDescent="0.15">
      <c r="A587" t="s">
        <v>163</v>
      </c>
      <c r="B587">
        <v>0</v>
      </c>
      <c r="C587">
        <v>0</v>
      </c>
      <c r="D587">
        <v>46178804.194700003</v>
      </c>
      <c r="E587">
        <v>105080.8578</v>
      </c>
      <c r="F587">
        <v>0</v>
      </c>
      <c r="G587">
        <v>1.0567</v>
      </c>
      <c r="H587">
        <v>2029046.7845000001</v>
      </c>
      <c r="I587">
        <v>0</v>
      </c>
      <c r="J587">
        <v>0</v>
      </c>
      <c r="K587">
        <v>0</v>
      </c>
      <c r="L587">
        <v>0</v>
      </c>
      <c r="M587">
        <v>0</v>
      </c>
      <c r="N587">
        <v>27018.0124</v>
      </c>
      <c r="O587">
        <v>2.2524999999999999</v>
      </c>
      <c r="P587">
        <v>0</v>
      </c>
      <c r="Q587">
        <v>223255.5472</v>
      </c>
      <c r="R587">
        <v>6797009.9496999998</v>
      </c>
      <c r="S587">
        <v>0</v>
      </c>
      <c r="T587">
        <v>0</v>
      </c>
      <c r="U587">
        <v>0</v>
      </c>
      <c r="V587">
        <v>93177.772700000001</v>
      </c>
      <c r="W587">
        <v>10184.438599999999</v>
      </c>
      <c r="X587">
        <v>289.7133</v>
      </c>
      <c r="Y587">
        <v>0</v>
      </c>
      <c r="Z587">
        <v>4438343.8469000002</v>
      </c>
      <c r="AA587">
        <v>0</v>
      </c>
      <c r="AB587">
        <v>41973.331599999998</v>
      </c>
      <c r="AC587">
        <v>0</v>
      </c>
      <c r="AD587">
        <v>2255.0324999999998</v>
      </c>
      <c r="AE587">
        <v>0</v>
      </c>
      <c r="AF587">
        <v>0</v>
      </c>
      <c r="AG587">
        <v>0</v>
      </c>
      <c r="AH587">
        <v>0</v>
      </c>
      <c r="AI587">
        <v>59946443</v>
      </c>
      <c r="AJ587" t="s">
        <v>163</v>
      </c>
    </row>
    <row r="588" spans="1:36" x14ac:dyDescent="0.15">
      <c r="A588" t="s">
        <v>181</v>
      </c>
      <c r="B588">
        <v>0</v>
      </c>
      <c r="C588">
        <v>0</v>
      </c>
      <c r="D588">
        <v>1912.7792999999999</v>
      </c>
      <c r="E588">
        <v>0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545.54819999999995</v>
      </c>
      <c r="O588">
        <v>0</v>
      </c>
      <c r="P588">
        <v>0</v>
      </c>
      <c r="Q588">
        <v>0</v>
      </c>
      <c r="R588">
        <v>1666045.8521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  <c r="AF588">
        <v>0</v>
      </c>
      <c r="AG588">
        <v>0</v>
      </c>
      <c r="AH588">
        <v>0</v>
      </c>
      <c r="AI588">
        <v>1668504</v>
      </c>
    </row>
    <row r="589" spans="1:36" x14ac:dyDescent="0.15">
      <c r="A589" t="s">
        <v>164</v>
      </c>
      <c r="B589">
        <v>0</v>
      </c>
      <c r="C589">
        <v>0</v>
      </c>
      <c r="D589">
        <v>49902145.171599999</v>
      </c>
      <c r="E589">
        <v>0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15014.691000000001</v>
      </c>
      <c r="N589">
        <v>6266.9345000000003</v>
      </c>
      <c r="O589">
        <v>2.948</v>
      </c>
      <c r="P589">
        <v>0</v>
      </c>
      <c r="Q589">
        <v>0</v>
      </c>
      <c r="R589">
        <v>403405.973</v>
      </c>
      <c r="S589">
        <v>19003.455600000001</v>
      </c>
      <c r="T589">
        <v>12436.257299999999</v>
      </c>
      <c r="U589">
        <v>0</v>
      </c>
      <c r="V589">
        <v>0</v>
      </c>
      <c r="W589">
        <v>250081.56289999999</v>
      </c>
      <c r="X589">
        <v>1078.1845000000001</v>
      </c>
      <c r="Y589">
        <v>0</v>
      </c>
      <c r="Z589">
        <v>0</v>
      </c>
      <c r="AA589">
        <v>0</v>
      </c>
      <c r="AB589">
        <v>19477.146499999999</v>
      </c>
      <c r="AC589">
        <v>0</v>
      </c>
      <c r="AD589">
        <v>740.28840000000002</v>
      </c>
      <c r="AE589">
        <v>0</v>
      </c>
      <c r="AF589">
        <v>0</v>
      </c>
      <c r="AG589">
        <v>149.52510000000001</v>
      </c>
      <c r="AH589">
        <v>0</v>
      </c>
      <c r="AI589">
        <v>50629802</v>
      </c>
      <c r="AJ589" t="s">
        <v>164</v>
      </c>
    </row>
    <row r="590" spans="1:36" x14ac:dyDescent="0.15">
      <c r="A590" t="s">
        <v>165</v>
      </c>
      <c r="B590">
        <v>0</v>
      </c>
      <c r="C590">
        <v>1842263.6540000001</v>
      </c>
      <c r="D590">
        <v>23160812.877999999</v>
      </c>
      <c r="E590">
        <v>3193.4998999999998</v>
      </c>
      <c r="F590">
        <v>0</v>
      </c>
      <c r="G590">
        <v>0.19439999999999999</v>
      </c>
      <c r="H590">
        <v>0</v>
      </c>
      <c r="I590">
        <v>0</v>
      </c>
      <c r="J590">
        <v>0</v>
      </c>
      <c r="K590">
        <v>50.811100000000003</v>
      </c>
      <c r="L590">
        <v>0</v>
      </c>
      <c r="M590">
        <v>0</v>
      </c>
      <c r="N590">
        <v>14078.754199999999</v>
      </c>
      <c r="O590">
        <v>2.25</v>
      </c>
      <c r="P590">
        <v>0</v>
      </c>
      <c r="Q590">
        <v>298929.47220000002</v>
      </c>
      <c r="R590">
        <v>14797932.1631</v>
      </c>
      <c r="S590">
        <v>15.372199999999999</v>
      </c>
      <c r="T590">
        <v>145055.61660000001</v>
      </c>
      <c r="U590">
        <v>0</v>
      </c>
      <c r="V590">
        <v>37277.875</v>
      </c>
      <c r="W590">
        <v>1144067.3979</v>
      </c>
      <c r="X590">
        <v>1154.8334</v>
      </c>
      <c r="Y590">
        <v>0</v>
      </c>
      <c r="Z590">
        <v>1306012.9361</v>
      </c>
      <c r="AA590">
        <v>95.216700000000003</v>
      </c>
      <c r="AB590">
        <v>34594.952599999997</v>
      </c>
      <c r="AC590">
        <v>0</v>
      </c>
      <c r="AD590">
        <v>717.66660000000002</v>
      </c>
      <c r="AE590">
        <v>0</v>
      </c>
      <c r="AF590">
        <v>87542.65</v>
      </c>
      <c r="AG590">
        <v>94.883300000000006</v>
      </c>
      <c r="AH590">
        <v>0</v>
      </c>
      <c r="AI590">
        <v>42873893</v>
      </c>
      <c r="AJ590" t="s">
        <v>165</v>
      </c>
    </row>
    <row r="591" spans="1:36" x14ac:dyDescent="0.15">
      <c r="A591" t="s">
        <v>166</v>
      </c>
      <c r="B591">
        <v>3823.0241999999998</v>
      </c>
      <c r="C591">
        <v>17549.3819</v>
      </c>
      <c r="D591">
        <v>98342277.861499995</v>
      </c>
      <c r="E591">
        <v>124720.2488</v>
      </c>
      <c r="F591">
        <v>0</v>
      </c>
      <c r="G591">
        <v>9.3316999999999997</v>
      </c>
      <c r="H591">
        <v>0</v>
      </c>
      <c r="I591">
        <v>13.4003</v>
      </c>
      <c r="J591">
        <v>0</v>
      </c>
      <c r="K591">
        <v>838.86009999999999</v>
      </c>
      <c r="L591">
        <v>0</v>
      </c>
      <c r="M591">
        <v>1299.5487000000001</v>
      </c>
      <c r="N591">
        <v>10580.8837</v>
      </c>
      <c r="O591">
        <v>17.306799999999999</v>
      </c>
      <c r="P591">
        <v>3410636.9111000001</v>
      </c>
      <c r="Q591">
        <v>560863.30469999998</v>
      </c>
      <c r="R591">
        <v>32743587.455200002</v>
      </c>
      <c r="S591">
        <v>44945.455699999999</v>
      </c>
      <c r="T591">
        <v>4734.4980999999998</v>
      </c>
      <c r="U591">
        <v>14.834199999999999</v>
      </c>
      <c r="V591">
        <v>7901.1575000000003</v>
      </c>
      <c r="W591">
        <v>64909.457300000002</v>
      </c>
      <c r="X591">
        <v>2127.2485999999999</v>
      </c>
      <c r="Y591">
        <v>0</v>
      </c>
      <c r="Z591">
        <v>1058892.3635</v>
      </c>
      <c r="AA591">
        <v>4689.0855000000001</v>
      </c>
      <c r="AB591">
        <v>5214.7313999999997</v>
      </c>
      <c r="AC591">
        <v>217.512</v>
      </c>
      <c r="AD591">
        <v>3151.1293000000001</v>
      </c>
      <c r="AE591">
        <v>0</v>
      </c>
      <c r="AF591">
        <v>13712.646199999999</v>
      </c>
      <c r="AG591">
        <v>221119.9393</v>
      </c>
      <c r="AH591">
        <v>23.834800000000001</v>
      </c>
      <c r="AI591">
        <v>136647871</v>
      </c>
      <c r="AJ591" t="s">
        <v>166</v>
      </c>
    </row>
    <row r="592" spans="1:36" x14ac:dyDescent="0.15">
      <c r="A592" t="s">
        <v>167</v>
      </c>
      <c r="B592">
        <v>0</v>
      </c>
      <c r="C592">
        <v>0</v>
      </c>
      <c r="D592">
        <v>7788541.9203000003</v>
      </c>
      <c r="E592">
        <v>3885.7026999999998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3607.3742000000002</v>
      </c>
      <c r="L592">
        <v>0</v>
      </c>
      <c r="M592">
        <v>0</v>
      </c>
      <c r="N592">
        <v>7218.5856000000003</v>
      </c>
      <c r="O592">
        <v>0</v>
      </c>
      <c r="P592">
        <v>0</v>
      </c>
      <c r="Q592">
        <v>0</v>
      </c>
      <c r="R592">
        <v>6028631.4780999999</v>
      </c>
      <c r="S592">
        <v>0</v>
      </c>
      <c r="T592">
        <v>4150986.0443000002</v>
      </c>
      <c r="U592">
        <v>0</v>
      </c>
      <c r="V592">
        <v>61900.282200000001</v>
      </c>
      <c r="W592">
        <v>0</v>
      </c>
      <c r="X592">
        <v>609.67529999999999</v>
      </c>
      <c r="Y592">
        <v>0</v>
      </c>
      <c r="Z592">
        <v>1695104.7467</v>
      </c>
      <c r="AA592">
        <v>0</v>
      </c>
      <c r="AB592">
        <v>26507.751400000001</v>
      </c>
      <c r="AC592">
        <v>0</v>
      </c>
      <c r="AD592">
        <v>3081.7336</v>
      </c>
      <c r="AE592">
        <v>0</v>
      </c>
      <c r="AF592">
        <v>0</v>
      </c>
      <c r="AG592">
        <v>90.942499999999995</v>
      </c>
      <c r="AH592">
        <v>0</v>
      </c>
      <c r="AI592">
        <v>19770166</v>
      </c>
      <c r="AJ592" t="s">
        <v>167</v>
      </c>
    </row>
    <row r="593" spans="1:41" x14ac:dyDescent="0.15">
      <c r="A593" t="s">
        <v>168</v>
      </c>
      <c r="B593">
        <v>0</v>
      </c>
      <c r="C593">
        <v>0</v>
      </c>
      <c r="D593">
        <v>8269705.5022</v>
      </c>
      <c r="E593">
        <v>0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66194.3698</v>
      </c>
      <c r="O593">
        <v>0</v>
      </c>
      <c r="P593">
        <v>0</v>
      </c>
      <c r="Q593">
        <v>72447.736600000004</v>
      </c>
      <c r="R593">
        <v>2246154.0066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3573.2705000000001</v>
      </c>
      <c r="Y593">
        <v>0</v>
      </c>
      <c r="Z593">
        <v>78411934.575299993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0</v>
      </c>
      <c r="AG593">
        <v>0</v>
      </c>
      <c r="AH593">
        <v>0</v>
      </c>
      <c r="AI593">
        <v>89070009</v>
      </c>
      <c r="AJ593" t="s">
        <v>168</v>
      </c>
    </row>
    <row r="594" spans="1:41" x14ac:dyDescent="0.15">
      <c r="A594" t="s">
        <v>169</v>
      </c>
      <c r="B594">
        <v>0</v>
      </c>
      <c r="C594">
        <v>0</v>
      </c>
      <c r="D594">
        <v>7151244.9249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8782.2338999999993</v>
      </c>
      <c r="O594">
        <v>0</v>
      </c>
      <c r="P594">
        <v>0</v>
      </c>
      <c r="Q594">
        <v>0</v>
      </c>
      <c r="R594">
        <v>5443670.4983000001</v>
      </c>
      <c r="S594">
        <v>12.652799999999999</v>
      </c>
      <c r="T594">
        <v>6.5251999999999999</v>
      </c>
      <c r="U594">
        <v>0</v>
      </c>
      <c r="V594">
        <v>0</v>
      </c>
      <c r="W594">
        <v>0</v>
      </c>
      <c r="X594">
        <v>1488.0399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0</v>
      </c>
      <c r="AG594">
        <v>0</v>
      </c>
      <c r="AH594">
        <v>0</v>
      </c>
      <c r="AI594">
        <v>12605205</v>
      </c>
      <c r="AJ594" t="s">
        <v>169</v>
      </c>
    </row>
    <row r="595" spans="1:41" x14ac:dyDescent="0.15">
      <c r="A595" t="s">
        <v>170</v>
      </c>
      <c r="B595">
        <v>0</v>
      </c>
      <c r="C595">
        <v>0</v>
      </c>
      <c r="D595">
        <v>56498719.559799999</v>
      </c>
      <c r="E595">
        <v>0</v>
      </c>
      <c r="F595">
        <v>0</v>
      </c>
      <c r="G595">
        <v>6.8376999999999999</v>
      </c>
      <c r="H595">
        <v>1318841.7583999999</v>
      </c>
      <c r="I595">
        <v>9.9137000000000004</v>
      </c>
      <c r="J595">
        <v>0</v>
      </c>
      <c r="K595">
        <v>5.3730000000000002</v>
      </c>
      <c r="L595">
        <v>0</v>
      </c>
      <c r="M595">
        <v>0</v>
      </c>
      <c r="N595">
        <v>13898.070299999999</v>
      </c>
      <c r="O595">
        <v>3.8769</v>
      </c>
      <c r="P595">
        <v>0</v>
      </c>
      <c r="Q595">
        <v>1149424.0933000001</v>
      </c>
      <c r="R595">
        <v>23202801.455899999</v>
      </c>
      <c r="S595">
        <v>22.4923</v>
      </c>
      <c r="T595">
        <v>7809.6343999999999</v>
      </c>
      <c r="U595">
        <v>3.4847000000000001</v>
      </c>
      <c r="V595">
        <v>210448.99960000001</v>
      </c>
      <c r="W595">
        <v>1418590.5352</v>
      </c>
      <c r="X595">
        <v>1219.6202000000001</v>
      </c>
      <c r="Y595">
        <v>0</v>
      </c>
      <c r="Z595">
        <v>5389581.9581000004</v>
      </c>
      <c r="AA595">
        <v>13.0039</v>
      </c>
      <c r="AB595">
        <v>903.49570000000006</v>
      </c>
      <c r="AC595">
        <v>8.6547000000000001</v>
      </c>
      <c r="AD595">
        <v>5086.2775000000001</v>
      </c>
      <c r="AE595">
        <v>0</v>
      </c>
      <c r="AF595">
        <v>68227.623200000002</v>
      </c>
      <c r="AG595">
        <v>0</v>
      </c>
      <c r="AH595">
        <v>9.9911999999999992</v>
      </c>
      <c r="AI595">
        <v>89285637</v>
      </c>
      <c r="AJ595" t="s">
        <v>170</v>
      </c>
    </row>
    <row r="596" spans="1:41" x14ac:dyDescent="0.15">
      <c r="A596" t="s">
        <v>171</v>
      </c>
      <c r="B596">
        <v>10635.635899999999</v>
      </c>
      <c r="C596">
        <v>10951270.5721</v>
      </c>
      <c r="D596">
        <v>4713209.4493000004</v>
      </c>
      <c r="E596">
        <v>2121.4668000000001</v>
      </c>
      <c r="F596">
        <v>0</v>
      </c>
      <c r="G596">
        <v>304.84629999999999</v>
      </c>
      <c r="H596">
        <v>0</v>
      </c>
      <c r="I596">
        <v>2.5611000000000002</v>
      </c>
      <c r="J596">
        <v>0</v>
      </c>
      <c r="K596">
        <v>3.8048000000000002</v>
      </c>
      <c r="L596">
        <v>0</v>
      </c>
      <c r="M596">
        <v>0</v>
      </c>
      <c r="N596">
        <v>2383.4598999999998</v>
      </c>
      <c r="O596">
        <v>4.0488</v>
      </c>
      <c r="P596">
        <v>0</v>
      </c>
      <c r="Q596">
        <v>11267.3945</v>
      </c>
      <c r="R596">
        <v>3452085.2910000002</v>
      </c>
      <c r="S596">
        <v>5.2827000000000002</v>
      </c>
      <c r="T596">
        <v>12902.449500000001</v>
      </c>
      <c r="U596">
        <v>5.7243000000000004</v>
      </c>
      <c r="V596">
        <v>9185.8415999999997</v>
      </c>
      <c r="W596">
        <v>12017.8487</v>
      </c>
      <c r="X596">
        <v>94.180599999999998</v>
      </c>
      <c r="Y596">
        <v>0</v>
      </c>
      <c r="Z596">
        <v>218600.74549999999</v>
      </c>
      <c r="AA596">
        <v>3.8839000000000001</v>
      </c>
      <c r="AB596">
        <v>2169.6759999999999</v>
      </c>
      <c r="AC596">
        <v>1.8328</v>
      </c>
      <c r="AD596">
        <v>449.42489999999998</v>
      </c>
      <c r="AE596">
        <v>0</v>
      </c>
      <c r="AF596">
        <v>24818.839</v>
      </c>
      <c r="AG596">
        <v>0</v>
      </c>
      <c r="AH596">
        <v>1.2994000000000001</v>
      </c>
      <c r="AI596">
        <v>19423546</v>
      </c>
      <c r="AJ596" t="s">
        <v>171</v>
      </c>
    </row>
    <row r="597" spans="1:41" x14ac:dyDescent="0.15">
      <c r="A597" t="s">
        <v>172</v>
      </c>
      <c r="B597">
        <v>0</v>
      </c>
      <c r="C597">
        <v>0</v>
      </c>
      <c r="D597">
        <v>0</v>
      </c>
      <c r="E597">
        <v>0</v>
      </c>
      <c r="F597">
        <v>0</v>
      </c>
      <c r="G597">
        <v>0</v>
      </c>
      <c r="H597">
        <v>4068377.8881999999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7831.8392000000003</v>
      </c>
      <c r="O597">
        <v>0</v>
      </c>
      <c r="P597">
        <v>0</v>
      </c>
      <c r="Q597">
        <v>858250.37250000006</v>
      </c>
      <c r="R597">
        <v>3001447.7760999999</v>
      </c>
      <c r="S597">
        <v>8.6815999999999995</v>
      </c>
      <c r="T597">
        <v>43139.678899999999</v>
      </c>
      <c r="U597">
        <v>0</v>
      </c>
      <c r="V597">
        <v>0</v>
      </c>
      <c r="W597">
        <v>0</v>
      </c>
      <c r="X597">
        <v>300.89190000000002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0</v>
      </c>
      <c r="AG597">
        <v>0</v>
      </c>
      <c r="AH597">
        <v>0</v>
      </c>
      <c r="AI597">
        <v>7979357</v>
      </c>
      <c r="AJ597" t="s">
        <v>172</v>
      </c>
    </row>
    <row r="598" spans="1:41" x14ac:dyDescent="0.15">
      <c r="A598" t="s">
        <v>173</v>
      </c>
      <c r="B598">
        <v>0</v>
      </c>
      <c r="C598">
        <v>0</v>
      </c>
      <c r="D598">
        <v>578113.125</v>
      </c>
      <c r="E598">
        <v>0</v>
      </c>
      <c r="F598">
        <v>0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11070.781300000001</v>
      </c>
      <c r="O598">
        <v>0</v>
      </c>
      <c r="P598">
        <v>0</v>
      </c>
      <c r="Q598">
        <v>57218.945200000002</v>
      </c>
      <c r="R598">
        <v>16551705.755100001</v>
      </c>
      <c r="S598">
        <v>0</v>
      </c>
      <c r="T598">
        <v>0</v>
      </c>
      <c r="U598">
        <v>0</v>
      </c>
      <c r="V598">
        <v>0</v>
      </c>
      <c r="W598">
        <v>300502.24080000003</v>
      </c>
      <c r="X598">
        <v>118.92829999999999</v>
      </c>
      <c r="Y598">
        <v>0</v>
      </c>
      <c r="Z598">
        <v>0</v>
      </c>
      <c r="AA598">
        <v>81.152500000000003</v>
      </c>
      <c r="AB598">
        <v>0</v>
      </c>
      <c r="AC598">
        <v>0</v>
      </c>
      <c r="AD598">
        <v>0</v>
      </c>
      <c r="AE598">
        <v>0</v>
      </c>
      <c r="AF598">
        <v>0</v>
      </c>
      <c r="AG598">
        <v>0</v>
      </c>
      <c r="AH598">
        <v>0</v>
      </c>
      <c r="AI598">
        <v>17498811</v>
      </c>
      <c r="AJ598" t="s">
        <v>173</v>
      </c>
    </row>
    <row r="599" spans="1:41" x14ac:dyDescent="0.15">
      <c r="A599" t="s">
        <v>174</v>
      </c>
      <c r="B599">
        <v>0</v>
      </c>
      <c r="C599">
        <v>8200501.8169999998</v>
      </c>
      <c r="D599">
        <v>23177284.022599999</v>
      </c>
      <c r="E599">
        <v>0</v>
      </c>
      <c r="F599">
        <v>0</v>
      </c>
      <c r="G599">
        <v>0.29530000000000001</v>
      </c>
      <c r="H599">
        <v>7559852.6416999996</v>
      </c>
      <c r="I599">
        <v>0</v>
      </c>
      <c r="J599">
        <v>0</v>
      </c>
      <c r="K599">
        <v>2.8E-3</v>
      </c>
      <c r="L599">
        <v>0</v>
      </c>
      <c r="M599">
        <v>0</v>
      </c>
      <c r="N599">
        <v>6786.3095000000003</v>
      </c>
      <c r="O599">
        <v>2.9883000000000002</v>
      </c>
      <c r="P599">
        <v>0</v>
      </c>
      <c r="Q599">
        <v>1512275.2514</v>
      </c>
      <c r="R599">
        <v>4636518.4435000001</v>
      </c>
      <c r="S599">
        <v>11.415699999999999</v>
      </c>
      <c r="T599">
        <v>468210.52870000002</v>
      </c>
      <c r="U599">
        <v>0</v>
      </c>
      <c r="V599">
        <v>104989.7861</v>
      </c>
      <c r="W599">
        <v>6596135.1749999998</v>
      </c>
      <c r="X599">
        <v>255.07579999999999</v>
      </c>
      <c r="Y599">
        <v>0</v>
      </c>
      <c r="Z599">
        <v>3763420.8336</v>
      </c>
      <c r="AA599">
        <v>37.611400000000003</v>
      </c>
      <c r="AB599">
        <v>53257.916400000002</v>
      </c>
      <c r="AC599">
        <v>2.8E-3</v>
      </c>
      <c r="AD599">
        <v>2352.1055999999999</v>
      </c>
      <c r="AE599">
        <v>0</v>
      </c>
      <c r="AF599">
        <v>0</v>
      </c>
      <c r="AG599">
        <v>0</v>
      </c>
      <c r="AH599">
        <v>0</v>
      </c>
      <c r="AI599">
        <v>56081892</v>
      </c>
      <c r="AJ599" t="s">
        <v>174</v>
      </c>
    </row>
    <row r="600" spans="1:41" x14ac:dyDescent="0.15">
      <c r="A600" t="s">
        <v>175</v>
      </c>
      <c r="B600">
        <v>0</v>
      </c>
      <c r="C600">
        <v>0</v>
      </c>
      <c r="D600">
        <v>12716537.5573</v>
      </c>
      <c r="E600">
        <v>8.3999999999999995E-3</v>
      </c>
      <c r="F600">
        <v>0</v>
      </c>
      <c r="G600">
        <v>0</v>
      </c>
      <c r="H600">
        <v>25406788.656300001</v>
      </c>
      <c r="I600">
        <v>54.786099999999998</v>
      </c>
      <c r="J600">
        <v>0</v>
      </c>
      <c r="K600">
        <v>0</v>
      </c>
      <c r="L600">
        <v>0</v>
      </c>
      <c r="M600">
        <v>0</v>
      </c>
      <c r="N600">
        <v>8021.3045000000002</v>
      </c>
      <c r="O600">
        <v>0</v>
      </c>
      <c r="P600">
        <v>0</v>
      </c>
      <c r="Q600">
        <v>562424.52009999997</v>
      </c>
      <c r="R600">
        <v>6629767.5494999997</v>
      </c>
      <c r="S600">
        <v>12.209899999999999</v>
      </c>
      <c r="T600">
        <v>209105.13200000001</v>
      </c>
      <c r="U600">
        <v>0</v>
      </c>
      <c r="V600">
        <v>45170.891100000001</v>
      </c>
      <c r="W600">
        <v>306573.49979999999</v>
      </c>
      <c r="X600">
        <v>741.50099999999998</v>
      </c>
      <c r="Y600">
        <v>0</v>
      </c>
      <c r="Z600">
        <v>1796793.2794999999</v>
      </c>
      <c r="AA600">
        <v>0</v>
      </c>
      <c r="AB600">
        <v>175626.0534</v>
      </c>
      <c r="AC600">
        <v>0</v>
      </c>
      <c r="AD600">
        <v>855.34220000000005</v>
      </c>
      <c r="AE600">
        <v>0</v>
      </c>
      <c r="AF600">
        <v>0</v>
      </c>
      <c r="AG600">
        <v>0</v>
      </c>
      <c r="AH600">
        <v>0</v>
      </c>
      <c r="AI600">
        <v>47858472</v>
      </c>
      <c r="AJ600" t="s">
        <v>175</v>
      </c>
    </row>
    <row r="601" spans="1:41" x14ac:dyDescent="0.15">
      <c r="A601" t="s">
        <v>176</v>
      </c>
      <c r="B601">
        <v>0</v>
      </c>
      <c r="C601">
        <v>0</v>
      </c>
      <c r="D601">
        <v>7720036.7182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7760.4603999999999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206.0103</v>
      </c>
      <c r="Y601">
        <v>0</v>
      </c>
      <c r="Z601">
        <v>0</v>
      </c>
      <c r="AA601">
        <v>0</v>
      </c>
      <c r="AB601">
        <v>11332.9203</v>
      </c>
      <c r="AC601">
        <v>0</v>
      </c>
      <c r="AD601">
        <v>0</v>
      </c>
      <c r="AE601">
        <v>0</v>
      </c>
      <c r="AF601">
        <v>0</v>
      </c>
      <c r="AG601">
        <v>0</v>
      </c>
      <c r="AH601">
        <v>0</v>
      </c>
      <c r="AI601">
        <v>7739336</v>
      </c>
      <c r="AJ601" t="s">
        <v>176</v>
      </c>
    </row>
    <row r="602" spans="1:41" x14ac:dyDescent="0.15">
      <c r="A602" t="s">
        <v>41</v>
      </c>
      <c r="B602">
        <v>14459</v>
      </c>
      <c r="C602">
        <v>45672063</v>
      </c>
      <c r="D602">
        <v>545119609</v>
      </c>
      <c r="E602">
        <v>1068313</v>
      </c>
      <c r="F602">
        <v>3090402</v>
      </c>
      <c r="G602">
        <v>5368</v>
      </c>
      <c r="H602">
        <v>165566544</v>
      </c>
      <c r="I602">
        <v>218</v>
      </c>
      <c r="J602">
        <v>729</v>
      </c>
      <c r="K602">
        <v>5912</v>
      </c>
      <c r="L602">
        <v>1206231</v>
      </c>
      <c r="M602">
        <v>16314</v>
      </c>
      <c r="N602">
        <v>266252</v>
      </c>
      <c r="O602">
        <v>58</v>
      </c>
      <c r="P602">
        <v>3461932</v>
      </c>
      <c r="Q602">
        <v>9402532</v>
      </c>
      <c r="R602">
        <v>311039758</v>
      </c>
      <c r="S602">
        <v>154097</v>
      </c>
      <c r="T602">
        <v>20830815</v>
      </c>
      <c r="U602">
        <v>24</v>
      </c>
      <c r="V602">
        <v>889102</v>
      </c>
      <c r="W602">
        <v>17827965</v>
      </c>
      <c r="X602">
        <v>25629</v>
      </c>
      <c r="Y602">
        <v>26409</v>
      </c>
      <c r="Z602">
        <v>118723721</v>
      </c>
      <c r="AA602">
        <v>5672</v>
      </c>
      <c r="AB602">
        <v>658842</v>
      </c>
      <c r="AC602">
        <v>358606</v>
      </c>
      <c r="AD602">
        <v>35322</v>
      </c>
      <c r="AE602">
        <v>1915001</v>
      </c>
      <c r="AF602">
        <v>422748</v>
      </c>
      <c r="AG602">
        <v>221455</v>
      </c>
      <c r="AH602">
        <v>35</v>
      </c>
      <c r="AI602">
        <v>1248032137</v>
      </c>
      <c r="AO602" t="s">
        <v>150</v>
      </c>
    </row>
    <row r="604" spans="1:41" x14ac:dyDescent="0.15">
      <c r="A604" t="s">
        <v>50</v>
      </c>
      <c r="B604" t="s">
        <v>95</v>
      </c>
      <c r="C604" t="s">
        <v>51</v>
      </c>
      <c r="D604" t="s">
        <v>52</v>
      </c>
      <c r="E604" t="s">
        <v>53</v>
      </c>
      <c r="F604" t="s">
        <v>158</v>
      </c>
      <c r="G604" t="s">
        <v>55</v>
      </c>
      <c r="H604" t="s">
        <v>56</v>
      </c>
      <c r="I604" t="s">
        <v>106</v>
      </c>
      <c r="J604" t="s">
        <v>57</v>
      </c>
      <c r="K604" t="s">
        <v>152</v>
      </c>
      <c r="L604" t="s">
        <v>60</v>
      </c>
      <c r="M604" t="s">
        <v>148</v>
      </c>
      <c r="N604" t="s">
        <v>65</v>
      </c>
      <c r="O604" t="s">
        <v>67</v>
      </c>
      <c r="P604" t="s">
        <v>107</v>
      </c>
      <c r="Q604" t="s">
        <v>68</v>
      </c>
      <c r="R604" t="s">
        <v>69</v>
      </c>
      <c r="S604" t="s">
        <v>118</v>
      </c>
      <c r="T604" t="s">
        <v>119</v>
      </c>
      <c r="U604" t="s">
        <v>185</v>
      </c>
      <c r="V604" t="s">
        <v>70</v>
      </c>
      <c r="W604" t="s">
        <v>71</v>
      </c>
      <c r="X604" t="s">
        <v>72</v>
      </c>
      <c r="Y604" t="s">
        <v>177</v>
      </c>
      <c r="Z604" t="s">
        <v>73</v>
      </c>
      <c r="AA604" t="s">
        <v>153</v>
      </c>
      <c r="AB604" t="s">
        <v>74</v>
      </c>
      <c r="AC604" t="s">
        <v>154</v>
      </c>
      <c r="AD604" t="s">
        <v>75</v>
      </c>
      <c r="AE604" t="s">
        <v>186</v>
      </c>
      <c r="AF604" t="s">
        <v>155</v>
      </c>
      <c r="AG604" t="s">
        <v>78</v>
      </c>
      <c r="AH604" t="s">
        <v>79</v>
      </c>
      <c r="AI604" t="s">
        <v>41</v>
      </c>
      <c r="AJ604" t="s">
        <v>50</v>
      </c>
      <c r="AL604" t="s">
        <v>50</v>
      </c>
    </row>
    <row r="605" spans="1:41" x14ac:dyDescent="0.15">
      <c r="A605" t="s">
        <v>82</v>
      </c>
      <c r="B605">
        <f t="shared" ref="B605:AI605" si="177">SUM(B584:B588)</f>
        <v>0</v>
      </c>
      <c r="C605">
        <f t="shared" si="177"/>
        <v>0</v>
      </c>
      <c r="D605">
        <f t="shared" si="177"/>
        <v>109042640.01320001</v>
      </c>
      <c r="E605">
        <f t="shared" si="177"/>
        <v>667648.85230000003</v>
      </c>
      <c r="F605">
        <f t="shared" si="177"/>
        <v>3090401.8895999999</v>
      </c>
      <c r="G605">
        <f t="shared" si="177"/>
        <v>5046.7214000000004</v>
      </c>
      <c r="H605">
        <f t="shared" si="177"/>
        <v>77402973.976999998</v>
      </c>
      <c r="I605">
        <f t="shared" si="177"/>
        <v>136.84280000000001</v>
      </c>
      <c r="J605">
        <f t="shared" si="177"/>
        <v>728.61239999999998</v>
      </c>
      <c r="K605">
        <f t="shared" si="177"/>
        <v>1406.2633000000001</v>
      </c>
      <c r="L605">
        <f t="shared" si="177"/>
        <v>1.5467</v>
      </c>
      <c r="M605">
        <f t="shared" si="177"/>
        <v>0</v>
      </c>
      <c r="N605">
        <f t="shared" si="177"/>
        <v>88483.549100000004</v>
      </c>
      <c r="O605">
        <f t="shared" si="177"/>
        <v>9.0134999999999987</v>
      </c>
      <c r="P605">
        <f t="shared" si="177"/>
        <v>51294.625</v>
      </c>
      <c r="Q605">
        <f t="shared" si="177"/>
        <v>892127.16910000006</v>
      </c>
      <c r="R605">
        <f t="shared" si="177"/>
        <v>52789161.119199999</v>
      </c>
      <c r="S605">
        <f t="shared" si="177"/>
        <v>89973.593500000003</v>
      </c>
      <c r="T605">
        <f t="shared" si="177"/>
        <v>15776428.835999999</v>
      </c>
      <c r="U605">
        <f t="shared" si="177"/>
        <v>0</v>
      </c>
      <c r="V605">
        <f t="shared" si="177"/>
        <v>412227.52659999998</v>
      </c>
      <c r="W605">
        <f t="shared" si="177"/>
        <v>2386375.8083000001</v>
      </c>
      <c r="X605">
        <f t="shared" si="177"/>
        <v>11690.1199</v>
      </c>
      <c r="Y605">
        <f t="shared" si="177"/>
        <v>0</v>
      </c>
      <c r="Z605">
        <f t="shared" si="177"/>
        <v>11258365.6261</v>
      </c>
      <c r="AA605">
        <f t="shared" si="177"/>
        <v>552.27330000000006</v>
      </c>
      <c r="AB605">
        <f t="shared" si="177"/>
        <v>119571.51639999999</v>
      </c>
      <c r="AC605">
        <f t="shared" si="177"/>
        <v>358377.95689999999</v>
      </c>
      <c r="AD605">
        <f t="shared" si="177"/>
        <v>8467.4696999999996</v>
      </c>
      <c r="AE605">
        <f t="shared" si="177"/>
        <v>1915001.0815000001</v>
      </c>
      <c r="AF605">
        <f t="shared" si="177"/>
        <v>228446.18780000001</v>
      </c>
      <c r="AG605">
        <f t="shared" si="177"/>
        <v>0</v>
      </c>
      <c r="AH605">
        <f t="shared" si="177"/>
        <v>0</v>
      </c>
      <c r="AI605">
        <f t="shared" si="177"/>
        <v>276597538</v>
      </c>
      <c r="AJ605" t="s">
        <v>82</v>
      </c>
      <c r="AK605">
        <f>SUM(AJ585:AJ588)</f>
        <v>0</v>
      </c>
      <c r="AL605" t="s">
        <v>82</v>
      </c>
    </row>
    <row r="606" spans="1:41" x14ac:dyDescent="0.15">
      <c r="A606" t="s">
        <v>83</v>
      </c>
      <c r="B606">
        <f t="shared" ref="B606:AI606" si="178">SUM(B589:B592)</f>
        <v>3823.0241999999998</v>
      </c>
      <c r="C606">
        <f t="shared" si="178"/>
        <v>1859813.0359</v>
      </c>
      <c r="D606">
        <f t="shared" si="178"/>
        <v>179193777.83140001</v>
      </c>
      <c r="E606">
        <f t="shared" si="178"/>
        <v>131799.45139999999</v>
      </c>
      <c r="F606">
        <f t="shared" si="178"/>
        <v>0</v>
      </c>
      <c r="G606">
        <f t="shared" si="178"/>
        <v>9.5260999999999996</v>
      </c>
      <c r="H606">
        <f t="shared" si="178"/>
        <v>0</v>
      </c>
      <c r="I606">
        <f t="shared" si="178"/>
        <v>13.4003</v>
      </c>
      <c r="J606">
        <f t="shared" si="178"/>
        <v>0</v>
      </c>
      <c r="K606">
        <f t="shared" si="178"/>
        <v>4497.0454</v>
      </c>
      <c r="L606">
        <f t="shared" si="178"/>
        <v>0</v>
      </c>
      <c r="M606">
        <f t="shared" si="178"/>
        <v>16314.2397</v>
      </c>
      <c r="N606">
        <f t="shared" si="178"/>
        <v>38145.157999999996</v>
      </c>
      <c r="O606">
        <f t="shared" si="178"/>
        <v>22.504799999999999</v>
      </c>
      <c r="P606">
        <f t="shared" si="178"/>
        <v>3410636.9111000001</v>
      </c>
      <c r="Q606">
        <f t="shared" si="178"/>
        <v>859792.77689999994</v>
      </c>
      <c r="R606">
        <f t="shared" si="178"/>
        <v>53973557.069400005</v>
      </c>
      <c r="S606">
        <f t="shared" si="178"/>
        <v>63964.283500000005</v>
      </c>
      <c r="T606">
        <f t="shared" si="178"/>
        <v>4313212.4163000006</v>
      </c>
      <c r="U606">
        <f t="shared" si="178"/>
        <v>14.834199999999999</v>
      </c>
      <c r="V606">
        <f t="shared" si="178"/>
        <v>107079.3147</v>
      </c>
      <c r="W606">
        <f t="shared" si="178"/>
        <v>1459058.4180999999</v>
      </c>
      <c r="X606">
        <f t="shared" si="178"/>
        <v>4969.9417999999996</v>
      </c>
      <c r="Y606">
        <f t="shared" si="178"/>
        <v>0</v>
      </c>
      <c r="Z606">
        <f t="shared" si="178"/>
        <v>4060010.0463</v>
      </c>
      <c r="AA606">
        <f t="shared" si="178"/>
        <v>4784.3022000000001</v>
      </c>
      <c r="AB606">
        <f t="shared" si="178"/>
        <v>85794.58189999999</v>
      </c>
      <c r="AC606">
        <f t="shared" si="178"/>
        <v>217.512</v>
      </c>
      <c r="AD606">
        <f t="shared" si="178"/>
        <v>7690.8179</v>
      </c>
      <c r="AE606">
        <f t="shared" si="178"/>
        <v>0</v>
      </c>
      <c r="AF606">
        <f t="shared" si="178"/>
        <v>101255.2962</v>
      </c>
      <c r="AG606">
        <f t="shared" si="178"/>
        <v>221455.29019999999</v>
      </c>
      <c r="AH606">
        <f t="shared" si="178"/>
        <v>23.834800000000001</v>
      </c>
      <c r="AI606">
        <f t="shared" si="178"/>
        <v>249921732</v>
      </c>
      <c r="AJ606" t="s">
        <v>83</v>
      </c>
      <c r="AL606" t="s">
        <v>83</v>
      </c>
    </row>
    <row r="607" spans="1:41" x14ac:dyDescent="0.15">
      <c r="A607" t="s">
        <v>84</v>
      </c>
      <c r="B607">
        <f t="shared" ref="B607:AI607" si="179">SUM(B593:B595)</f>
        <v>0</v>
      </c>
      <c r="C607">
        <f t="shared" si="179"/>
        <v>0</v>
      </c>
      <c r="D607">
        <f t="shared" si="179"/>
        <v>71919669.986900002</v>
      </c>
      <c r="E607">
        <f t="shared" si="179"/>
        <v>0</v>
      </c>
      <c r="F607">
        <f t="shared" si="179"/>
        <v>0</v>
      </c>
      <c r="G607">
        <f t="shared" si="179"/>
        <v>6.8376999999999999</v>
      </c>
      <c r="H607">
        <f t="shared" si="179"/>
        <v>1318841.7583999999</v>
      </c>
      <c r="I607">
        <f t="shared" si="179"/>
        <v>9.9137000000000004</v>
      </c>
      <c r="J607">
        <f t="shared" si="179"/>
        <v>0</v>
      </c>
      <c r="K607">
        <f t="shared" si="179"/>
        <v>5.3730000000000002</v>
      </c>
      <c r="L607">
        <f t="shared" si="179"/>
        <v>0</v>
      </c>
      <c r="M607">
        <f t="shared" si="179"/>
        <v>0</v>
      </c>
      <c r="N607">
        <f t="shared" si="179"/>
        <v>88874.673999999999</v>
      </c>
      <c r="O607">
        <f t="shared" si="179"/>
        <v>3.8769</v>
      </c>
      <c r="P607">
        <f t="shared" si="179"/>
        <v>0</v>
      </c>
      <c r="Q607">
        <f t="shared" si="179"/>
        <v>1221871.8299</v>
      </c>
      <c r="R607">
        <f t="shared" si="179"/>
        <v>30892625.9608</v>
      </c>
      <c r="S607">
        <f t="shared" si="179"/>
        <v>35.145099999999999</v>
      </c>
      <c r="T607">
        <f t="shared" si="179"/>
        <v>7816.1596</v>
      </c>
      <c r="U607">
        <f t="shared" si="179"/>
        <v>3.4847000000000001</v>
      </c>
      <c r="V607">
        <f t="shared" si="179"/>
        <v>210448.99960000001</v>
      </c>
      <c r="W607">
        <f t="shared" si="179"/>
        <v>1418590.5352</v>
      </c>
      <c r="X607">
        <f t="shared" si="179"/>
        <v>6280.9306000000006</v>
      </c>
      <c r="Y607">
        <f t="shared" si="179"/>
        <v>0</v>
      </c>
      <c r="Z607">
        <f t="shared" si="179"/>
        <v>83801516.533399999</v>
      </c>
      <c r="AA607">
        <f t="shared" si="179"/>
        <v>13.0039</v>
      </c>
      <c r="AB607">
        <f t="shared" si="179"/>
        <v>903.49570000000006</v>
      </c>
      <c r="AC607">
        <f t="shared" si="179"/>
        <v>8.6547000000000001</v>
      </c>
      <c r="AD607">
        <f t="shared" si="179"/>
        <v>5086.2775000000001</v>
      </c>
      <c r="AE607">
        <f t="shared" si="179"/>
        <v>0</v>
      </c>
      <c r="AF607">
        <f t="shared" si="179"/>
        <v>68227.623200000002</v>
      </c>
      <c r="AG607">
        <f t="shared" si="179"/>
        <v>0</v>
      </c>
      <c r="AH607">
        <f t="shared" si="179"/>
        <v>9.9911999999999992</v>
      </c>
      <c r="AI607">
        <f t="shared" si="179"/>
        <v>190960851</v>
      </c>
      <c r="AJ607" t="s">
        <v>84</v>
      </c>
      <c r="AL607" t="s">
        <v>84</v>
      </c>
    </row>
    <row r="608" spans="1:41" x14ac:dyDescent="0.15">
      <c r="A608" t="s">
        <v>85</v>
      </c>
      <c r="B608">
        <f t="shared" ref="B608:AI608" si="180">SUM(B596:B601)</f>
        <v>10635.635899999999</v>
      </c>
      <c r="C608">
        <f t="shared" si="180"/>
        <v>19151772.3891</v>
      </c>
      <c r="D608">
        <f t="shared" si="180"/>
        <v>48905180.872400001</v>
      </c>
      <c r="E608">
        <f t="shared" si="180"/>
        <v>2121.4752000000003</v>
      </c>
      <c r="F608">
        <f t="shared" si="180"/>
        <v>0</v>
      </c>
      <c r="G608">
        <f t="shared" si="180"/>
        <v>305.14159999999998</v>
      </c>
      <c r="H608">
        <f t="shared" si="180"/>
        <v>37035019.1862</v>
      </c>
      <c r="I608">
        <f t="shared" si="180"/>
        <v>57.347200000000001</v>
      </c>
      <c r="J608">
        <f t="shared" si="180"/>
        <v>0</v>
      </c>
      <c r="K608">
        <f t="shared" si="180"/>
        <v>3.8076000000000003</v>
      </c>
      <c r="L608">
        <f t="shared" si="180"/>
        <v>0</v>
      </c>
      <c r="M608">
        <f t="shared" si="180"/>
        <v>0</v>
      </c>
      <c r="N608">
        <f t="shared" si="180"/>
        <v>43854.154800000004</v>
      </c>
      <c r="O608">
        <f t="shared" si="180"/>
        <v>7.0371000000000006</v>
      </c>
      <c r="P608">
        <f t="shared" si="180"/>
        <v>0</v>
      </c>
      <c r="Q608">
        <f t="shared" si="180"/>
        <v>3001436.4836999997</v>
      </c>
      <c r="R608">
        <f t="shared" si="180"/>
        <v>34271524.815200001</v>
      </c>
      <c r="S608">
        <f t="shared" si="180"/>
        <v>37.5899</v>
      </c>
      <c r="T608">
        <f t="shared" si="180"/>
        <v>733357.78910000005</v>
      </c>
      <c r="U608">
        <f t="shared" si="180"/>
        <v>5.7243000000000004</v>
      </c>
      <c r="V608">
        <f t="shared" si="180"/>
        <v>159346.51879999999</v>
      </c>
      <c r="W608">
        <f t="shared" si="180"/>
        <v>7215228.7642999999</v>
      </c>
      <c r="X608">
        <f t="shared" si="180"/>
        <v>1716.5879</v>
      </c>
      <c r="Y608">
        <f t="shared" si="180"/>
        <v>0</v>
      </c>
      <c r="Z608">
        <f t="shared" si="180"/>
        <v>5778814.8585999999</v>
      </c>
      <c r="AA608">
        <f t="shared" si="180"/>
        <v>122.6478</v>
      </c>
      <c r="AB608">
        <f t="shared" si="180"/>
        <v>242386.5661</v>
      </c>
      <c r="AC608">
        <f t="shared" si="180"/>
        <v>1.8355999999999999</v>
      </c>
      <c r="AD608">
        <f t="shared" si="180"/>
        <v>3656.8726999999999</v>
      </c>
      <c r="AE608">
        <f t="shared" si="180"/>
        <v>0</v>
      </c>
      <c r="AF608">
        <f t="shared" si="180"/>
        <v>24818.839</v>
      </c>
      <c r="AG608">
        <f t="shared" si="180"/>
        <v>0</v>
      </c>
      <c r="AH608">
        <f t="shared" si="180"/>
        <v>1.2994000000000001</v>
      </c>
      <c r="AI608">
        <f t="shared" si="180"/>
        <v>156581414</v>
      </c>
      <c r="AJ608" t="s">
        <v>85</v>
      </c>
      <c r="AL608" t="s">
        <v>85</v>
      </c>
    </row>
    <row r="609" spans="1:46" x14ac:dyDescent="0.15">
      <c r="A609" t="s">
        <v>86</v>
      </c>
      <c r="B609">
        <f t="shared" ref="B609:AI609" si="181">B583</f>
        <v>0</v>
      </c>
      <c r="C609">
        <f t="shared" si="181"/>
        <v>24660477.941599999</v>
      </c>
      <c r="D609">
        <f t="shared" si="181"/>
        <v>136058340.27219999</v>
      </c>
      <c r="E609">
        <f t="shared" si="181"/>
        <v>266743.17369999998</v>
      </c>
      <c r="F609">
        <f t="shared" si="181"/>
        <v>0</v>
      </c>
      <c r="G609">
        <f t="shared" si="181"/>
        <v>0</v>
      </c>
      <c r="H609">
        <f t="shared" si="181"/>
        <v>49809709.454700001</v>
      </c>
      <c r="I609">
        <f t="shared" si="181"/>
        <v>0</v>
      </c>
      <c r="J609">
        <f t="shared" si="181"/>
        <v>0</v>
      </c>
      <c r="K609">
        <f t="shared" si="181"/>
        <v>0</v>
      </c>
      <c r="L609">
        <f t="shared" si="181"/>
        <v>1206229.5559</v>
      </c>
      <c r="M609">
        <f t="shared" si="181"/>
        <v>0</v>
      </c>
      <c r="N609">
        <f t="shared" si="181"/>
        <v>6894.9108999999999</v>
      </c>
      <c r="O609">
        <f t="shared" si="181"/>
        <v>16.018599999999999</v>
      </c>
      <c r="P609">
        <f t="shared" si="181"/>
        <v>0</v>
      </c>
      <c r="Q609">
        <f t="shared" si="181"/>
        <v>3427303.2708000001</v>
      </c>
      <c r="R609">
        <f t="shared" si="181"/>
        <v>139112888.67320001</v>
      </c>
      <c r="S609">
        <f t="shared" si="181"/>
        <v>86.536199999999994</v>
      </c>
      <c r="T609">
        <f t="shared" si="181"/>
        <v>0</v>
      </c>
      <c r="U609">
        <f t="shared" si="181"/>
        <v>0</v>
      </c>
      <c r="V609">
        <f t="shared" si="181"/>
        <v>0</v>
      </c>
      <c r="W609">
        <f t="shared" si="181"/>
        <v>5348711.557</v>
      </c>
      <c r="X609">
        <f t="shared" si="181"/>
        <v>971.69449999999995</v>
      </c>
      <c r="Y609">
        <f t="shared" si="181"/>
        <v>26408.719700000001</v>
      </c>
      <c r="Z609">
        <f t="shared" si="181"/>
        <v>13825013.853800001</v>
      </c>
      <c r="AA609">
        <f t="shared" si="181"/>
        <v>199.411</v>
      </c>
      <c r="AB609">
        <f t="shared" si="181"/>
        <v>210185.39309999999</v>
      </c>
      <c r="AC609">
        <f t="shared" si="181"/>
        <v>0</v>
      </c>
      <c r="AD609">
        <f t="shared" si="181"/>
        <v>10420.2562</v>
      </c>
      <c r="AE609">
        <f t="shared" si="181"/>
        <v>0</v>
      </c>
      <c r="AF609">
        <f t="shared" si="181"/>
        <v>0</v>
      </c>
      <c r="AG609">
        <f t="shared" si="181"/>
        <v>0</v>
      </c>
      <c r="AH609">
        <f t="shared" si="181"/>
        <v>0</v>
      </c>
      <c r="AI609">
        <f t="shared" si="181"/>
        <v>373970601</v>
      </c>
      <c r="AJ609" t="s">
        <v>86</v>
      </c>
      <c r="AL609" t="s">
        <v>86</v>
      </c>
    </row>
    <row r="610" spans="1:46" x14ac:dyDescent="0.15">
      <c r="A610" t="s">
        <v>41</v>
      </c>
      <c r="B610">
        <f t="shared" ref="B610:AI610" si="182">SUM(B605:B609)</f>
        <v>14458.660099999999</v>
      </c>
      <c r="C610">
        <f t="shared" si="182"/>
        <v>45672063.366599999</v>
      </c>
      <c r="D610">
        <f t="shared" si="182"/>
        <v>545119608.97609997</v>
      </c>
      <c r="E610">
        <f t="shared" si="182"/>
        <v>1068312.9526</v>
      </c>
      <c r="F610">
        <f t="shared" si="182"/>
        <v>3090401.8895999999</v>
      </c>
      <c r="G610">
        <f t="shared" si="182"/>
        <v>5368.2268000000004</v>
      </c>
      <c r="H610">
        <f t="shared" si="182"/>
        <v>165566544.37629998</v>
      </c>
      <c r="I610">
        <f t="shared" si="182"/>
        <v>217.50400000000002</v>
      </c>
      <c r="J610">
        <f t="shared" si="182"/>
        <v>728.61239999999998</v>
      </c>
      <c r="K610">
        <f t="shared" si="182"/>
        <v>5912.4892999999993</v>
      </c>
      <c r="L610">
        <f t="shared" si="182"/>
        <v>1206231.1026000001</v>
      </c>
      <c r="M610">
        <f t="shared" si="182"/>
        <v>16314.2397</v>
      </c>
      <c r="N610">
        <f t="shared" si="182"/>
        <v>266252.44680000003</v>
      </c>
      <c r="O610">
        <f t="shared" si="182"/>
        <v>58.450899999999997</v>
      </c>
      <c r="P610">
        <f t="shared" si="182"/>
        <v>3461931.5361000001</v>
      </c>
      <c r="Q610">
        <f t="shared" si="182"/>
        <v>9402531.5304000005</v>
      </c>
      <c r="R610">
        <f t="shared" si="182"/>
        <v>311039757.63779998</v>
      </c>
      <c r="S610">
        <f t="shared" si="182"/>
        <v>154097.1482</v>
      </c>
      <c r="T610">
        <f t="shared" si="182"/>
        <v>20830815.201000001</v>
      </c>
      <c r="U610">
        <f t="shared" si="182"/>
        <v>24.043199999999999</v>
      </c>
      <c r="V610">
        <f t="shared" si="182"/>
        <v>889102.35969999991</v>
      </c>
      <c r="W610">
        <f t="shared" si="182"/>
        <v>17827965.082899999</v>
      </c>
      <c r="X610">
        <f t="shared" si="182"/>
        <v>25629.274699999998</v>
      </c>
      <c r="Y610">
        <f t="shared" si="182"/>
        <v>26408.719700000001</v>
      </c>
      <c r="Z610">
        <f t="shared" si="182"/>
        <v>118723720.9182</v>
      </c>
      <c r="AA610">
        <f t="shared" si="182"/>
        <v>5671.6381999999994</v>
      </c>
      <c r="AB610">
        <f t="shared" si="182"/>
        <v>658841.55319999997</v>
      </c>
      <c r="AC610">
        <f t="shared" si="182"/>
        <v>358605.95919999998</v>
      </c>
      <c r="AD610">
        <f t="shared" si="182"/>
        <v>35321.694000000003</v>
      </c>
      <c r="AE610">
        <f t="shared" si="182"/>
        <v>1915001.0815000001</v>
      </c>
      <c r="AF610">
        <f t="shared" si="182"/>
        <v>422747.94619999995</v>
      </c>
      <c r="AG610">
        <f t="shared" si="182"/>
        <v>221455.29019999999</v>
      </c>
      <c r="AH610">
        <f t="shared" si="182"/>
        <v>35.125399999999999</v>
      </c>
      <c r="AI610">
        <f t="shared" si="182"/>
        <v>1248032136</v>
      </c>
      <c r="AJ610" t="s">
        <v>41</v>
      </c>
      <c r="AL610" t="s">
        <v>41</v>
      </c>
    </row>
    <row r="611" spans="1:46" x14ac:dyDescent="0.15">
      <c r="AL611" t="s">
        <v>41</v>
      </c>
      <c r="AM611" t="s">
        <v>87</v>
      </c>
      <c r="AN611" t="s">
        <v>108</v>
      </c>
    </row>
    <row r="612" spans="1:46" x14ac:dyDescent="0.15">
      <c r="A612" t="s">
        <v>88</v>
      </c>
      <c r="B612">
        <f t="shared" ref="B612:AI612" si="183">SUM(B605:B608)</f>
        <v>14458.660099999999</v>
      </c>
      <c r="C612">
        <f t="shared" si="183"/>
        <v>21011585.425000001</v>
      </c>
      <c r="D612">
        <f t="shared" si="183"/>
        <v>409061268.70390004</v>
      </c>
      <c r="E612">
        <f t="shared" si="183"/>
        <v>801569.77890000003</v>
      </c>
      <c r="F612">
        <f t="shared" si="183"/>
        <v>3090401.8895999999</v>
      </c>
      <c r="G612">
        <f t="shared" si="183"/>
        <v>5368.2268000000004</v>
      </c>
      <c r="H612">
        <f t="shared" si="183"/>
        <v>115756834.92159998</v>
      </c>
      <c r="I612">
        <f t="shared" si="183"/>
        <v>217.50400000000002</v>
      </c>
      <c r="J612">
        <f t="shared" si="183"/>
        <v>728.61239999999998</v>
      </c>
      <c r="K612">
        <f t="shared" si="183"/>
        <v>5912.4892999999993</v>
      </c>
      <c r="L612">
        <f t="shared" si="183"/>
        <v>1.5467</v>
      </c>
      <c r="M612">
        <f t="shared" si="183"/>
        <v>16314.2397</v>
      </c>
      <c r="N612">
        <f t="shared" si="183"/>
        <v>259357.53590000002</v>
      </c>
      <c r="O612">
        <f t="shared" si="183"/>
        <v>42.432299999999998</v>
      </c>
      <c r="P612">
        <f t="shared" si="183"/>
        <v>3461931.5361000001</v>
      </c>
      <c r="Q612">
        <f t="shared" si="183"/>
        <v>5975228.2595999995</v>
      </c>
      <c r="R612">
        <f t="shared" si="183"/>
        <v>171926868.9646</v>
      </c>
      <c r="S612">
        <f t="shared" si="183"/>
        <v>154010.61199999999</v>
      </c>
      <c r="T612">
        <f t="shared" si="183"/>
        <v>20830815.201000001</v>
      </c>
      <c r="U612">
        <f t="shared" si="183"/>
        <v>24.043199999999999</v>
      </c>
      <c r="V612">
        <f t="shared" si="183"/>
        <v>889102.35969999991</v>
      </c>
      <c r="W612">
        <f t="shared" si="183"/>
        <v>12479253.525899999</v>
      </c>
      <c r="X612">
        <f t="shared" si="183"/>
        <v>24657.580199999997</v>
      </c>
      <c r="Y612">
        <f t="shared" si="183"/>
        <v>0</v>
      </c>
      <c r="Z612">
        <f t="shared" si="183"/>
        <v>104898707.0644</v>
      </c>
      <c r="AA612">
        <f t="shared" si="183"/>
        <v>5472.2271999999994</v>
      </c>
      <c r="AB612">
        <f t="shared" si="183"/>
        <v>448656.16009999998</v>
      </c>
      <c r="AC612">
        <f t="shared" si="183"/>
        <v>358605.95919999998</v>
      </c>
      <c r="AD612">
        <f t="shared" si="183"/>
        <v>24901.4378</v>
      </c>
      <c r="AE612">
        <f t="shared" si="183"/>
        <v>1915001.0815000001</v>
      </c>
      <c r="AF612">
        <f t="shared" si="183"/>
        <v>422747.94619999995</v>
      </c>
      <c r="AG612">
        <f t="shared" si="183"/>
        <v>221455.29019999999</v>
      </c>
      <c r="AH612">
        <f t="shared" si="183"/>
        <v>35.125399999999999</v>
      </c>
      <c r="AI612">
        <f t="shared" si="183"/>
        <v>874061535</v>
      </c>
      <c r="AJ612" t="s">
        <v>88</v>
      </c>
      <c r="AL612">
        <f>AI612</f>
        <v>874061535</v>
      </c>
      <c r="AM612" s="25">
        <f>$D612+$H612+$R612</f>
        <v>696744972.59010005</v>
      </c>
      <c r="AN612" s="24">
        <f>AL612-AM612</f>
        <v>177316562.40989995</v>
      </c>
      <c r="AO612" s="17">
        <f>AN612/AL612</f>
        <v>0.20286507907009083</v>
      </c>
      <c r="AP612" t="s">
        <v>88</v>
      </c>
      <c r="AS612" s="24"/>
      <c r="AT612" s="17"/>
    </row>
    <row r="614" spans="1:46" x14ac:dyDescent="0.15">
      <c r="A614" t="s">
        <v>49</v>
      </c>
      <c r="B614" s="15">
        <f t="shared" ref="B614:AH614" si="184">B612/$AI612</f>
        <v>1.6541924705564351E-5</v>
      </c>
      <c r="C614" s="15">
        <f t="shared" si="184"/>
        <v>2.4039023093494212E-2</v>
      </c>
      <c r="D614" s="15">
        <f t="shared" si="184"/>
        <v>0.46800053809014719</v>
      </c>
      <c r="E614" s="15">
        <f t="shared" si="184"/>
        <v>9.1706332655400516E-4</v>
      </c>
      <c r="F614" s="15">
        <f t="shared" si="184"/>
        <v>3.5356800017518216E-3</v>
      </c>
      <c r="G614" s="15">
        <f t="shared" si="184"/>
        <v>6.1417035128996956E-6</v>
      </c>
      <c r="H614" s="15">
        <f t="shared" si="184"/>
        <v>0.13243556693248146</v>
      </c>
      <c r="I614" s="15">
        <f t="shared" si="184"/>
        <v>2.4884289182225602E-7</v>
      </c>
      <c r="J614" s="15">
        <f t="shared" si="184"/>
        <v>8.3359394141512014E-7</v>
      </c>
      <c r="K614" s="15">
        <f t="shared" si="184"/>
        <v>6.7643856447704214E-6</v>
      </c>
      <c r="L614" s="15">
        <f t="shared" si="184"/>
        <v>1.7695550462588425E-9</v>
      </c>
      <c r="M614" s="15">
        <f t="shared" si="184"/>
        <v>1.8664864024705081E-5</v>
      </c>
      <c r="N614" s="15">
        <f t="shared" si="184"/>
        <v>2.9672686134163314E-4</v>
      </c>
      <c r="O614" s="15">
        <f t="shared" si="184"/>
        <v>4.8546124386997531E-8</v>
      </c>
      <c r="P614" s="15">
        <f t="shared" si="184"/>
        <v>3.960741203535516E-3</v>
      </c>
      <c r="Q614" s="15">
        <f t="shared" si="184"/>
        <v>6.8361642977459239E-3</v>
      </c>
      <c r="R614" s="15">
        <f t="shared" si="184"/>
        <v>0.19669881590728047</v>
      </c>
      <c r="S614" s="15">
        <f t="shared" si="184"/>
        <v>1.7620110922739551E-4</v>
      </c>
      <c r="T614" s="15">
        <f t="shared" si="184"/>
        <v>2.3832206734735215E-2</v>
      </c>
      <c r="U614" s="15">
        <f t="shared" si="184"/>
        <v>2.7507445456915111E-8</v>
      </c>
      <c r="V614" s="15">
        <f t="shared" si="184"/>
        <v>1.0172079700315377E-3</v>
      </c>
      <c r="W614" s="15">
        <f t="shared" si="184"/>
        <v>1.4277316900691665E-2</v>
      </c>
      <c r="X614" s="15">
        <f t="shared" si="184"/>
        <v>2.8210348142136236E-5</v>
      </c>
      <c r="Y614" s="15">
        <f t="shared" si="184"/>
        <v>0</v>
      </c>
      <c r="Z614" s="15">
        <f t="shared" si="184"/>
        <v>0.12001295431036214</v>
      </c>
      <c r="AA614" s="15">
        <f t="shared" si="184"/>
        <v>6.2606887282827284E-6</v>
      </c>
      <c r="AB614" s="15">
        <f t="shared" si="184"/>
        <v>5.133004280985777E-4</v>
      </c>
      <c r="AC614" s="15">
        <f t="shared" si="184"/>
        <v>4.1027541522005082E-4</v>
      </c>
      <c r="AD614" s="15">
        <f t="shared" si="184"/>
        <v>2.8489341771572182E-5</v>
      </c>
      <c r="AE614" s="15">
        <f t="shared" si="184"/>
        <v>2.1909224978078918E-3</v>
      </c>
      <c r="AF614" s="15">
        <f t="shared" si="184"/>
        <v>4.8365924968886767E-4</v>
      </c>
      <c r="AG614" s="15">
        <f t="shared" si="184"/>
        <v>2.5336350054575962E-4</v>
      </c>
      <c r="AH614" s="15">
        <f t="shared" si="184"/>
        <v>4.0186415479317479E-8</v>
      </c>
      <c r="AI614">
        <f>SUM(B614:AH614)</f>
        <v>1.000000001533645</v>
      </c>
      <c r="AJ614" t="s">
        <v>49</v>
      </c>
      <c r="AK614" t="s">
        <v>49</v>
      </c>
    </row>
    <row r="615" spans="1:46" x14ac:dyDescent="0.15">
      <c r="A615" t="s">
        <v>89</v>
      </c>
      <c r="B615" s="17">
        <f>B612/$AN612</f>
        <v>8.1541509171467803E-5</v>
      </c>
      <c r="C615" s="17">
        <f>C612/$AN612</f>
        <v>0.11849759063356893</v>
      </c>
      <c r="D615" s="17" t="s">
        <v>150</v>
      </c>
      <c r="E615" s="17">
        <f>E612/$AN612</f>
        <v>4.5205578543025416E-3</v>
      </c>
      <c r="F615" s="17">
        <f>F612/$AN612</f>
        <v>1.7428726609621303E-2</v>
      </c>
      <c r="G615" s="17">
        <f>G612/$AN612</f>
        <v>3.0274818815798797E-5</v>
      </c>
      <c r="H615" s="17" t="s">
        <v>150</v>
      </c>
      <c r="I615" s="17">
        <f t="shared" ref="I615:Q615" si="185">I612/$AN612</f>
        <v>1.2266423228823905E-6</v>
      </c>
      <c r="J615" s="17">
        <f t="shared" si="185"/>
        <v>4.1091051512473945E-6</v>
      </c>
      <c r="K615" s="17">
        <f t="shared" si="185"/>
        <v>3.3344258537632768E-5</v>
      </c>
      <c r="L615" s="17">
        <f t="shared" si="185"/>
        <v>8.7228174231379336E-9</v>
      </c>
      <c r="M615" s="17">
        <f t="shared" si="185"/>
        <v>9.2006293593074656E-5</v>
      </c>
      <c r="N615" s="17">
        <f t="shared" si="185"/>
        <v>1.462680825609777E-3</v>
      </c>
      <c r="O615" s="17">
        <f t="shared" si="185"/>
        <v>2.3930251874559753E-7</v>
      </c>
      <c r="P615" s="17">
        <f t="shared" si="185"/>
        <v>1.9524016758779177E-2</v>
      </c>
      <c r="Q615" s="17">
        <f t="shared" si="185"/>
        <v>3.3698083125405717E-2</v>
      </c>
      <c r="R615" s="17" t="s">
        <v>150</v>
      </c>
      <c r="S615" s="17">
        <f t="shared" ref="S615:AH615" si="186">S612/$AN612</f>
        <v>8.6856303724169913E-4</v>
      </c>
      <c r="T615" s="17">
        <f t="shared" si="186"/>
        <v>0.11747811325625482</v>
      </c>
      <c r="U615" s="17">
        <f t="shared" si="186"/>
        <v>1.3559477847545739E-7</v>
      </c>
      <c r="V615" s="17">
        <f t="shared" si="186"/>
        <v>5.0142093192889437E-3</v>
      </c>
      <c r="W615" s="17">
        <f t="shared" si="186"/>
        <v>7.0378386295646217E-2</v>
      </c>
      <c r="X615" s="17">
        <f t="shared" si="186"/>
        <v>1.3905965615890664E-4</v>
      </c>
      <c r="Y615" s="17">
        <f t="shared" si="186"/>
        <v>0</v>
      </c>
      <c r="Z615" s="17">
        <f t="shared" si="186"/>
        <v>0.59159001076226192</v>
      </c>
      <c r="AA615" s="17">
        <f t="shared" si="186"/>
        <v>3.0861342706102864E-5</v>
      </c>
      <c r="AB615" s="17">
        <f t="shared" si="186"/>
        <v>2.530255233929296E-3</v>
      </c>
      <c r="AC615" s="17">
        <f t="shared" si="186"/>
        <v>2.0224053203276981E-3</v>
      </c>
      <c r="AD615" s="17">
        <f t="shared" si="186"/>
        <v>1.4043492306395908E-4</v>
      </c>
      <c r="AE615" s="17">
        <f t="shared" si="186"/>
        <v>1.0799899656711829E-2</v>
      </c>
      <c r="AF615" s="17">
        <f t="shared" si="186"/>
        <v>2.3841424650605401E-3</v>
      </c>
      <c r="AG615" s="17">
        <f t="shared" si="186"/>
        <v>1.2489261419813972E-3</v>
      </c>
      <c r="AH615" s="17">
        <f t="shared" si="186"/>
        <v>1.9809429825737969E-7</v>
      </c>
      <c r="AI615" s="17">
        <f>SUM(B615:AH615)</f>
        <v>1.0000000075599256</v>
      </c>
      <c r="AJ615" t="s">
        <v>89</v>
      </c>
      <c r="AK615" t="s">
        <v>89</v>
      </c>
      <c r="AM615" s="17"/>
    </row>
    <row r="617" spans="1:46" x14ac:dyDescent="0.15">
      <c r="A617" t="s">
        <v>109</v>
      </c>
      <c r="B617">
        <f t="shared" ref="B617:AH617" si="187">COUNTIF(B612,"&gt;1000")</f>
        <v>1</v>
      </c>
      <c r="C617">
        <f t="shared" si="187"/>
        <v>1</v>
      </c>
      <c r="D617">
        <f t="shared" si="187"/>
        <v>1</v>
      </c>
      <c r="E617">
        <f t="shared" si="187"/>
        <v>1</v>
      </c>
      <c r="F617">
        <f t="shared" si="187"/>
        <v>1</v>
      </c>
      <c r="G617">
        <f t="shared" si="187"/>
        <v>1</v>
      </c>
      <c r="H617">
        <f t="shared" si="187"/>
        <v>1</v>
      </c>
      <c r="I617">
        <f t="shared" si="187"/>
        <v>0</v>
      </c>
      <c r="J617">
        <f t="shared" si="187"/>
        <v>0</v>
      </c>
      <c r="K617">
        <f t="shared" si="187"/>
        <v>1</v>
      </c>
      <c r="L617">
        <f t="shared" si="187"/>
        <v>0</v>
      </c>
      <c r="M617">
        <f t="shared" si="187"/>
        <v>1</v>
      </c>
      <c r="N617">
        <f t="shared" si="187"/>
        <v>1</v>
      </c>
      <c r="O617">
        <f t="shared" si="187"/>
        <v>0</v>
      </c>
      <c r="P617">
        <f t="shared" si="187"/>
        <v>1</v>
      </c>
      <c r="Q617">
        <f t="shared" si="187"/>
        <v>1</v>
      </c>
      <c r="R617">
        <f t="shared" si="187"/>
        <v>1</v>
      </c>
      <c r="S617">
        <f t="shared" si="187"/>
        <v>1</v>
      </c>
      <c r="T617">
        <f t="shared" si="187"/>
        <v>1</v>
      </c>
      <c r="U617">
        <f t="shared" si="187"/>
        <v>0</v>
      </c>
      <c r="V617">
        <f t="shared" si="187"/>
        <v>1</v>
      </c>
      <c r="W617">
        <f t="shared" si="187"/>
        <v>1</v>
      </c>
      <c r="X617">
        <f t="shared" si="187"/>
        <v>1</v>
      </c>
      <c r="Y617">
        <f t="shared" si="187"/>
        <v>0</v>
      </c>
      <c r="Z617">
        <f t="shared" si="187"/>
        <v>1</v>
      </c>
      <c r="AA617">
        <f t="shared" si="187"/>
        <v>1</v>
      </c>
      <c r="AB617">
        <f t="shared" si="187"/>
        <v>1</v>
      </c>
      <c r="AC617">
        <f t="shared" si="187"/>
        <v>1</v>
      </c>
      <c r="AD617">
        <f t="shared" si="187"/>
        <v>1</v>
      </c>
      <c r="AE617">
        <f t="shared" si="187"/>
        <v>1</v>
      </c>
      <c r="AF617">
        <f t="shared" si="187"/>
        <v>1</v>
      </c>
      <c r="AG617">
        <f t="shared" si="187"/>
        <v>1</v>
      </c>
      <c r="AH617">
        <f t="shared" si="187"/>
        <v>0</v>
      </c>
      <c r="AI617">
        <f>SUM(D617:AH617)-SUM($D617,$I617,$K617,$S617,$W617)</f>
        <v>20</v>
      </c>
      <c r="AJ617" t="s">
        <v>150</v>
      </c>
      <c r="AK617" t="s">
        <v>109</v>
      </c>
    </row>
    <row r="618" spans="1:46" x14ac:dyDescent="0.15">
      <c r="A618" t="s">
        <v>116</v>
      </c>
      <c r="AK618" t="s">
        <v>116</v>
      </c>
    </row>
    <row r="620" spans="1:46" ht="28" x14ac:dyDescent="0.15">
      <c r="A620" s="23" t="s">
        <v>111</v>
      </c>
      <c r="B620">
        <f t="shared" ref="B620:AH620" si="188">COUNTIF(B615,"&gt;0.01")</f>
        <v>0</v>
      </c>
      <c r="C620">
        <f t="shared" si="188"/>
        <v>1</v>
      </c>
      <c r="D620">
        <f t="shared" si="188"/>
        <v>0</v>
      </c>
      <c r="E620">
        <f t="shared" si="188"/>
        <v>0</v>
      </c>
      <c r="F620">
        <f t="shared" si="188"/>
        <v>1</v>
      </c>
      <c r="G620">
        <f t="shared" si="188"/>
        <v>0</v>
      </c>
      <c r="H620">
        <f t="shared" si="188"/>
        <v>0</v>
      </c>
      <c r="I620">
        <f t="shared" si="188"/>
        <v>0</v>
      </c>
      <c r="J620">
        <f t="shared" si="188"/>
        <v>0</v>
      </c>
      <c r="K620">
        <f t="shared" si="188"/>
        <v>0</v>
      </c>
      <c r="L620">
        <f t="shared" si="188"/>
        <v>0</v>
      </c>
      <c r="M620">
        <f t="shared" si="188"/>
        <v>0</v>
      </c>
      <c r="N620">
        <f t="shared" si="188"/>
        <v>0</v>
      </c>
      <c r="O620">
        <f t="shared" si="188"/>
        <v>0</v>
      </c>
      <c r="P620">
        <f t="shared" si="188"/>
        <v>1</v>
      </c>
      <c r="Q620">
        <f t="shared" si="188"/>
        <v>1</v>
      </c>
      <c r="R620">
        <f t="shared" si="188"/>
        <v>0</v>
      </c>
      <c r="S620">
        <f t="shared" si="188"/>
        <v>0</v>
      </c>
      <c r="T620">
        <f t="shared" si="188"/>
        <v>1</v>
      </c>
      <c r="U620">
        <f t="shared" si="188"/>
        <v>0</v>
      </c>
      <c r="V620">
        <f t="shared" si="188"/>
        <v>0</v>
      </c>
      <c r="W620">
        <f t="shared" si="188"/>
        <v>1</v>
      </c>
      <c r="X620">
        <f t="shared" si="188"/>
        <v>0</v>
      </c>
      <c r="Y620">
        <f t="shared" si="188"/>
        <v>0</v>
      </c>
      <c r="Z620">
        <f t="shared" si="188"/>
        <v>1</v>
      </c>
      <c r="AA620">
        <f t="shared" si="188"/>
        <v>0</v>
      </c>
      <c r="AB620">
        <f t="shared" si="188"/>
        <v>0</v>
      </c>
      <c r="AC620">
        <f t="shared" si="188"/>
        <v>0</v>
      </c>
      <c r="AD620">
        <f t="shared" si="188"/>
        <v>0</v>
      </c>
      <c r="AE620">
        <f t="shared" si="188"/>
        <v>1</v>
      </c>
      <c r="AF620">
        <f t="shared" si="188"/>
        <v>0</v>
      </c>
      <c r="AG620">
        <f t="shared" si="188"/>
        <v>0</v>
      </c>
      <c r="AH620">
        <f t="shared" si="188"/>
        <v>0</v>
      </c>
      <c r="AI620">
        <f>SUM(D620:AH620)</f>
        <v>7</v>
      </c>
      <c r="AK620" s="23" t="s">
        <v>111</v>
      </c>
    </row>
    <row r="622" spans="1:46" x14ac:dyDescent="0.15">
      <c r="A622" t="s">
        <v>187</v>
      </c>
    </row>
    <row r="623" spans="1:46" x14ac:dyDescent="0.15">
      <c r="B623" t="s">
        <v>95</v>
      </c>
      <c r="C623" t="s">
        <v>51</v>
      </c>
      <c r="D623" t="s">
        <v>52</v>
      </c>
      <c r="E623" t="s">
        <v>188</v>
      </c>
      <c r="F623" t="s">
        <v>53</v>
      </c>
      <c r="G623" t="s">
        <v>158</v>
      </c>
      <c r="H623" t="s">
        <v>55</v>
      </c>
      <c r="I623" t="s">
        <v>56</v>
      </c>
      <c r="J623" t="s">
        <v>106</v>
      </c>
      <c r="K623" t="s">
        <v>152</v>
      </c>
      <c r="L623" t="s">
        <v>60</v>
      </c>
      <c r="M623" t="s">
        <v>148</v>
      </c>
      <c r="N623" t="s">
        <v>65</v>
      </c>
      <c r="O623" t="s">
        <v>67</v>
      </c>
      <c r="P623" t="s">
        <v>107</v>
      </c>
      <c r="Q623" t="s">
        <v>68</v>
      </c>
      <c r="R623" t="s">
        <v>69</v>
      </c>
      <c r="S623" t="s">
        <v>118</v>
      </c>
      <c r="T623" t="s">
        <v>119</v>
      </c>
      <c r="U623" t="s">
        <v>185</v>
      </c>
      <c r="V623" t="s">
        <v>70</v>
      </c>
      <c r="W623" t="s">
        <v>71</v>
      </c>
      <c r="X623" t="s">
        <v>72</v>
      </c>
      <c r="Y623" t="s">
        <v>73</v>
      </c>
      <c r="Z623" t="s">
        <v>153</v>
      </c>
      <c r="AA623" t="s">
        <v>74</v>
      </c>
      <c r="AB623" t="s">
        <v>154</v>
      </c>
      <c r="AC623" t="s">
        <v>75</v>
      </c>
      <c r="AD623" t="s">
        <v>186</v>
      </c>
      <c r="AE623" t="s">
        <v>155</v>
      </c>
      <c r="AF623" t="s">
        <v>78</v>
      </c>
      <c r="AG623" t="s">
        <v>79</v>
      </c>
      <c r="AH623" t="s">
        <v>41</v>
      </c>
    </row>
    <row r="624" spans="1:46" x14ac:dyDescent="0.15">
      <c r="A624" t="s">
        <v>159</v>
      </c>
      <c r="B624">
        <v>0</v>
      </c>
      <c r="C624">
        <v>40106298.287199996</v>
      </c>
      <c r="D624">
        <v>113562302.2286</v>
      </c>
      <c r="E624">
        <v>0</v>
      </c>
      <c r="F624">
        <v>7167826.6173</v>
      </c>
      <c r="G624">
        <v>0</v>
      </c>
      <c r="H624">
        <v>0</v>
      </c>
      <c r="I624">
        <v>57855227.093999997</v>
      </c>
      <c r="J624">
        <v>0</v>
      </c>
      <c r="K624">
        <v>147286.85140000001</v>
      </c>
      <c r="L624">
        <v>726498.26410000003</v>
      </c>
      <c r="M624">
        <v>0</v>
      </c>
      <c r="N624">
        <v>7244.1463000000003</v>
      </c>
      <c r="O624">
        <v>3.2145000000000001</v>
      </c>
      <c r="P624">
        <v>0</v>
      </c>
      <c r="Q624">
        <v>1577841.9044000001</v>
      </c>
      <c r="R624">
        <v>172993596.50330001</v>
      </c>
      <c r="S624">
        <v>123919.8296</v>
      </c>
      <c r="T624">
        <v>0</v>
      </c>
      <c r="U624">
        <v>0</v>
      </c>
      <c r="V624">
        <v>3.1617000000000002</v>
      </c>
      <c r="W624">
        <v>5456902.5180000002</v>
      </c>
      <c r="X624">
        <v>147608.38680000001</v>
      </c>
      <c r="Y624">
        <v>5650798.7473999998</v>
      </c>
      <c r="Z624">
        <v>241.97929999999999</v>
      </c>
      <c r="AA624">
        <v>106.7217</v>
      </c>
      <c r="AB624">
        <v>0</v>
      </c>
      <c r="AC624">
        <v>200724.26319999999</v>
      </c>
      <c r="AD624">
        <v>0</v>
      </c>
      <c r="AE624">
        <v>0</v>
      </c>
      <c r="AF624">
        <v>0</v>
      </c>
      <c r="AG624">
        <v>0</v>
      </c>
      <c r="AH624">
        <v>405724431</v>
      </c>
      <c r="AI624" t="s">
        <v>159</v>
      </c>
    </row>
    <row r="625" spans="1:35" x14ac:dyDescent="0.15">
      <c r="A625" t="s">
        <v>160</v>
      </c>
      <c r="B625">
        <v>0</v>
      </c>
      <c r="C625">
        <v>0</v>
      </c>
      <c r="D625">
        <v>5339133.9068999998</v>
      </c>
      <c r="E625">
        <v>0</v>
      </c>
      <c r="F625">
        <v>4.0899999999999999E-2</v>
      </c>
      <c r="G625">
        <v>0</v>
      </c>
      <c r="H625">
        <v>154.8466</v>
      </c>
      <c r="I625">
        <v>32690070.002500001</v>
      </c>
      <c r="J625">
        <v>0</v>
      </c>
      <c r="K625">
        <v>0</v>
      </c>
      <c r="L625">
        <v>0</v>
      </c>
      <c r="M625">
        <v>0</v>
      </c>
      <c r="N625">
        <v>7812.4956000000002</v>
      </c>
      <c r="O625">
        <v>0</v>
      </c>
      <c r="P625">
        <v>0</v>
      </c>
      <c r="Q625">
        <v>18898.878000000001</v>
      </c>
      <c r="R625">
        <v>11601275.712400001</v>
      </c>
      <c r="S625">
        <v>5151.9602000000004</v>
      </c>
      <c r="T625">
        <v>11.1463</v>
      </c>
      <c r="U625">
        <v>0</v>
      </c>
      <c r="V625">
        <v>126.7128</v>
      </c>
      <c r="W625">
        <v>0</v>
      </c>
      <c r="X625">
        <v>2727.4465</v>
      </c>
      <c r="Y625">
        <v>1292.1771000000001</v>
      </c>
      <c r="Z625">
        <v>0</v>
      </c>
      <c r="AA625">
        <v>25.1371</v>
      </c>
      <c r="AB625">
        <v>0</v>
      </c>
      <c r="AC625">
        <v>0</v>
      </c>
      <c r="AD625">
        <v>0</v>
      </c>
      <c r="AE625">
        <v>0</v>
      </c>
      <c r="AF625">
        <v>0</v>
      </c>
      <c r="AG625">
        <v>0</v>
      </c>
      <c r="AH625">
        <v>49666680</v>
      </c>
      <c r="AI625" t="s">
        <v>160</v>
      </c>
    </row>
    <row r="626" spans="1:35" x14ac:dyDescent="0.15">
      <c r="A626" t="s">
        <v>161</v>
      </c>
      <c r="B626">
        <v>0</v>
      </c>
      <c r="C626">
        <v>0</v>
      </c>
      <c r="D626">
        <v>13549432.736300001</v>
      </c>
      <c r="E626">
        <v>0</v>
      </c>
      <c r="F626">
        <v>561140.07279999997</v>
      </c>
      <c r="G626">
        <v>0</v>
      </c>
      <c r="H626">
        <v>0</v>
      </c>
      <c r="I626">
        <v>47970573.711199999</v>
      </c>
      <c r="J626">
        <v>121.9597</v>
      </c>
      <c r="K626">
        <v>35752.465799999998</v>
      </c>
      <c r="L626">
        <v>0</v>
      </c>
      <c r="M626">
        <v>0</v>
      </c>
      <c r="N626">
        <v>8039.2417999999998</v>
      </c>
      <c r="O626">
        <v>0.2036</v>
      </c>
      <c r="P626">
        <v>0</v>
      </c>
      <c r="Q626">
        <v>52774.044399999999</v>
      </c>
      <c r="R626">
        <v>12127187.5329</v>
      </c>
      <c r="S626">
        <v>682178.18319999997</v>
      </c>
      <c r="T626">
        <v>1131045.4465999999</v>
      </c>
      <c r="U626">
        <v>0</v>
      </c>
      <c r="V626">
        <v>5856.3698999999997</v>
      </c>
      <c r="W626">
        <v>1854704.4313000001</v>
      </c>
      <c r="X626">
        <v>7883.3631999999998</v>
      </c>
      <c r="Y626">
        <v>4510866.9403999997</v>
      </c>
      <c r="Z626">
        <v>106.0796</v>
      </c>
      <c r="AA626">
        <v>98.456599999999995</v>
      </c>
      <c r="AB626">
        <v>14063.2868</v>
      </c>
      <c r="AC626">
        <v>64139.8033</v>
      </c>
      <c r="AD626">
        <v>1478744.7013000001</v>
      </c>
      <c r="AE626">
        <v>0</v>
      </c>
      <c r="AF626">
        <v>0</v>
      </c>
      <c r="AG626">
        <v>0</v>
      </c>
      <c r="AH626">
        <v>84054709</v>
      </c>
      <c r="AI626" t="s">
        <v>161</v>
      </c>
    </row>
    <row r="627" spans="1:35" x14ac:dyDescent="0.15">
      <c r="A627" t="s">
        <v>162</v>
      </c>
      <c r="B627">
        <v>0</v>
      </c>
      <c r="C627">
        <v>0</v>
      </c>
      <c r="D627">
        <v>15487980.386700001</v>
      </c>
      <c r="E627">
        <v>0</v>
      </c>
      <c r="F627">
        <v>205948.55360000001</v>
      </c>
      <c r="G627">
        <v>1279141.3274000001</v>
      </c>
      <c r="H627">
        <v>0</v>
      </c>
      <c r="I627">
        <v>1141750.3696000001</v>
      </c>
      <c r="J627">
        <v>0</v>
      </c>
      <c r="K627">
        <v>0</v>
      </c>
      <c r="L627">
        <v>0</v>
      </c>
      <c r="M627">
        <v>0</v>
      </c>
      <c r="N627">
        <v>31732.680700000001</v>
      </c>
      <c r="O627">
        <v>7.0305</v>
      </c>
      <c r="P627">
        <v>28990.577499999999</v>
      </c>
      <c r="Q627">
        <v>210773.8315</v>
      </c>
      <c r="R627">
        <v>7709041.4358000001</v>
      </c>
      <c r="S627">
        <v>503490.2634</v>
      </c>
      <c r="T627">
        <v>12367.9475</v>
      </c>
      <c r="U627">
        <v>0</v>
      </c>
      <c r="V627">
        <v>13063.3408</v>
      </c>
      <c r="W627">
        <v>0</v>
      </c>
      <c r="X627">
        <v>3619.0695000000001</v>
      </c>
      <c r="Y627">
        <v>840657.16170000006</v>
      </c>
      <c r="Z627">
        <v>397.88299999999998</v>
      </c>
      <c r="AA627">
        <v>1730.6412</v>
      </c>
      <c r="AB627">
        <v>0</v>
      </c>
      <c r="AC627">
        <v>126062.13619999999</v>
      </c>
      <c r="AD627">
        <v>0</v>
      </c>
      <c r="AE627">
        <v>788872.60640000005</v>
      </c>
      <c r="AF627">
        <v>0</v>
      </c>
      <c r="AG627">
        <v>0</v>
      </c>
      <c r="AH627">
        <v>28385627</v>
      </c>
      <c r="AI627" t="s">
        <v>162</v>
      </c>
    </row>
    <row r="628" spans="1:35" x14ac:dyDescent="0.15">
      <c r="A628" t="s">
        <v>163</v>
      </c>
      <c r="B628">
        <v>0</v>
      </c>
      <c r="C628">
        <v>0</v>
      </c>
      <c r="D628">
        <v>66617691.523800001</v>
      </c>
      <c r="E628">
        <v>0</v>
      </c>
      <c r="F628">
        <v>906345.07519999996</v>
      </c>
      <c r="G628">
        <v>0</v>
      </c>
      <c r="H628">
        <v>144.88829999999999</v>
      </c>
      <c r="I628">
        <v>2843409.1244000001</v>
      </c>
      <c r="J628">
        <v>0</v>
      </c>
      <c r="K628">
        <v>0</v>
      </c>
      <c r="L628">
        <v>0</v>
      </c>
      <c r="M628">
        <v>0</v>
      </c>
      <c r="N628">
        <v>22193.161899999999</v>
      </c>
      <c r="O628">
        <v>0.16750000000000001</v>
      </c>
      <c r="P628">
        <v>0</v>
      </c>
      <c r="Q628">
        <v>113054.0214</v>
      </c>
      <c r="R628">
        <v>5918010.1310999999</v>
      </c>
      <c r="S628">
        <v>0</v>
      </c>
      <c r="T628">
        <v>0</v>
      </c>
      <c r="U628">
        <v>0</v>
      </c>
      <c r="V628">
        <v>6480.4331000000002</v>
      </c>
      <c r="W628">
        <v>0</v>
      </c>
      <c r="X628">
        <v>539.20299999999997</v>
      </c>
      <c r="Y628">
        <v>8101444.6292000003</v>
      </c>
      <c r="Z628">
        <v>0</v>
      </c>
      <c r="AA628">
        <v>108.95440000000001</v>
      </c>
      <c r="AB628">
        <v>0</v>
      </c>
      <c r="AC628">
        <v>83418.690199999997</v>
      </c>
      <c r="AD628">
        <v>0</v>
      </c>
      <c r="AE628">
        <v>0</v>
      </c>
      <c r="AF628">
        <v>0</v>
      </c>
      <c r="AG628">
        <v>0</v>
      </c>
      <c r="AH628">
        <v>84612840</v>
      </c>
      <c r="AI628" t="s">
        <v>163</v>
      </c>
    </row>
    <row r="629" spans="1:35" x14ac:dyDescent="0.15">
      <c r="A629" t="s">
        <v>181</v>
      </c>
      <c r="B629">
        <v>0</v>
      </c>
      <c r="C629">
        <v>0</v>
      </c>
      <c r="D629">
        <v>105.9774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360.8383</v>
      </c>
      <c r="O629">
        <v>0</v>
      </c>
      <c r="P629">
        <v>0</v>
      </c>
      <c r="Q629">
        <v>0</v>
      </c>
      <c r="R629">
        <v>942480.52560000005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0</v>
      </c>
      <c r="AD629">
        <v>0</v>
      </c>
      <c r="AE629">
        <v>0</v>
      </c>
      <c r="AF629">
        <v>0</v>
      </c>
      <c r="AG629">
        <v>0</v>
      </c>
      <c r="AH629">
        <v>942947</v>
      </c>
    </row>
    <row r="630" spans="1:35" x14ac:dyDescent="0.15">
      <c r="A630" t="s">
        <v>164</v>
      </c>
      <c r="B630">
        <v>0</v>
      </c>
      <c r="C630">
        <v>0</v>
      </c>
      <c r="D630">
        <v>56151159.744800001</v>
      </c>
      <c r="E630">
        <v>0</v>
      </c>
      <c r="F630">
        <v>0</v>
      </c>
      <c r="G630">
        <v>0</v>
      </c>
      <c r="H630">
        <v>0</v>
      </c>
      <c r="I630">
        <v>0</v>
      </c>
      <c r="J630">
        <v>0</v>
      </c>
      <c r="K630">
        <v>22398.455000000002</v>
      </c>
      <c r="L630">
        <v>0</v>
      </c>
      <c r="M630">
        <v>14374.295599999999</v>
      </c>
      <c r="N630">
        <v>5485.3167000000003</v>
      </c>
      <c r="O630">
        <v>0</v>
      </c>
      <c r="P630">
        <v>0</v>
      </c>
      <c r="Q630">
        <v>0</v>
      </c>
      <c r="R630">
        <v>402840.28529999999</v>
      </c>
      <c r="S630">
        <v>6514.3510999999999</v>
      </c>
      <c r="T630">
        <v>25.0108</v>
      </c>
      <c r="U630">
        <v>0</v>
      </c>
      <c r="V630">
        <v>0</v>
      </c>
      <c r="W630">
        <v>160408.26079999999</v>
      </c>
      <c r="X630">
        <v>4137.5529999999999</v>
      </c>
      <c r="Y630">
        <v>0</v>
      </c>
      <c r="Z630">
        <v>0</v>
      </c>
      <c r="AA630">
        <v>173.18459999999999</v>
      </c>
      <c r="AB630">
        <v>0</v>
      </c>
      <c r="AC630">
        <v>36665.1947</v>
      </c>
      <c r="AD630">
        <v>0</v>
      </c>
      <c r="AE630">
        <v>0</v>
      </c>
      <c r="AF630">
        <v>238.8442</v>
      </c>
      <c r="AG630">
        <v>0</v>
      </c>
      <c r="AH630">
        <v>56804420</v>
      </c>
      <c r="AI630" t="s">
        <v>164</v>
      </c>
    </row>
    <row r="631" spans="1:35" x14ac:dyDescent="0.15">
      <c r="A631" t="s">
        <v>165</v>
      </c>
      <c r="B631">
        <v>0</v>
      </c>
      <c r="C631">
        <v>1255303.4955</v>
      </c>
      <c r="D631">
        <v>17925755.440400001</v>
      </c>
      <c r="E631">
        <v>0</v>
      </c>
      <c r="F631">
        <v>1.3899999999999999E-2</v>
      </c>
      <c r="G631">
        <v>0</v>
      </c>
      <c r="H631">
        <v>126.80840000000001</v>
      </c>
      <c r="I631">
        <v>0</v>
      </c>
      <c r="J631">
        <v>0</v>
      </c>
      <c r="K631">
        <v>1560.6470999999999</v>
      </c>
      <c r="L631">
        <v>0</v>
      </c>
      <c r="M631">
        <v>0</v>
      </c>
      <c r="N631">
        <v>16388.8701</v>
      </c>
      <c r="O631">
        <v>0</v>
      </c>
      <c r="P631">
        <v>0</v>
      </c>
      <c r="Q631">
        <v>166522.25260000001</v>
      </c>
      <c r="R631">
        <v>18032766.4833</v>
      </c>
      <c r="S631">
        <v>20149.147199999999</v>
      </c>
      <c r="T631">
        <v>1124.1527000000001</v>
      </c>
      <c r="U631">
        <v>0</v>
      </c>
      <c r="V631">
        <v>3705.4306000000001</v>
      </c>
      <c r="W631">
        <v>1151029.9291999999</v>
      </c>
      <c r="X631">
        <v>1872.0253</v>
      </c>
      <c r="Y631">
        <v>3108314.8498999998</v>
      </c>
      <c r="Z631">
        <v>157.85849999999999</v>
      </c>
      <c r="AA631">
        <v>80.55</v>
      </c>
      <c r="AB631">
        <v>0</v>
      </c>
      <c r="AC631">
        <v>40959.869500000001</v>
      </c>
      <c r="AD631">
        <v>0</v>
      </c>
      <c r="AE631">
        <v>1816691.0611</v>
      </c>
      <c r="AF631">
        <v>338.69439999999997</v>
      </c>
      <c r="AG631">
        <v>0</v>
      </c>
      <c r="AH631">
        <v>43542848</v>
      </c>
      <c r="AI631" t="s">
        <v>165</v>
      </c>
    </row>
    <row r="632" spans="1:35" x14ac:dyDescent="0.15">
      <c r="A632" t="s">
        <v>166</v>
      </c>
      <c r="B632">
        <v>0</v>
      </c>
      <c r="C632">
        <v>2784.7991000000002</v>
      </c>
      <c r="D632">
        <v>104448469.9289</v>
      </c>
      <c r="E632">
        <v>1172.4914000000001</v>
      </c>
      <c r="F632">
        <v>600739.54590000003</v>
      </c>
      <c r="G632">
        <v>0</v>
      </c>
      <c r="H632">
        <v>9.4869000000000003</v>
      </c>
      <c r="I632">
        <v>0</v>
      </c>
      <c r="J632">
        <v>13.0533</v>
      </c>
      <c r="K632">
        <v>3003.3299000000002</v>
      </c>
      <c r="L632">
        <v>0</v>
      </c>
      <c r="M632">
        <v>7193.8305</v>
      </c>
      <c r="N632">
        <v>12269.493200000001</v>
      </c>
      <c r="O632">
        <v>41.907499999999999</v>
      </c>
      <c r="P632">
        <v>2740001.7127999999</v>
      </c>
      <c r="Q632">
        <v>112033.754</v>
      </c>
      <c r="R632">
        <v>33970744.9146</v>
      </c>
      <c r="S632">
        <v>1236461.4754000001</v>
      </c>
      <c r="T632">
        <v>1608.3548000000001</v>
      </c>
      <c r="U632">
        <v>219.48159999999999</v>
      </c>
      <c r="V632">
        <v>6059.2264999999998</v>
      </c>
      <c r="W632">
        <v>42600.873800000001</v>
      </c>
      <c r="X632">
        <v>3219.4827</v>
      </c>
      <c r="Y632">
        <v>1020524.0722000001</v>
      </c>
      <c r="Z632">
        <v>14869.7534</v>
      </c>
      <c r="AA632">
        <v>210.21449999999999</v>
      </c>
      <c r="AB632">
        <v>17.558</v>
      </c>
      <c r="AC632">
        <v>46312.259899999997</v>
      </c>
      <c r="AD632">
        <v>0</v>
      </c>
      <c r="AE632">
        <v>104960.826</v>
      </c>
      <c r="AF632">
        <v>33177.243000000002</v>
      </c>
      <c r="AG632">
        <v>18.8521</v>
      </c>
      <c r="AH632">
        <v>144408738</v>
      </c>
      <c r="AI632" t="s">
        <v>166</v>
      </c>
    </row>
    <row r="633" spans="1:35" x14ac:dyDescent="0.15">
      <c r="A633" t="s">
        <v>167</v>
      </c>
      <c r="B633">
        <v>0</v>
      </c>
      <c r="C633">
        <v>0</v>
      </c>
      <c r="D633">
        <v>5244852.8529000003</v>
      </c>
      <c r="E633">
        <v>0</v>
      </c>
      <c r="F633">
        <v>10933.8732</v>
      </c>
      <c r="G633">
        <v>0</v>
      </c>
      <c r="H633">
        <v>0</v>
      </c>
      <c r="I633">
        <v>0</v>
      </c>
      <c r="J633">
        <v>0</v>
      </c>
      <c r="K633">
        <v>9013.4814000000006</v>
      </c>
      <c r="L633">
        <v>0</v>
      </c>
      <c r="M633">
        <v>0</v>
      </c>
      <c r="N633">
        <v>5935.1625999999997</v>
      </c>
      <c r="O633">
        <v>0</v>
      </c>
      <c r="P633">
        <v>0</v>
      </c>
      <c r="Q633">
        <v>0</v>
      </c>
      <c r="R633">
        <v>6480469.2478</v>
      </c>
      <c r="S633">
        <v>0</v>
      </c>
      <c r="T633">
        <v>372061.5698</v>
      </c>
      <c r="U633">
        <v>0</v>
      </c>
      <c r="V633">
        <v>7389.1293999999998</v>
      </c>
      <c r="W633">
        <v>0</v>
      </c>
      <c r="X633">
        <v>935.09270000000004</v>
      </c>
      <c r="Y633">
        <v>2871360.1880000001</v>
      </c>
      <c r="Z633">
        <v>0</v>
      </c>
      <c r="AA633">
        <v>207.04810000000001</v>
      </c>
      <c r="AB633">
        <v>0</v>
      </c>
      <c r="AC633">
        <v>75990.862299999993</v>
      </c>
      <c r="AD633">
        <v>0</v>
      </c>
      <c r="AE633">
        <v>0</v>
      </c>
      <c r="AF633">
        <v>419.7353</v>
      </c>
      <c r="AG633">
        <v>0</v>
      </c>
      <c r="AH633">
        <v>15079568</v>
      </c>
      <c r="AI633" t="s">
        <v>167</v>
      </c>
    </row>
    <row r="634" spans="1:35" x14ac:dyDescent="0.15">
      <c r="A634" t="s">
        <v>168</v>
      </c>
      <c r="B634">
        <v>7.6119000000000003</v>
      </c>
      <c r="C634">
        <v>0</v>
      </c>
      <c r="D634">
        <v>20961035.0447</v>
      </c>
      <c r="E634">
        <v>0</v>
      </c>
      <c r="F634">
        <v>0</v>
      </c>
      <c r="G634">
        <v>0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101051.25049999999</v>
      </c>
      <c r="O634">
        <v>0</v>
      </c>
      <c r="P634">
        <v>0</v>
      </c>
      <c r="Q634">
        <v>48544.101699999999</v>
      </c>
      <c r="R634">
        <v>7966287.5303999996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4676.6333999999997</v>
      </c>
      <c r="Y634">
        <v>60569262.566100001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  <c r="AF634">
        <v>0</v>
      </c>
      <c r="AG634">
        <v>0</v>
      </c>
      <c r="AH634">
        <v>89650865</v>
      </c>
      <c r="AI634" t="s">
        <v>168</v>
      </c>
    </row>
    <row r="635" spans="1:35" x14ac:dyDescent="0.15">
      <c r="A635" t="s">
        <v>169</v>
      </c>
      <c r="B635">
        <v>0</v>
      </c>
      <c r="C635">
        <v>0</v>
      </c>
      <c r="D635">
        <v>19372869.0627</v>
      </c>
      <c r="E635">
        <v>0</v>
      </c>
      <c r="F635">
        <v>0</v>
      </c>
      <c r="G635">
        <v>0</v>
      </c>
      <c r="H635">
        <v>0</v>
      </c>
      <c r="I635">
        <v>0</v>
      </c>
      <c r="J635">
        <v>0</v>
      </c>
      <c r="K635">
        <v>101456.9947</v>
      </c>
      <c r="L635">
        <v>0</v>
      </c>
      <c r="M635">
        <v>0</v>
      </c>
      <c r="N635">
        <v>7723.9003000000002</v>
      </c>
      <c r="O635">
        <v>0</v>
      </c>
      <c r="P635">
        <v>0</v>
      </c>
      <c r="Q635">
        <v>0</v>
      </c>
      <c r="R635">
        <v>7653058.8766999999</v>
      </c>
      <c r="S635">
        <v>9675.0607999999993</v>
      </c>
      <c r="T635">
        <v>3.1352000000000002</v>
      </c>
      <c r="U635">
        <v>0</v>
      </c>
      <c r="V635">
        <v>0</v>
      </c>
      <c r="W635">
        <v>0</v>
      </c>
      <c r="X635">
        <v>1588.8214</v>
      </c>
      <c r="Y635">
        <v>0</v>
      </c>
      <c r="Z635">
        <v>0</v>
      </c>
      <c r="AA635">
        <v>0</v>
      </c>
      <c r="AB635">
        <v>0</v>
      </c>
      <c r="AC635">
        <v>0</v>
      </c>
      <c r="AD635">
        <v>0</v>
      </c>
      <c r="AE635">
        <v>0</v>
      </c>
      <c r="AF635">
        <v>0</v>
      </c>
      <c r="AG635">
        <v>0</v>
      </c>
      <c r="AH635">
        <v>27146376</v>
      </c>
      <c r="AI635" t="s">
        <v>169</v>
      </c>
    </row>
    <row r="636" spans="1:35" x14ac:dyDescent="0.15">
      <c r="A636" t="s">
        <v>170</v>
      </c>
      <c r="B636">
        <v>0</v>
      </c>
      <c r="C636">
        <v>0</v>
      </c>
      <c r="D636">
        <v>52712884.792999998</v>
      </c>
      <c r="E636">
        <v>0</v>
      </c>
      <c r="F636">
        <v>0</v>
      </c>
      <c r="G636">
        <v>0</v>
      </c>
      <c r="H636">
        <v>135.5403</v>
      </c>
      <c r="I636">
        <v>1028377.7715</v>
      </c>
      <c r="J636">
        <v>3.7907999999999999</v>
      </c>
      <c r="K636">
        <v>0.2316</v>
      </c>
      <c r="L636">
        <v>0</v>
      </c>
      <c r="M636">
        <v>0</v>
      </c>
      <c r="N636">
        <v>11101.080599999999</v>
      </c>
      <c r="O636">
        <v>1.2790999999999999</v>
      </c>
      <c r="P636">
        <v>0</v>
      </c>
      <c r="Q636">
        <v>336706.92749999999</v>
      </c>
      <c r="R636">
        <v>21974762.069600001</v>
      </c>
      <c r="S636">
        <v>14537.1736</v>
      </c>
      <c r="T636">
        <v>137641.7991</v>
      </c>
      <c r="U636">
        <v>0.1003</v>
      </c>
      <c r="V636">
        <v>111345.889</v>
      </c>
      <c r="W636">
        <v>1555344.6898000001</v>
      </c>
      <c r="X636">
        <v>1530.9956</v>
      </c>
      <c r="Y636">
        <v>6119791.7714999998</v>
      </c>
      <c r="Z636">
        <v>0.55779999999999996</v>
      </c>
      <c r="AA636">
        <v>0.54079999999999995</v>
      </c>
      <c r="AB636">
        <v>0.67830000000000001</v>
      </c>
      <c r="AC636">
        <v>300730.18800000002</v>
      </c>
      <c r="AD636">
        <v>0</v>
      </c>
      <c r="AE636">
        <v>1818343.2293</v>
      </c>
      <c r="AF636">
        <v>269.80810000000002</v>
      </c>
      <c r="AG636">
        <v>0.79249999999999998</v>
      </c>
      <c r="AH636">
        <v>86123512</v>
      </c>
      <c r="AI636" t="s">
        <v>170</v>
      </c>
    </row>
    <row r="637" spans="1:35" x14ac:dyDescent="0.15">
      <c r="A637" t="s">
        <v>171</v>
      </c>
      <c r="B637">
        <v>0</v>
      </c>
      <c r="C637">
        <v>4698380.6642000005</v>
      </c>
      <c r="D637">
        <v>2921582.6688999999</v>
      </c>
      <c r="E637">
        <v>0</v>
      </c>
      <c r="F637">
        <v>6510.5916999999999</v>
      </c>
      <c r="G637">
        <v>0</v>
      </c>
      <c r="H637">
        <v>8.1203000000000003</v>
      </c>
      <c r="I637">
        <v>0</v>
      </c>
      <c r="J637">
        <v>10.864699999999999</v>
      </c>
      <c r="K637">
        <v>9.3880999999999997</v>
      </c>
      <c r="L637">
        <v>0</v>
      </c>
      <c r="M637">
        <v>0</v>
      </c>
      <c r="N637">
        <v>591.77710000000002</v>
      </c>
      <c r="O637">
        <v>9.4969000000000001</v>
      </c>
      <c r="P637">
        <v>0</v>
      </c>
      <c r="Q637">
        <v>6930.0137999999997</v>
      </c>
      <c r="R637">
        <v>4217782.6821999997</v>
      </c>
      <c r="S637">
        <v>8.9184000000000001</v>
      </c>
      <c r="T637">
        <v>430.81079999999997</v>
      </c>
      <c r="U637">
        <v>10.434200000000001</v>
      </c>
      <c r="V637">
        <v>2111.1484</v>
      </c>
      <c r="W637">
        <v>748.60310000000004</v>
      </c>
      <c r="X637">
        <v>222.9</v>
      </c>
      <c r="Y637">
        <v>405330.37640000001</v>
      </c>
      <c r="Z637">
        <v>10.703799999999999</v>
      </c>
      <c r="AA637">
        <v>8.2050999999999998</v>
      </c>
      <c r="AB637">
        <v>9.7860999999999994</v>
      </c>
      <c r="AC637">
        <v>8100.6167999999998</v>
      </c>
      <c r="AD637">
        <v>0</v>
      </c>
      <c r="AE637">
        <v>161901.5099</v>
      </c>
      <c r="AF637">
        <v>169.7869</v>
      </c>
      <c r="AG637">
        <v>10.7515</v>
      </c>
      <c r="AH637">
        <v>12430891</v>
      </c>
      <c r="AI637" t="s">
        <v>171</v>
      </c>
    </row>
    <row r="638" spans="1:35" x14ac:dyDescent="0.15">
      <c r="A638" t="s">
        <v>172</v>
      </c>
      <c r="B638">
        <v>0</v>
      </c>
      <c r="C638">
        <v>0</v>
      </c>
      <c r="D638">
        <v>0</v>
      </c>
      <c r="E638">
        <v>0</v>
      </c>
      <c r="F638">
        <v>0</v>
      </c>
      <c r="G638">
        <v>0</v>
      </c>
      <c r="H638">
        <v>0</v>
      </c>
      <c r="I638">
        <v>7152083.7659</v>
      </c>
      <c r="J638">
        <v>0</v>
      </c>
      <c r="K638">
        <v>0</v>
      </c>
      <c r="L638">
        <v>0</v>
      </c>
      <c r="M638">
        <v>0</v>
      </c>
      <c r="N638">
        <v>8210.9771999999994</v>
      </c>
      <c r="O638">
        <v>0</v>
      </c>
      <c r="P638">
        <v>0</v>
      </c>
      <c r="Q638">
        <v>263412.33620000002</v>
      </c>
      <c r="R638">
        <v>4107675.8903999999</v>
      </c>
      <c r="S638">
        <v>182422.32149999999</v>
      </c>
      <c r="T638">
        <v>10.9839</v>
      </c>
      <c r="U638">
        <v>0</v>
      </c>
      <c r="V638">
        <v>0</v>
      </c>
      <c r="W638">
        <v>0</v>
      </c>
      <c r="X638">
        <v>360.43729999999999</v>
      </c>
      <c r="Y638">
        <v>0</v>
      </c>
      <c r="Z638">
        <v>0</v>
      </c>
      <c r="AA638">
        <v>0</v>
      </c>
      <c r="AB638">
        <v>0</v>
      </c>
      <c r="AC638">
        <v>0</v>
      </c>
      <c r="AD638">
        <v>0</v>
      </c>
      <c r="AE638">
        <v>0</v>
      </c>
      <c r="AF638">
        <v>0</v>
      </c>
      <c r="AG638">
        <v>0</v>
      </c>
      <c r="AH638">
        <v>11714177</v>
      </c>
      <c r="AI638" t="s">
        <v>172</v>
      </c>
    </row>
    <row r="639" spans="1:35" x14ac:dyDescent="0.15">
      <c r="A639" t="s">
        <v>173</v>
      </c>
      <c r="B639">
        <v>0</v>
      </c>
      <c r="C639">
        <v>0</v>
      </c>
      <c r="D639">
        <v>283287.7303</v>
      </c>
      <c r="E639">
        <v>0</v>
      </c>
      <c r="F639">
        <v>0</v>
      </c>
      <c r="G639">
        <v>0</v>
      </c>
      <c r="H639">
        <v>0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9757.6093999999994</v>
      </c>
      <c r="O639">
        <v>0</v>
      </c>
      <c r="P639">
        <v>0</v>
      </c>
      <c r="Q639">
        <v>29911.4987</v>
      </c>
      <c r="R639">
        <v>16694928.736099999</v>
      </c>
      <c r="S639">
        <v>0</v>
      </c>
      <c r="T639">
        <v>0</v>
      </c>
      <c r="U639">
        <v>0</v>
      </c>
      <c r="V639">
        <v>0</v>
      </c>
      <c r="W639">
        <v>87761.560299999997</v>
      </c>
      <c r="X639">
        <v>169.5009</v>
      </c>
      <c r="Y639">
        <v>0</v>
      </c>
      <c r="Z639">
        <v>0</v>
      </c>
      <c r="AA639">
        <v>0</v>
      </c>
      <c r="AB639">
        <v>0</v>
      </c>
      <c r="AC639">
        <v>0</v>
      </c>
      <c r="AD639">
        <v>0</v>
      </c>
      <c r="AE639">
        <v>0</v>
      </c>
      <c r="AF639">
        <v>0</v>
      </c>
      <c r="AG639">
        <v>0</v>
      </c>
      <c r="AH639">
        <v>17105817</v>
      </c>
      <c r="AI639" t="s">
        <v>173</v>
      </c>
    </row>
    <row r="640" spans="1:35" x14ac:dyDescent="0.15">
      <c r="A640" t="s">
        <v>174</v>
      </c>
      <c r="B640">
        <v>0</v>
      </c>
      <c r="C640">
        <v>10927249.687999999</v>
      </c>
      <c r="D640">
        <v>19974108.535599999</v>
      </c>
      <c r="E640">
        <v>0</v>
      </c>
      <c r="F640">
        <v>0</v>
      </c>
      <c r="G640">
        <v>0</v>
      </c>
      <c r="H640">
        <v>115.1575</v>
      </c>
      <c r="I640">
        <v>3968356.1433000001</v>
      </c>
      <c r="J640">
        <v>0</v>
      </c>
      <c r="K640">
        <v>71217.460600000006</v>
      </c>
      <c r="L640">
        <v>0</v>
      </c>
      <c r="M640">
        <v>0</v>
      </c>
      <c r="N640">
        <v>6771.1058999999996</v>
      </c>
      <c r="O640">
        <v>0</v>
      </c>
      <c r="P640">
        <v>0</v>
      </c>
      <c r="Q640">
        <v>617097.09519999998</v>
      </c>
      <c r="R640">
        <v>8206258.7638999997</v>
      </c>
      <c r="S640">
        <v>248147.03109999999</v>
      </c>
      <c r="T640">
        <v>4480.0567000000001</v>
      </c>
      <c r="U640">
        <v>0</v>
      </c>
      <c r="V640">
        <v>3532.9875000000002</v>
      </c>
      <c r="W640">
        <v>6388450.7293999996</v>
      </c>
      <c r="X640">
        <v>424.52679999999998</v>
      </c>
      <c r="Y640">
        <v>5599883.4282</v>
      </c>
      <c r="Z640">
        <v>101.4177</v>
      </c>
      <c r="AA640">
        <v>31.7134</v>
      </c>
      <c r="AB640">
        <v>152223.6661</v>
      </c>
      <c r="AC640">
        <v>55022.747199999998</v>
      </c>
      <c r="AD640">
        <v>0</v>
      </c>
      <c r="AE640">
        <v>0</v>
      </c>
      <c r="AF640">
        <v>0</v>
      </c>
      <c r="AG640">
        <v>0</v>
      </c>
      <c r="AH640">
        <v>56223472</v>
      </c>
      <c r="AI640" t="s">
        <v>174</v>
      </c>
    </row>
    <row r="641" spans="1:46" x14ac:dyDescent="0.15">
      <c r="A641" t="s">
        <v>175</v>
      </c>
      <c r="B641">
        <v>0</v>
      </c>
      <c r="C641">
        <v>0</v>
      </c>
      <c r="D641">
        <v>12827191.4596</v>
      </c>
      <c r="E641">
        <v>0</v>
      </c>
      <c r="F641">
        <v>8.3999999999999995E-3</v>
      </c>
      <c r="G641">
        <v>0</v>
      </c>
      <c r="H641">
        <v>0</v>
      </c>
      <c r="I641">
        <v>31919740.443700001</v>
      </c>
      <c r="J641">
        <v>44.309600000000003</v>
      </c>
      <c r="K641">
        <v>0</v>
      </c>
      <c r="L641">
        <v>0</v>
      </c>
      <c r="M641">
        <v>0</v>
      </c>
      <c r="N641">
        <v>7280.5189</v>
      </c>
      <c r="O641">
        <v>0</v>
      </c>
      <c r="P641">
        <v>0</v>
      </c>
      <c r="Q641">
        <v>118280.7429</v>
      </c>
      <c r="R641">
        <v>3856105.2069000001</v>
      </c>
      <c r="S641">
        <v>11099.7636</v>
      </c>
      <c r="T641">
        <v>2.8525</v>
      </c>
      <c r="U641">
        <v>0</v>
      </c>
      <c r="V641">
        <v>17721.5134</v>
      </c>
      <c r="W641">
        <v>442240.09629999998</v>
      </c>
      <c r="X641">
        <v>1099.9426000000001</v>
      </c>
      <c r="Y641">
        <v>3420348.7878</v>
      </c>
      <c r="Z641">
        <v>0</v>
      </c>
      <c r="AA641">
        <v>38.8309</v>
      </c>
      <c r="AB641">
        <v>0</v>
      </c>
      <c r="AC641">
        <v>42635.502399999998</v>
      </c>
      <c r="AD641">
        <v>0</v>
      </c>
      <c r="AE641">
        <v>0</v>
      </c>
      <c r="AF641">
        <v>0</v>
      </c>
      <c r="AG641">
        <v>0</v>
      </c>
      <c r="AH641">
        <v>52663830</v>
      </c>
      <c r="AI641" t="s">
        <v>175</v>
      </c>
    </row>
    <row r="642" spans="1:46" x14ac:dyDescent="0.15">
      <c r="A642" t="s">
        <v>176</v>
      </c>
      <c r="B642">
        <v>0</v>
      </c>
      <c r="C642">
        <v>0</v>
      </c>
      <c r="D642">
        <v>7785452.6847000001</v>
      </c>
      <c r="E642">
        <v>0</v>
      </c>
      <c r="F642">
        <v>0</v>
      </c>
      <c r="G642">
        <v>0</v>
      </c>
      <c r="H642">
        <v>0</v>
      </c>
      <c r="I642">
        <v>0</v>
      </c>
      <c r="J642">
        <v>0</v>
      </c>
      <c r="K642">
        <v>0</v>
      </c>
      <c r="L642">
        <v>0</v>
      </c>
      <c r="M642">
        <v>0</v>
      </c>
      <c r="N642">
        <v>12262.4161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895.83939999999996</v>
      </c>
      <c r="Y642">
        <v>0</v>
      </c>
      <c r="Z642">
        <v>0</v>
      </c>
      <c r="AA642">
        <v>67.073300000000003</v>
      </c>
      <c r="AB642">
        <v>0</v>
      </c>
      <c r="AC642">
        <v>0</v>
      </c>
      <c r="AD642">
        <v>0</v>
      </c>
      <c r="AE642">
        <v>0</v>
      </c>
      <c r="AF642">
        <v>0</v>
      </c>
      <c r="AG642">
        <v>0</v>
      </c>
      <c r="AH642">
        <v>7798678</v>
      </c>
      <c r="AI642" t="s">
        <v>176</v>
      </c>
    </row>
    <row r="643" spans="1:46" x14ac:dyDescent="0.15">
      <c r="A643" t="s">
        <v>41</v>
      </c>
      <c r="B643">
        <v>8</v>
      </c>
      <c r="C643">
        <v>56990017</v>
      </c>
      <c r="D643">
        <v>535165297</v>
      </c>
      <c r="E643">
        <v>1172</v>
      </c>
      <c r="F643">
        <v>9459444</v>
      </c>
      <c r="G643">
        <v>1279141</v>
      </c>
      <c r="H643">
        <v>695</v>
      </c>
      <c r="I643">
        <v>186569588</v>
      </c>
      <c r="J643">
        <v>194</v>
      </c>
      <c r="K643">
        <v>391699</v>
      </c>
      <c r="L643">
        <v>726498</v>
      </c>
      <c r="M643">
        <v>21568</v>
      </c>
      <c r="N643">
        <v>282212</v>
      </c>
      <c r="O643">
        <v>63</v>
      </c>
      <c r="P643">
        <v>2768992</v>
      </c>
      <c r="Q643">
        <v>3672781</v>
      </c>
      <c r="R643">
        <v>344855273</v>
      </c>
      <c r="S643">
        <v>3043755</v>
      </c>
      <c r="T643">
        <v>1660813</v>
      </c>
      <c r="U643">
        <v>230</v>
      </c>
      <c r="V643">
        <v>177395</v>
      </c>
      <c r="W643">
        <v>17140192</v>
      </c>
      <c r="X643">
        <v>183511</v>
      </c>
      <c r="Y643">
        <v>102219876</v>
      </c>
      <c r="Z643">
        <v>15886</v>
      </c>
      <c r="AA643">
        <v>2887</v>
      </c>
      <c r="AB643">
        <v>166315</v>
      </c>
      <c r="AC643">
        <v>1080762</v>
      </c>
      <c r="AD643">
        <v>1478745</v>
      </c>
      <c r="AE643">
        <v>4690769</v>
      </c>
      <c r="AF643">
        <v>34614</v>
      </c>
      <c r="AG643">
        <v>30</v>
      </c>
      <c r="AH643">
        <v>1274080426</v>
      </c>
      <c r="AO643" t="s">
        <v>150</v>
      </c>
    </row>
    <row r="645" spans="1:46" x14ac:dyDescent="0.15">
      <c r="A645" t="s">
        <v>50</v>
      </c>
      <c r="B645" t="s">
        <v>95</v>
      </c>
      <c r="C645" t="s">
        <v>51</v>
      </c>
      <c r="D645" t="s">
        <v>52</v>
      </c>
      <c r="E645" t="s">
        <v>188</v>
      </c>
      <c r="F645" t="s">
        <v>53</v>
      </c>
      <c r="G645" t="s">
        <v>158</v>
      </c>
      <c r="H645" t="s">
        <v>55</v>
      </c>
      <c r="I645" t="s">
        <v>56</v>
      </c>
      <c r="J645" t="s">
        <v>106</v>
      </c>
      <c r="K645" t="s">
        <v>152</v>
      </c>
      <c r="L645" t="s">
        <v>60</v>
      </c>
      <c r="M645" t="s">
        <v>148</v>
      </c>
      <c r="N645" t="s">
        <v>65</v>
      </c>
      <c r="O645" t="s">
        <v>67</v>
      </c>
      <c r="P645" t="s">
        <v>107</v>
      </c>
      <c r="Q645" t="s">
        <v>68</v>
      </c>
      <c r="R645" t="s">
        <v>69</v>
      </c>
      <c r="S645" t="s">
        <v>118</v>
      </c>
      <c r="T645" t="s">
        <v>119</v>
      </c>
      <c r="U645" t="s">
        <v>185</v>
      </c>
      <c r="V645" t="s">
        <v>70</v>
      </c>
      <c r="W645" t="s">
        <v>71</v>
      </c>
      <c r="X645" t="s">
        <v>72</v>
      </c>
      <c r="Y645" t="s">
        <v>73</v>
      </c>
      <c r="Z645" t="s">
        <v>153</v>
      </c>
      <c r="AA645" t="s">
        <v>74</v>
      </c>
      <c r="AB645" t="s">
        <v>154</v>
      </c>
      <c r="AC645" t="s">
        <v>75</v>
      </c>
      <c r="AD645" t="s">
        <v>186</v>
      </c>
      <c r="AE645" t="s">
        <v>155</v>
      </c>
      <c r="AF645" t="s">
        <v>78</v>
      </c>
      <c r="AG645" t="s">
        <v>79</v>
      </c>
      <c r="AH645" t="s">
        <v>41</v>
      </c>
      <c r="AI645" t="s">
        <v>50</v>
      </c>
      <c r="AK645" t="s">
        <v>50</v>
      </c>
    </row>
    <row r="646" spans="1:46" x14ac:dyDescent="0.15">
      <c r="A646" t="s">
        <v>82</v>
      </c>
      <c r="B646">
        <f t="shared" ref="B646:AH646" si="189">SUM(B625:B629)</f>
        <v>0</v>
      </c>
      <c r="C646">
        <f t="shared" si="189"/>
        <v>0</v>
      </c>
      <c r="D646">
        <f t="shared" si="189"/>
        <v>100994344.5311</v>
      </c>
      <c r="E646">
        <f t="shared" si="189"/>
        <v>0</v>
      </c>
      <c r="F646">
        <f t="shared" si="189"/>
        <v>1673433.7424999999</v>
      </c>
      <c r="G646">
        <f t="shared" si="189"/>
        <v>1279141.3274000001</v>
      </c>
      <c r="H646">
        <f t="shared" si="189"/>
        <v>299.73489999999998</v>
      </c>
      <c r="I646">
        <f t="shared" si="189"/>
        <v>84645803.207699999</v>
      </c>
      <c r="J646">
        <f t="shared" si="189"/>
        <v>121.9597</v>
      </c>
      <c r="K646">
        <f t="shared" si="189"/>
        <v>35752.465799999998</v>
      </c>
      <c r="L646">
        <f t="shared" si="189"/>
        <v>0</v>
      </c>
      <c r="M646">
        <f t="shared" si="189"/>
        <v>0</v>
      </c>
      <c r="N646">
        <f t="shared" si="189"/>
        <v>70138.418300000005</v>
      </c>
      <c r="O646">
        <f t="shared" si="189"/>
        <v>7.4016000000000002</v>
      </c>
      <c r="P646">
        <f t="shared" si="189"/>
        <v>28990.577499999999</v>
      </c>
      <c r="Q646">
        <f t="shared" si="189"/>
        <v>395500.77529999998</v>
      </c>
      <c r="R646">
        <f t="shared" si="189"/>
        <v>38297995.337800004</v>
      </c>
      <c r="S646">
        <f t="shared" si="189"/>
        <v>1190820.4068</v>
      </c>
      <c r="T646">
        <f t="shared" si="189"/>
        <v>1143424.5403999998</v>
      </c>
      <c r="U646">
        <f t="shared" si="189"/>
        <v>0</v>
      </c>
      <c r="V646">
        <f t="shared" si="189"/>
        <v>25526.856599999999</v>
      </c>
      <c r="W646">
        <f t="shared" si="189"/>
        <v>1854704.4313000001</v>
      </c>
      <c r="X646">
        <f t="shared" si="189"/>
        <v>14769.082199999999</v>
      </c>
      <c r="Y646">
        <f t="shared" si="189"/>
        <v>13454260.908399999</v>
      </c>
      <c r="Z646">
        <f t="shared" si="189"/>
        <v>503.96259999999995</v>
      </c>
      <c r="AA646">
        <f t="shared" si="189"/>
        <v>1963.1893</v>
      </c>
      <c r="AB646">
        <f t="shared" si="189"/>
        <v>14063.2868</v>
      </c>
      <c r="AC646">
        <f t="shared" si="189"/>
        <v>273620.62969999999</v>
      </c>
      <c r="AD646">
        <f t="shared" si="189"/>
        <v>1478744.7013000001</v>
      </c>
      <c r="AE646">
        <f t="shared" si="189"/>
        <v>788872.60640000005</v>
      </c>
      <c r="AF646">
        <f t="shared" si="189"/>
        <v>0</v>
      </c>
      <c r="AG646">
        <f t="shared" si="189"/>
        <v>0</v>
      </c>
      <c r="AH646">
        <f t="shared" si="189"/>
        <v>247662803</v>
      </c>
      <c r="AI646" t="s">
        <v>82</v>
      </c>
      <c r="AJ646">
        <f>SUM(AJ626:AJ629)</f>
        <v>0</v>
      </c>
      <c r="AK646" t="s">
        <v>82</v>
      </c>
    </row>
    <row r="647" spans="1:46" x14ac:dyDescent="0.15">
      <c r="A647" t="s">
        <v>83</v>
      </c>
      <c r="B647">
        <f t="shared" ref="B647:AH647" si="190">SUM(B630:B633)</f>
        <v>0</v>
      </c>
      <c r="C647">
        <f t="shared" si="190"/>
        <v>1258088.2945999999</v>
      </c>
      <c r="D647">
        <f t="shared" si="190"/>
        <v>183770237.96700001</v>
      </c>
      <c r="E647">
        <f t="shared" si="190"/>
        <v>1172.4914000000001</v>
      </c>
      <c r="F647">
        <f t="shared" si="190"/>
        <v>611673.43300000008</v>
      </c>
      <c r="G647">
        <f t="shared" si="190"/>
        <v>0</v>
      </c>
      <c r="H647">
        <f t="shared" si="190"/>
        <v>136.2953</v>
      </c>
      <c r="I647">
        <f t="shared" si="190"/>
        <v>0</v>
      </c>
      <c r="J647">
        <f t="shared" si="190"/>
        <v>13.0533</v>
      </c>
      <c r="K647">
        <f t="shared" si="190"/>
        <v>35975.913400000005</v>
      </c>
      <c r="L647">
        <f t="shared" si="190"/>
        <v>0</v>
      </c>
      <c r="M647">
        <f t="shared" si="190"/>
        <v>21568.126100000001</v>
      </c>
      <c r="N647">
        <f t="shared" si="190"/>
        <v>40078.842600000004</v>
      </c>
      <c r="O647">
        <f t="shared" si="190"/>
        <v>41.907499999999999</v>
      </c>
      <c r="P647">
        <f t="shared" si="190"/>
        <v>2740001.7127999999</v>
      </c>
      <c r="Q647">
        <f t="shared" si="190"/>
        <v>278556.00660000002</v>
      </c>
      <c r="R647">
        <f t="shared" si="190"/>
        <v>58886820.931000002</v>
      </c>
      <c r="S647">
        <f t="shared" si="190"/>
        <v>1263124.9737000002</v>
      </c>
      <c r="T647">
        <f t="shared" si="190"/>
        <v>374819.08809999999</v>
      </c>
      <c r="U647">
        <f t="shared" si="190"/>
        <v>219.48159999999999</v>
      </c>
      <c r="V647">
        <f t="shared" si="190"/>
        <v>17153.786500000002</v>
      </c>
      <c r="W647">
        <f t="shared" si="190"/>
        <v>1354039.0637999999</v>
      </c>
      <c r="X647">
        <f t="shared" si="190"/>
        <v>10164.153699999999</v>
      </c>
      <c r="Y647">
        <f t="shared" si="190"/>
        <v>7000199.1101000002</v>
      </c>
      <c r="Z647">
        <f t="shared" si="190"/>
        <v>15027.6119</v>
      </c>
      <c r="AA647">
        <f t="shared" si="190"/>
        <v>670.99720000000002</v>
      </c>
      <c r="AB647">
        <f t="shared" si="190"/>
        <v>17.558</v>
      </c>
      <c r="AC647">
        <f t="shared" si="190"/>
        <v>199928.18640000001</v>
      </c>
      <c r="AD647">
        <f t="shared" si="190"/>
        <v>0</v>
      </c>
      <c r="AE647">
        <f t="shared" si="190"/>
        <v>1921651.8870999999</v>
      </c>
      <c r="AF647">
        <f t="shared" si="190"/>
        <v>34174.516900000002</v>
      </c>
      <c r="AG647">
        <f t="shared" si="190"/>
        <v>18.8521</v>
      </c>
      <c r="AH647">
        <f t="shared" si="190"/>
        <v>259835574</v>
      </c>
      <c r="AI647" t="s">
        <v>83</v>
      </c>
      <c r="AK647" t="s">
        <v>83</v>
      </c>
    </row>
    <row r="648" spans="1:46" x14ac:dyDescent="0.15">
      <c r="A648" t="s">
        <v>84</v>
      </c>
      <c r="B648">
        <f t="shared" ref="B648:AH648" si="191">SUM(B634:B636)</f>
        <v>7.6119000000000003</v>
      </c>
      <c r="C648">
        <f t="shared" si="191"/>
        <v>0</v>
      </c>
      <c r="D648">
        <f t="shared" si="191"/>
        <v>93046788.900399998</v>
      </c>
      <c r="E648">
        <f t="shared" si="191"/>
        <v>0</v>
      </c>
      <c r="F648">
        <f t="shared" si="191"/>
        <v>0</v>
      </c>
      <c r="G648">
        <f t="shared" si="191"/>
        <v>0</v>
      </c>
      <c r="H648">
        <f t="shared" si="191"/>
        <v>135.5403</v>
      </c>
      <c r="I648">
        <f t="shared" si="191"/>
        <v>1028377.7715</v>
      </c>
      <c r="J648">
        <f t="shared" si="191"/>
        <v>3.7907999999999999</v>
      </c>
      <c r="K648">
        <f t="shared" si="191"/>
        <v>101457.22629999999</v>
      </c>
      <c r="L648">
        <f t="shared" si="191"/>
        <v>0</v>
      </c>
      <c r="M648">
        <f t="shared" si="191"/>
        <v>0</v>
      </c>
      <c r="N648">
        <f t="shared" si="191"/>
        <v>119876.23139999999</v>
      </c>
      <c r="O648">
        <f t="shared" si="191"/>
        <v>1.2790999999999999</v>
      </c>
      <c r="P648">
        <f t="shared" si="191"/>
        <v>0</v>
      </c>
      <c r="Q648">
        <f t="shared" si="191"/>
        <v>385251.02919999999</v>
      </c>
      <c r="R648">
        <f t="shared" si="191"/>
        <v>37594108.4767</v>
      </c>
      <c r="S648">
        <f t="shared" si="191"/>
        <v>24212.234400000001</v>
      </c>
      <c r="T648">
        <f t="shared" si="191"/>
        <v>137644.93429999999</v>
      </c>
      <c r="U648">
        <f t="shared" si="191"/>
        <v>0.1003</v>
      </c>
      <c r="V648">
        <f t="shared" si="191"/>
        <v>111345.889</v>
      </c>
      <c r="W648">
        <f t="shared" si="191"/>
        <v>1555344.6898000001</v>
      </c>
      <c r="X648">
        <f t="shared" si="191"/>
        <v>7796.4503999999997</v>
      </c>
      <c r="Y648">
        <f t="shared" si="191"/>
        <v>66689054.3376</v>
      </c>
      <c r="Z648">
        <f t="shared" si="191"/>
        <v>0.55779999999999996</v>
      </c>
      <c r="AA648">
        <f t="shared" si="191"/>
        <v>0.54079999999999995</v>
      </c>
      <c r="AB648">
        <f t="shared" si="191"/>
        <v>0.67830000000000001</v>
      </c>
      <c r="AC648">
        <f t="shared" si="191"/>
        <v>300730.18800000002</v>
      </c>
      <c r="AD648">
        <f t="shared" si="191"/>
        <v>0</v>
      </c>
      <c r="AE648">
        <f t="shared" si="191"/>
        <v>1818343.2293</v>
      </c>
      <c r="AF648">
        <f t="shared" si="191"/>
        <v>269.80810000000002</v>
      </c>
      <c r="AG648">
        <f t="shared" si="191"/>
        <v>0.79249999999999998</v>
      </c>
      <c r="AH648">
        <f t="shared" si="191"/>
        <v>202920753</v>
      </c>
      <c r="AI648" t="s">
        <v>84</v>
      </c>
      <c r="AK648" t="s">
        <v>84</v>
      </c>
    </row>
    <row r="649" spans="1:46" x14ac:dyDescent="0.15">
      <c r="A649" t="s">
        <v>85</v>
      </c>
      <c r="B649">
        <f t="shared" ref="B649:AH649" si="192">SUM(B637:B642)</f>
        <v>0</v>
      </c>
      <c r="C649">
        <f t="shared" si="192"/>
        <v>15625630.3522</v>
      </c>
      <c r="D649">
        <f t="shared" si="192"/>
        <v>43791623.079099998</v>
      </c>
      <c r="E649">
        <f t="shared" si="192"/>
        <v>0</v>
      </c>
      <c r="F649">
        <f t="shared" si="192"/>
        <v>6510.6000999999997</v>
      </c>
      <c r="G649">
        <f t="shared" si="192"/>
        <v>0</v>
      </c>
      <c r="H649">
        <f t="shared" si="192"/>
        <v>123.2778</v>
      </c>
      <c r="I649">
        <f t="shared" si="192"/>
        <v>43040180.352899998</v>
      </c>
      <c r="J649">
        <f t="shared" si="192"/>
        <v>55.174300000000002</v>
      </c>
      <c r="K649">
        <f t="shared" si="192"/>
        <v>71226.848700000002</v>
      </c>
      <c r="L649">
        <f t="shared" si="192"/>
        <v>0</v>
      </c>
      <c r="M649">
        <f t="shared" si="192"/>
        <v>0</v>
      </c>
      <c r="N649">
        <f t="shared" si="192"/>
        <v>44874.404599999994</v>
      </c>
      <c r="O649">
        <f t="shared" si="192"/>
        <v>9.4969000000000001</v>
      </c>
      <c r="P649">
        <f t="shared" si="192"/>
        <v>0</v>
      </c>
      <c r="Q649">
        <f t="shared" si="192"/>
        <v>1035631.6868</v>
      </c>
      <c r="R649">
        <f t="shared" si="192"/>
        <v>37082751.2795</v>
      </c>
      <c r="S649">
        <f t="shared" si="192"/>
        <v>441678.03459999996</v>
      </c>
      <c r="T649">
        <f t="shared" si="192"/>
        <v>4924.7039000000004</v>
      </c>
      <c r="U649">
        <f t="shared" si="192"/>
        <v>10.434200000000001</v>
      </c>
      <c r="V649">
        <f t="shared" si="192"/>
        <v>23365.649300000001</v>
      </c>
      <c r="W649">
        <f t="shared" si="192"/>
        <v>6919200.9890999999</v>
      </c>
      <c r="X649">
        <f t="shared" si="192"/>
        <v>3173.1469999999999</v>
      </c>
      <c r="Y649">
        <f t="shared" si="192"/>
        <v>9425562.5923999995</v>
      </c>
      <c r="Z649">
        <f t="shared" si="192"/>
        <v>112.1215</v>
      </c>
      <c r="AA649">
        <f t="shared" si="192"/>
        <v>145.8227</v>
      </c>
      <c r="AB649">
        <f t="shared" si="192"/>
        <v>152233.4522</v>
      </c>
      <c r="AC649">
        <f t="shared" si="192"/>
        <v>105758.8664</v>
      </c>
      <c r="AD649">
        <f t="shared" si="192"/>
        <v>0</v>
      </c>
      <c r="AE649">
        <f t="shared" si="192"/>
        <v>161901.5099</v>
      </c>
      <c r="AF649">
        <f t="shared" si="192"/>
        <v>169.7869</v>
      </c>
      <c r="AG649">
        <f t="shared" si="192"/>
        <v>10.7515</v>
      </c>
      <c r="AH649">
        <f t="shared" si="192"/>
        <v>157936865</v>
      </c>
      <c r="AI649" t="s">
        <v>85</v>
      </c>
      <c r="AK649" t="s">
        <v>85</v>
      </c>
    </row>
    <row r="650" spans="1:46" x14ac:dyDescent="0.15">
      <c r="A650" t="s">
        <v>86</v>
      </c>
      <c r="B650">
        <f t="shared" ref="B650:AH650" si="193">B624</f>
        <v>0</v>
      </c>
      <c r="C650">
        <f t="shared" si="193"/>
        <v>40106298.287199996</v>
      </c>
      <c r="D650">
        <f t="shared" si="193"/>
        <v>113562302.2286</v>
      </c>
      <c r="E650">
        <f t="shared" si="193"/>
        <v>0</v>
      </c>
      <c r="F650">
        <f t="shared" si="193"/>
        <v>7167826.6173</v>
      </c>
      <c r="G650">
        <f t="shared" si="193"/>
        <v>0</v>
      </c>
      <c r="H650">
        <f t="shared" si="193"/>
        <v>0</v>
      </c>
      <c r="I650">
        <f t="shared" si="193"/>
        <v>57855227.093999997</v>
      </c>
      <c r="J650">
        <f t="shared" si="193"/>
        <v>0</v>
      </c>
      <c r="K650">
        <f t="shared" si="193"/>
        <v>147286.85140000001</v>
      </c>
      <c r="L650">
        <f t="shared" si="193"/>
        <v>726498.26410000003</v>
      </c>
      <c r="M650">
        <f t="shared" si="193"/>
        <v>0</v>
      </c>
      <c r="N650">
        <f t="shared" si="193"/>
        <v>7244.1463000000003</v>
      </c>
      <c r="O650">
        <f t="shared" si="193"/>
        <v>3.2145000000000001</v>
      </c>
      <c r="P650">
        <f t="shared" si="193"/>
        <v>0</v>
      </c>
      <c r="Q650">
        <f t="shared" si="193"/>
        <v>1577841.9044000001</v>
      </c>
      <c r="R650">
        <f t="shared" si="193"/>
        <v>172993596.50330001</v>
      </c>
      <c r="S650">
        <f t="shared" si="193"/>
        <v>123919.8296</v>
      </c>
      <c r="T650">
        <f t="shared" si="193"/>
        <v>0</v>
      </c>
      <c r="U650">
        <f t="shared" si="193"/>
        <v>0</v>
      </c>
      <c r="V650">
        <f t="shared" si="193"/>
        <v>3.1617000000000002</v>
      </c>
      <c r="W650">
        <f t="shared" si="193"/>
        <v>5456902.5180000002</v>
      </c>
      <c r="X650">
        <f t="shared" si="193"/>
        <v>147608.38680000001</v>
      </c>
      <c r="Y650">
        <f t="shared" si="193"/>
        <v>5650798.7473999998</v>
      </c>
      <c r="Z650">
        <f t="shared" si="193"/>
        <v>241.97929999999999</v>
      </c>
      <c r="AA650">
        <f t="shared" si="193"/>
        <v>106.7217</v>
      </c>
      <c r="AB650">
        <f t="shared" si="193"/>
        <v>0</v>
      </c>
      <c r="AC650">
        <f t="shared" si="193"/>
        <v>200724.26319999999</v>
      </c>
      <c r="AD650">
        <f t="shared" si="193"/>
        <v>0</v>
      </c>
      <c r="AE650">
        <f t="shared" si="193"/>
        <v>0</v>
      </c>
      <c r="AF650">
        <f t="shared" si="193"/>
        <v>0</v>
      </c>
      <c r="AG650">
        <f t="shared" si="193"/>
        <v>0</v>
      </c>
      <c r="AH650">
        <f t="shared" si="193"/>
        <v>405724431</v>
      </c>
      <c r="AI650" t="s">
        <v>86</v>
      </c>
      <c r="AK650" t="s">
        <v>86</v>
      </c>
    </row>
    <row r="651" spans="1:46" x14ac:dyDescent="0.15">
      <c r="A651" t="s">
        <v>41</v>
      </c>
      <c r="B651">
        <f t="shared" ref="B651:AH651" si="194">SUM(B646:B650)</f>
        <v>7.6119000000000003</v>
      </c>
      <c r="C651">
        <f t="shared" si="194"/>
        <v>56990016.934</v>
      </c>
      <c r="D651">
        <f t="shared" si="194"/>
        <v>535165296.7062</v>
      </c>
      <c r="E651">
        <f t="shared" si="194"/>
        <v>1172.4914000000001</v>
      </c>
      <c r="F651">
        <f t="shared" si="194"/>
        <v>9459444.3928999994</v>
      </c>
      <c r="G651">
        <f t="shared" si="194"/>
        <v>1279141.3274000001</v>
      </c>
      <c r="H651">
        <f t="shared" si="194"/>
        <v>694.84829999999999</v>
      </c>
      <c r="I651">
        <f t="shared" si="194"/>
        <v>186569588.42610002</v>
      </c>
      <c r="J651">
        <f t="shared" si="194"/>
        <v>193.97809999999998</v>
      </c>
      <c r="K651">
        <f t="shared" si="194"/>
        <v>391699.30560000002</v>
      </c>
      <c r="L651">
        <f t="shared" si="194"/>
        <v>726498.26410000003</v>
      </c>
      <c r="M651">
        <f t="shared" si="194"/>
        <v>21568.126100000001</v>
      </c>
      <c r="N651">
        <f t="shared" si="194"/>
        <v>282212.04320000001</v>
      </c>
      <c r="O651">
        <f t="shared" si="194"/>
        <v>63.299599999999998</v>
      </c>
      <c r="P651">
        <f t="shared" si="194"/>
        <v>2768992.2903</v>
      </c>
      <c r="Q651">
        <f t="shared" si="194"/>
        <v>3672781.4023000002</v>
      </c>
      <c r="R651">
        <f t="shared" si="194"/>
        <v>344855272.52830005</v>
      </c>
      <c r="S651">
        <f t="shared" si="194"/>
        <v>3043755.4790999996</v>
      </c>
      <c r="T651">
        <f t="shared" si="194"/>
        <v>1660813.2667</v>
      </c>
      <c r="U651">
        <f t="shared" si="194"/>
        <v>230.01609999999999</v>
      </c>
      <c r="V651">
        <f t="shared" si="194"/>
        <v>177395.3431</v>
      </c>
      <c r="W651">
        <f t="shared" si="194"/>
        <v>17140191.691999998</v>
      </c>
      <c r="X651">
        <f t="shared" si="194"/>
        <v>183511.22010000001</v>
      </c>
      <c r="Y651">
        <f t="shared" si="194"/>
        <v>102219875.69589999</v>
      </c>
      <c r="Z651">
        <f t="shared" si="194"/>
        <v>15886.233100000001</v>
      </c>
      <c r="AA651">
        <f t="shared" si="194"/>
        <v>2887.2717000000002</v>
      </c>
      <c r="AB651">
        <f t="shared" si="194"/>
        <v>166314.97529999999</v>
      </c>
      <c r="AC651">
        <f t="shared" si="194"/>
        <v>1080762.1336999999</v>
      </c>
      <c r="AD651">
        <f t="shared" si="194"/>
        <v>1478744.7013000001</v>
      </c>
      <c r="AE651">
        <f t="shared" si="194"/>
        <v>4690769.2326999996</v>
      </c>
      <c r="AF651">
        <f t="shared" si="194"/>
        <v>34614.111900000004</v>
      </c>
      <c r="AG651">
        <f t="shared" si="194"/>
        <v>30.396100000000001</v>
      </c>
      <c r="AH651">
        <f t="shared" si="194"/>
        <v>1274080426</v>
      </c>
      <c r="AI651" t="s">
        <v>41</v>
      </c>
      <c r="AK651" t="s">
        <v>41</v>
      </c>
    </row>
    <row r="652" spans="1:46" x14ac:dyDescent="0.15">
      <c r="AK652" t="s">
        <v>41</v>
      </c>
      <c r="AL652" t="s">
        <v>87</v>
      </c>
      <c r="AM652" t="s">
        <v>108</v>
      </c>
    </row>
    <row r="653" spans="1:46" x14ac:dyDescent="0.15">
      <c r="A653" t="s">
        <v>88</v>
      </c>
      <c r="B653">
        <f t="shared" ref="B653:AH653" si="195">SUM(B646:B649)</f>
        <v>7.6119000000000003</v>
      </c>
      <c r="C653">
        <f t="shared" si="195"/>
        <v>16883718.6468</v>
      </c>
      <c r="D653">
        <f t="shared" si="195"/>
        <v>421602994.47760004</v>
      </c>
      <c r="E653">
        <f t="shared" si="195"/>
        <v>1172.4914000000001</v>
      </c>
      <c r="F653">
        <f t="shared" si="195"/>
        <v>2291617.7755999998</v>
      </c>
      <c r="G653">
        <f t="shared" si="195"/>
        <v>1279141.3274000001</v>
      </c>
      <c r="H653">
        <f t="shared" si="195"/>
        <v>694.84829999999999</v>
      </c>
      <c r="I653">
        <f t="shared" si="195"/>
        <v>128714361.3321</v>
      </c>
      <c r="J653">
        <f t="shared" si="195"/>
        <v>193.97809999999998</v>
      </c>
      <c r="K653">
        <f t="shared" si="195"/>
        <v>244412.45420000001</v>
      </c>
      <c r="L653">
        <f t="shared" si="195"/>
        <v>0</v>
      </c>
      <c r="M653">
        <f t="shared" si="195"/>
        <v>21568.126100000001</v>
      </c>
      <c r="N653">
        <f t="shared" si="195"/>
        <v>274967.89689999999</v>
      </c>
      <c r="O653">
        <f t="shared" si="195"/>
        <v>60.085099999999997</v>
      </c>
      <c r="P653">
        <f t="shared" si="195"/>
        <v>2768992.2903</v>
      </c>
      <c r="Q653">
        <f t="shared" si="195"/>
        <v>2094939.4979000001</v>
      </c>
      <c r="R653">
        <f t="shared" si="195"/>
        <v>171861676.02500001</v>
      </c>
      <c r="S653">
        <f t="shared" si="195"/>
        <v>2919835.6494999998</v>
      </c>
      <c r="T653">
        <f t="shared" si="195"/>
        <v>1660813.2667</v>
      </c>
      <c r="U653">
        <f t="shared" si="195"/>
        <v>230.01609999999999</v>
      </c>
      <c r="V653">
        <f t="shared" si="195"/>
        <v>177392.1814</v>
      </c>
      <c r="W653">
        <f t="shared" si="195"/>
        <v>11683289.173999999</v>
      </c>
      <c r="X653">
        <f t="shared" si="195"/>
        <v>35902.833299999998</v>
      </c>
      <c r="Y653">
        <f t="shared" si="195"/>
        <v>96569076.948499992</v>
      </c>
      <c r="Z653">
        <f t="shared" si="195"/>
        <v>15644.2538</v>
      </c>
      <c r="AA653">
        <f t="shared" si="195"/>
        <v>2780.55</v>
      </c>
      <c r="AB653">
        <f t="shared" si="195"/>
        <v>166314.97529999999</v>
      </c>
      <c r="AC653">
        <f t="shared" si="195"/>
        <v>880037.87049999996</v>
      </c>
      <c r="AD653">
        <f t="shared" si="195"/>
        <v>1478744.7013000001</v>
      </c>
      <c r="AE653">
        <f t="shared" si="195"/>
        <v>4690769.2326999996</v>
      </c>
      <c r="AF653">
        <f t="shared" si="195"/>
        <v>34614.111900000004</v>
      </c>
      <c r="AG653">
        <f t="shared" si="195"/>
        <v>30.396100000000001</v>
      </c>
      <c r="AH653">
        <f t="shared" si="195"/>
        <v>868355995</v>
      </c>
      <c r="AI653" t="s">
        <v>88</v>
      </c>
      <c r="AK653">
        <f>AH653</f>
        <v>868355995</v>
      </c>
      <c r="AL653" s="25">
        <f>$D653+$I653+$R653</f>
        <v>722179031.83469999</v>
      </c>
      <c r="AM653" s="24">
        <f>AK653-AL653</f>
        <v>146176963.16530001</v>
      </c>
      <c r="AN653" s="17">
        <f>AM653/AK653</f>
        <v>0.16833759887302904</v>
      </c>
      <c r="AO653" t="s">
        <v>88</v>
      </c>
      <c r="AS653" s="24"/>
      <c r="AT653" s="17"/>
    </row>
    <row r="655" spans="1:46" x14ac:dyDescent="0.15">
      <c r="A655" t="s">
        <v>49</v>
      </c>
      <c r="B655" s="15">
        <f t="shared" ref="B655:AG655" si="196">B653/$AH653</f>
        <v>8.7658748760063562E-9</v>
      </c>
      <c r="C655" s="15">
        <f t="shared" si="196"/>
        <v>1.9443314428663559E-2</v>
      </c>
      <c r="D655" s="15">
        <f t="shared" si="196"/>
        <v>0.48551860861811641</v>
      </c>
      <c r="E655" s="15">
        <f t="shared" si="196"/>
        <v>1.3502427653533966E-6</v>
      </c>
      <c r="F655" s="15">
        <f t="shared" si="196"/>
        <v>2.6390302926393681E-3</v>
      </c>
      <c r="G655" s="15">
        <f t="shared" si="196"/>
        <v>1.4730609735699471E-3</v>
      </c>
      <c r="H655" s="15">
        <f t="shared" si="196"/>
        <v>8.0018829143915796E-7</v>
      </c>
      <c r="I655" s="15">
        <f t="shared" si="196"/>
        <v>0.14822764174283154</v>
      </c>
      <c r="J655" s="15">
        <f t="shared" si="196"/>
        <v>2.2338545609971862E-7</v>
      </c>
      <c r="K655" s="15">
        <f t="shared" si="196"/>
        <v>2.814657301928341E-4</v>
      </c>
      <c r="L655" s="15">
        <f t="shared" si="196"/>
        <v>0</v>
      </c>
      <c r="M655" s="15">
        <f t="shared" si="196"/>
        <v>2.4837884720309901E-5</v>
      </c>
      <c r="N655" s="15">
        <f t="shared" si="196"/>
        <v>3.1665342150370023E-4</v>
      </c>
      <c r="O655" s="15">
        <f t="shared" si="196"/>
        <v>6.9194086694823812E-8</v>
      </c>
      <c r="P655" s="15">
        <f t="shared" si="196"/>
        <v>3.1887754633397793E-3</v>
      </c>
      <c r="Q655" s="15">
        <f t="shared" si="196"/>
        <v>2.4125353080564614E-3</v>
      </c>
      <c r="R655" s="15">
        <f t="shared" si="196"/>
        <v>0.19791615076602312</v>
      </c>
      <c r="S655" s="15">
        <f t="shared" si="196"/>
        <v>3.3624868905292693E-3</v>
      </c>
      <c r="T655" s="15">
        <f t="shared" si="196"/>
        <v>1.9125949222012339E-3</v>
      </c>
      <c r="U655" s="15">
        <f t="shared" si="196"/>
        <v>2.6488686820202123E-7</v>
      </c>
      <c r="V655" s="15">
        <f t="shared" si="196"/>
        <v>2.0428508862888658E-4</v>
      </c>
      <c r="W655" s="15">
        <f t="shared" si="196"/>
        <v>1.3454492444656871E-2</v>
      </c>
      <c r="X655" s="15">
        <f t="shared" si="196"/>
        <v>4.1345753938164495E-5</v>
      </c>
      <c r="Y655" s="15">
        <f t="shared" si="196"/>
        <v>0.11120908648589452</v>
      </c>
      <c r="Z655" s="15">
        <f t="shared" si="196"/>
        <v>1.8015944946634473E-5</v>
      </c>
      <c r="AA655" s="15">
        <f t="shared" si="196"/>
        <v>3.2020853382834077E-6</v>
      </c>
      <c r="AB655" s="15">
        <f t="shared" si="196"/>
        <v>1.9152856231504452E-4</v>
      </c>
      <c r="AC655" s="15">
        <f t="shared" si="196"/>
        <v>1.0134528644556659E-3</v>
      </c>
      <c r="AD655" s="15">
        <f t="shared" si="196"/>
        <v>1.7029245031008279E-3</v>
      </c>
      <c r="AE655" s="15">
        <f t="shared" si="196"/>
        <v>5.4018965259749249E-3</v>
      </c>
      <c r="AF655" s="15">
        <f t="shared" si="196"/>
        <v>3.9861660539350576E-5</v>
      </c>
      <c r="AG655" s="15">
        <f t="shared" si="196"/>
        <v>3.5004192030712014E-8</v>
      </c>
      <c r="AH655">
        <f>SUM(B655:AG655)</f>
        <v>1.0000000000297113</v>
      </c>
      <c r="AI655" t="s">
        <v>150</v>
      </c>
      <c r="AJ655" t="s">
        <v>49</v>
      </c>
      <c r="AK655" t="s">
        <v>49</v>
      </c>
    </row>
    <row r="656" spans="1:46" x14ac:dyDescent="0.15">
      <c r="A656" t="s">
        <v>89</v>
      </c>
      <c r="B656" s="17">
        <f>B653/$AM653</f>
        <v>5.2073184687742504E-8</v>
      </c>
      <c r="C656" s="17">
        <f>C653/$AM653</f>
        <v>0.11550191139015203</v>
      </c>
      <c r="D656" s="17" t="s">
        <v>150</v>
      </c>
      <c r="E656" s="17">
        <f>E653/$AM653</f>
        <v>8.0210408987230221E-6</v>
      </c>
      <c r="F656" s="17">
        <f>F653/$AM653</f>
        <v>1.5677010426113379E-2</v>
      </c>
      <c r="G656" s="17">
        <f>G653/$AM653</f>
        <v>8.750635529030111E-3</v>
      </c>
      <c r="H656" s="17">
        <f>H653/$AM653</f>
        <v>4.7534733582763704E-6</v>
      </c>
      <c r="I656" s="17" t="s">
        <v>150</v>
      </c>
      <c r="J656" s="17">
        <f t="shared" ref="J656:Q656" si="197">J653/$AM653</f>
        <v>1.3270086872761573E-6</v>
      </c>
      <c r="K656" s="17">
        <f t="shared" si="197"/>
        <v>1.6720312757052779E-3</v>
      </c>
      <c r="L656" s="17">
        <f t="shared" si="197"/>
        <v>0</v>
      </c>
      <c r="M656" s="17">
        <f t="shared" si="197"/>
        <v>1.4754805157369638E-4</v>
      </c>
      <c r="N656" s="17">
        <f t="shared" si="197"/>
        <v>1.881061768871614E-3</v>
      </c>
      <c r="O656" s="17">
        <f t="shared" si="197"/>
        <v>4.1104356458722223E-7</v>
      </c>
      <c r="P656" s="17">
        <f t="shared" si="197"/>
        <v>1.894274056828479E-2</v>
      </c>
      <c r="Q656" s="17">
        <f t="shared" si="197"/>
        <v>1.4331529760479413E-2</v>
      </c>
      <c r="R656" s="17" t="s">
        <v>150</v>
      </c>
      <c r="S656" s="17">
        <f t="shared" ref="S656:AG656" si="198">S653/$AM653</f>
        <v>1.9974663491936058E-2</v>
      </c>
      <c r="T656" s="17">
        <f t="shared" si="198"/>
        <v>1.1361662130180644E-2</v>
      </c>
      <c r="U656" s="17">
        <f t="shared" si="198"/>
        <v>1.5735454822651699E-6</v>
      </c>
      <c r="V656" s="17">
        <f t="shared" si="198"/>
        <v>1.2135440329226238E-3</v>
      </c>
      <c r="W656" s="17">
        <f t="shared" si="198"/>
        <v>7.9925652585820156E-2</v>
      </c>
      <c r="X656" s="17">
        <f t="shared" si="198"/>
        <v>2.4561211645504166E-4</v>
      </c>
      <c r="Y656" s="17">
        <f t="shared" si="198"/>
        <v>0.66063129823881772</v>
      </c>
      <c r="Z656" s="17">
        <f t="shared" si="198"/>
        <v>1.0702270358639991E-4</v>
      </c>
      <c r="AA656" s="17">
        <f t="shared" si="198"/>
        <v>1.9021807128772373E-5</v>
      </c>
      <c r="AB656" s="17">
        <f t="shared" si="198"/>
        <v>1.1377646087224256E-3</v>
      </c>
      <c r="AC656" s="17">
        <f t="shared" si="198"/>
        <v>6.0203595111278548E-3</v>
      </c>
      <c r="AD656" s="17">
        <f t="shared" si="198"/>
        <v>1.0116126845704163E-2</v>
      </c>
      <c r="AE656" s="17">
        <f t="shared" si="198"/>
        <v>3.2089661264857294E-2</v>
      </c>
      <c r="AF656" s="17">
        <f t="shared" si="198"/>
        <v>2.3679594342685607E-4</v>
      </c>
      <c r="AG656" s="17">
        <f t="shared" si="198"/>
        <v>2.0794042605487326E-7</v>
      </c>
      <c r="AH656" s="17">
        <f>SUM(B656:AG656)</f>
        <v>1.0000000001764981</v>
      </c>
      <c r="AI656" s="17" t="s">
        <v>150</v>
      </c>
      <c r="AJ656" t="s">
        <v>89</v>
      </c>
      <c r="AK656" t="s">
        <v>89</v>
      </c>
      <c r="AM656" s="17"/>
    </row>
    <row r="658" spans="1:37" x14ac:dyDescent="0.15">
      <c r="A658" t="s">
        <v>109</v>
      </c>
      <c r="B658">
        <f t="shared" ref="B658:AG658" si="199">COUNTIF(B653,"&gt;1000")</f>
        <v>0</v>
      </c>
      <c r="C658">
        <f t="shared" si="199"/>
        <v>1</v>
      </c>
      <c r="D658">
        <f t="shared" si="199"/>
        <v>1</v>
      </c>
      <c r="E658">
        <f t="shared" si="199"/>
        <v>1</v>
      </c>
      <c r="F658">
        <f t="shared" si="199"/>
        <v>1</v>
      </c>
      <c r="G658">
        <f t="shared" si="199"/>
        <v>1</v>
      </c>
      <c r="H658">
        <f t="shared" si="199"/>
        <v>0</v>
      </c>
      <c r="I658">
        <f t="shared" si="199"/>
        <v>1</v>
      </c>
      <c r="J658">
        <f t="shared" si="199"/>
        <v>0</v>
      </c>
      <c r="K658">
        <f t="shared" si="199"/>
        <v>1</v>
      </c>
      <c r="L658">
        <f t="shared" si="199"/>
        <v>0</v>
      </c>
      <c r="M658">
        <f t="shared" si="199"/>
        <v>1</v>
      </c>
      <c r="N658">
        <f t="shared" si="199"/>
        <v>1</v>
      </c>
      <c r="O658">
        <f t="shared" si="199"/>
        <v>0</v>
      </c>
      <c r="P658">
        <f t="shared" si="199"/>
        <v>1</v>
      </c>
      <c r="Q658">
        <f t="shared" si="199"/>
        <v>1</v>
      </c>
      <c r="R658">
        <f t="shared" si="199"/>
        <v>1</v>
      </c>
      <c r="S658">
        <f t="shared" si="199"/>
        <v>1</v>
      </c>
      <c r="T658">
        <f t="shared" si="199"/>
        <v>1</v>
      </c>
      <c r="U658">
        <f t="shared" si="199"/>
        <v>0</v>
      </c>
      <c r="V658">
        <f t="shared" si="199"/>
        <v>1</v>
      </c>
      <c r="W658">
        <f t="shared" si="199"/>
        <v>1</v>
      </c>
      <c r="X658">
        <f t="shared" si="199"/>
        <v>1</v>
      </c>
      <c r="Y658">
        <f t="shared" si="199"/>
        <v>1</v>
      </c>
      <c r="Z658">
        <f t="shared" si="199"/>
        <v>1</v>
      </c>
      <c r="AA658">
        <f t="shared" si="199"/>
        <v>1</v>
      </c>
      <c r="AB658">
        <f t="shared" si="199"/>
        <v>1</v>
      </c>
      <c r="AC658">
        <f t="shared" si="199"/>
        <v>1</v>
      </c>
      <c r="AD658">
        <f t="shared" si="199"/>
        <v>1</v>
      </c>
      <c r="AE658">
        <f t="shared" si="199"/>
        <v>1</v>
      </c>
      <c r="AF658">
        <f t="shared" si="199"/>
        <v>1</v>
      </c>
      <c r="AG658">
        <f t="shared" si="199"/>
        <v>0</v>
      </c>
      <c r="AH658">
        <f>SUM(B658:AG658)-SUM($D658,$I658,$R658,$X658)</f>
        <v>21</v>
      </c>
      <c r="AJ658" t="s">
        <v>150</v>
      </c>
      <c r="AK658" t="s">
        <v>109</v>
      </c>
    </row>
    <row r="659" spans="1:37" x14ac:dyDescent="0.15">
      <c r="A659" t="s">
        <v>116</v>
      </c>
      <c r="AK659" t="s">
        <v>116</v>
      </c>
    </row>
    <row r="660" spans="1:37" x14ac:dyDescent="0.15">
      <c r="B660">
        <v>1</v>
      </c>
      <c r="C660">
        <v>1</v>
      </c>
    </row>
    <row r="661" spans="1:37" ht="28" x14ac:dyDescent="0.15">
      <c r="A661" s="23" t="s">
        <v>111</v>
      </c>
      <c r="B661">
        <f t="shared" ref="B661:AG661" si="200">COUNTIF(B656,"&gt;0.01")</f>
        <v>0</v>
      </c>
      <c r="C661">
        <f t="shared" si="200"/>
        <v>1</v>
      </c>
      <c r="D661">
        <f t="shared" si="200"/>
        <v>0</v>
      </c>
      <c r="E661">
        <f t="shared" si="200"/>
        <v>0</v>
      </c>
      <c r="F661">
        <f t="shared" si="200"/>
        <v>1</v>
      </c>
      <c r="G661">
        <f t="shared" si="200"/>
        <v>0</v>
      </c>
      <c r="H661">
        <f t="shared" si="200"/>
        <v>0</v>
      </c>
      <c r="I661">
        <f t="shared" si="200"/>
        <v>0</v>
      </c>
      <c r="J661">
        <f t="shared" si="200"/>
        <v>0</v>
      </c>
      <c r="K661">
        <f t="shared" si="200"/>
        <v>0</v>
      </c>
      <c r="L661">
        <f t="shared" si="200"/>
        <v>0</v>
      </c>
      <c r="M661">
        <f t="shared" si="200"/>
        <v>0</v>
      </c>
      <c r="N661">
        <f t="shared" si="200"/>
        <v>0</v>
      </c>
      <c r="O661">
        <f t="shared" si="200"/>
        <v>0</v>
      </c>
      <c r="P661">
        <f t="shared" si="200"/>
        <v>1</v>
      </c>
      <c r="Q661">
        <f t="shared" si="200"/>
        <v>1</v>
      </c>
      <c r="R661">
        <f t="shared" si="200"/>
        <v>0</v>
      </c>
      <c r="S661">
        <f t="shared" si="200"/>
        <v>1</v>
      </c>
      <c r="T661">
        <f t="shared" si="200"/>
        <v>1</v>
      </c>
      <c r="U661">
        <f t="shared" si="200"/>
        <v>0</v>
      </c>
      <c r="V661">
        <f t="shared" si="200"/>
        <v>0</v>
      </c>
      <c r="W661">
        <f t="shared" si="200"/>
        <v>1</v>
      </c>
      <c r="X661">
        <f t="shared" si="200"/>
        <v>0</v>
      </c>
      <c r="Y661">
        <f t="shared" si="200"/>
        <v>1</v>
      </c>
      <c r="Z661">
        <f t="shared" si="200"/>
        <v>0</v>
      </c>
      <c r="AA661">
        <f t="shared" si="200"/>
        <v>0</v>
      </c>
      <c r="AB661">
        <f t="shared" si="200"/>
        <v>0</v>
      </c>
      <c r="AC661">
        <f t="shared" si="200"/>
        <v>0</v>
      </c>
      <c r="AD661">
        <f t="shared" si="200"/>
        <v>1</v>
      </c>
      <c r="AE661">
        <f t="shared" si="200"/>
        <v>1</v>
      </c>
      <c r="AF661">
        <f t="shared" si="200"/>
        <v>0</v>
      </c>
      <c r="AG661">
        <f t="shared" si="200"/>
        <v>0</v>
      </c>
      <c r="AH661">
        <f>SUM(B661:AG661)</f>
        <v>10</v>
      </c>
      <c r="AK661" s="23" t="s">
        <v>111</v>
      </c>
    </row>
    <row r="664" spans="1:37" x14ac:dyDescent="0.15">
      <c r="A664" t="s">
        <v>189</v>
      </c>
    </row>
    <row r="665" spans="1:37" x14ac:dyDescent="0.15">
      <c r="B665" t="s">
        <v>95</v>
      </c>
      <c r="C665" t="s">
        <v>51</v>
      </c>
      <c r="D665" t="s">
        <v>52</v>
      </c>
      <c r="E665" t="s">
        <v>188</v>
      </c>
      <c r="F665" t="s">
        <v>53</v>
      </c>
      <c r="G665" t="s">
        <v>158</v>
      </c>
      <c r="H665" t="s">
        <v>55</v>
      </c>
      <c r="I665" t="s">
        <v>56</v>
      </c>
      <c r="J665" t="s">
        <v>106</v>
      </c>
      <c r="K665" t="s">
        <v>152</v>
      </c>
      <c r="L665" t="s">
        <v>60</v>
      </c>
      <c r="M665" t="s">
        <v>148</v>
      </c>
      <c r="N665" t="s">
        <v>65</v>
      </c>
      <c r="O665" t="s">
        <v>67</v>
      </c>
      <c r="P665" t="s">
        <v>107</v>
      </c>
      <c r="Q665" t="s">
        <v>68</v>
      </c>
      <c r="R665" t="s">
        <v>69</v>
      </c>
      <c r="S665" t="s">
        <v>118</v>
      </c>
      <c r="T665" t="s">
        <v>119</v>
      </c>
      <c r="U665" t="s">
        <v>185</v>
      </c>
      <c r="V665" t="s">
        <v>70</v>
      </c>
      <c r="W665" t="s">
        <v>71</v>
      </c>
      <c r="X665" t="s">
        <v>72</v>
      </c>
      <c r="Y665" t="s">
        <v>73</v>
      </c>
      <c r="Z665" t="s">
        <v>153</v>
      </c>
      <c r="AA665" t="s">
        <v>74</v>
      </c>
      <c r="AB665" t="s">
        <v>154</v>
      </c>
      <c r="AC665" t="s">
        <v>75</v>
      </c>
      <c r="AD665" t="s">
        <v>186</v>
      </c>
      <c r="AE665" t="s">
        <v>155</v>
      </c>
      <c r="AF665" t="s">
        <v>78</v>
      </c>
      <c r="AG665" t="s">
        <v>79</v>
      </c>
      <c r="AH665" t="s">
        <v>41</v>
      </c>
    </row>
    <row r="666" spans="1:37" x14ac:dyDescent="0.15">
      <c r="A666" t="s">
        <v>159</v>
      </c>
      <c r="B666">
        <v>0</v>
      </c>
      <c r="C666">
        <v>12723852.488600001</v>
      </c>
      <c r="D666">
        <v>212557807.14320001</v>
      </c>
      <c r="E666">
        <v>0</v>
      </c>
      <c r="F666">
        <v>93747.150599999994</v>
      </c>
      <c r="G666">
        <v>0</v>
      </c>
      <c r="H666">
        <v>0</v>
      </c>
      <c r="I666">
        <v>80426687.433899999</v>
      </c>
      <c r="J666">
        <v>0</v>
      </c>
      <c r="K666">
        <v>1769858.4055000001</v>
      </c>
      <c r="L666">
        <v>63.317999999999998</v>
      </c>
      <c r="M666">
        <v>0</v>
      </c>
      <c r="N666">
        <v>4532.8333000000002</v>
      </c>
      <c r="O666">
        <v>641.4434</v>
      </c>
      <c r="P666">
        <v>0</v>
      </c>
      <c r="Q666">
        <v>8908351.6415999997</v>
      </c>
      <c r="R666">
        <v>166174517.33579999</v>
      </c>
      <c r="S666">
        <v>19.766400000000001</v>
      </c>
      <c r="T666">
        <v>0</v>
      </c>
      <c r="U666">
        <v>0</v>
      </c>
      <c r="V666">
        <v>0</v>
      </c>
      <c r="W666">
        <v>6290428.9357000003</v>
      </c>
      <c r="X666">
        <v>70114.218599999993</v>
      </c>
      <c r="Y666">
        <v>1750942.9273999999</v>
      </c>
      <c r="Z666">
        <v>158.2741</v>
      </c>
      <c r="AA666">
        <v>20.638999999999999</v>
      </c>
      <c r="AB666">
        <v>0</v>
      </c>
      <c r="AC666">
        <v>250604.3352</v>
      </c>
      <c r="AD666">
        <v>0</v>
      </c>
      <c r="AE666">
        <v>0</v>
      </c>
      <c r="AF666">
        <v>0</v>
      </c>
      <c r="AG666">
        <v>0</v>
      </c>
      <c r="AH666">
        <v>491022348</v>
      </c>
      <c r="AI666" t="s">
        <v>159</v>
      </c>
    </row>
    <row r="667" spans="1:37" x14ac:dyDescent="0.15">
      <c r="A667" t="s">
        <v>160</v>
      </c>
      <c r="B667">
        <v>0</v>
      </c>
      <c r="C667">
        <v>0</v>
      </c>
      <c r="D667">
        <v>10481852.423</v>
      </c>
      <c r="E667">
        <v>0</v>
      </c>
      <c r="F667">
        <v>6.4699999999999994E-2</v>
      </c>
      <c r="G667">
        <v>0</v>
      </c>
      <c r="H667">
        <v>0.69779999999999998</v>
      </c>
      <c r="I667">
        <v>31780443.052700002</v>
      </c>
      <c r="J667">
        <v>0</v>
      </c>
      <c r="K667">
        <v>0</v>
      </c>
      <c r="L667">
        <v>0</v>
      </c>
      <c r="M667">
        <v>0</v>
      </c>
      <c r="N667">
        <v>4565.8140000000003</v>
      </c>
      <c r="O667">
        <v>0</v>
      </c>
      <c r="P667">
        <v>0</v>
      </c>
      <c r="Q667">
        <v>9182.8497000000007</v>
      </c>
      <c r="R667">
        <v>9728368.1919999998</v>
      </c>
      <c r="S667">
        <v>31.046199999999999</v>
      </c>
      <c r="T667">
        <v>9.2192000000000007</v>
      </c>
      <c r="U667">
        <v>0</v>
      </c>
      <c r="V667">
        <v>81.2928</v>
      </c>
      <c r="W667">
        <v>0</v>
      </c>
      <c r="X667">
        <v>2450.3024999999998</v>
      </c>
      <c r="Y667">
        <v>90.956100000000006</v>
      </c>
      <c r="Z667">
        <v>0</v>
      </c>
      <c r="AA667">
        <v>25.252500000000001</v>
      </c>
      <c r="AB667">
        <v>0</v>
      </c>
      <c r="AC667">
        <v>0</v>
      </c>
      <c r="AD667">
        <v>0</v>
      </c>
      <c r="AE667">
        <v>0</v>
      </c>
      <c r="AF667">
        <v>0</v>
      </c>
      <c r="AG667">
        <v>0</v>
      </c>
      <c r="AH667">
        <v>52007101</v>
      </c>
      <c r="AI667" t="s">
        <v>160</v>
      </c>
    </row>
    <row r="668" spans="1:37" x14ac:dyDescent="0.15">
      <c r="A668" t="s">
        <v>161</v>
      </c>
      <c r="B668">
        <v>0</v>
      </c>
      <c r="C668">
        <v>0</v>
      </c>
      <c r="D668">
        <v>3451141.6228</v>
      </c>
      <c r="E668">
        <v>0</v>
      </c>
      <c r="F668">
        <v>143100.62530000001</v>
      </c>
      <c r="G668">
        <v>0</v>
      </c>
      <c r="H668">
        <v>0</v>
      </c>
      <c r="I668">
        <v>46857948.4406</v>
      </c>
      <c r="J668">
        <v>128.74860000000001</v>
      </c>
      <c r="K668">
        <v>1495189.2206999999</v>
      </c>
      <c r="L668">
        <v>0</v>
      </c>
      <c r="M668">
        <v>0</v>
      </c>
      <c r="N668">
        <v>5806.7510000000002</v>
      </c>
      <c r="O668">
        <v>163.59479999999999</v>
      </c>
      <c r="P668">
        <v>0</v>
      </c>
      <c r="Q668">
        <v>5807.0231000000003</v>
      </c>
      <c r="R668">
        <v>27855925.866599999</v>
      </c>
      <c r="S668">
        <v>51.792400000000001</v>
      </c>
      <c r="T668">
        <v>1585152.1139</v>
      </c>
      <c r="U668">
        <v>0</v>
      </c>
      <c r="V668">
        <v>14710.7497</v>
      </c>
      <c r="W668">
        <v>4439239.71</v>
      </c>
      <c r="X668">
        <v>14643.6672</v>
      </c>
      <c r="Y668">
        <v>2061102.3995999999</v>
      </c>
      <c r="Z668">
        <v>111.8653</v>
      </c>
      <c r="AA668">
        <v>27.197399999999998</v>
      </c>
      <c r="AB668">
        <v>412634.9987</v>
      </c>
      <c r="AC668">
        <v>91918.237200000003</v>
      </c>
      <c r="AD668">
        <v>6184533.0586999999</v>
      </c>
      <c r="AE668">
        <v>0</v>
      </c>
      <c r="AF668">
        <v>0</v>
      </c>
      <c r="AG668">
        <v>0</v>
      </c>
      <c r="AH668">
        <v>94619338</v>
      </c>
      <c r="AI668" t="s">
        <v>161</v>
      </c>
    </row>
    <row r="669" spans="1:37" x14ac:dyDescent="0.15">
      <c r="A669" t="s">
        <v>162</v>
      </c>
      <c r="B669">
        <v>0</v>
      </c>
      <c r="C669">
        <v>0</v>
      </c>
      <c r="D669">
        <v>40556927.3741</v>
      </c>
      <c r="E669">
        <v>0</v>
      </c>
      <c r="F669">
        <v>342745.48220000003</v>
      </c>
      <c r="G669">
        <v>1344590.496</v>
      </c>
      <c r="H669">
        <v>0</v>
      </c>
      <c r="I669">
        <v>4611246.2555</v>
      </c>
      <c r="J669">
        <v>0</v>
      </c>
      <c r="K669">
        <v>0</v>
      </c>
      <c r="L669">
        <v>0</v>
      </c>
      <c r="M669">
        <v>0</v>
      </c>
      <c r="N669">
        <v>35.1325</v>
      </c>
      <c r="O669">
        <v>0</v>
      </c>
      <c r="P669">
        <v>0.60170000000000001</v>
      </c>
      <c r="Q669">
        <v>471226.61839999998</v>
      </c>
      <c r="R669">
        <v>18375239.359499998</v>
      </c>
      <c r="S669">
        <v>0</v>
      </c>
      <c r="T669">
        <v>82949.378400000001</v>
      </c>
      <c r="U669">
        <v>0</v>
      </c>
      <c r="V669">
        <v>3164.0967000000001</v>
      </c>
      <c r="W669">
        <v>0</v>
      </c>
      <c r="X669">
        <v>4.4905999999999997</v>
      </c>
      <c r="Y669">
        <v>1154278.8361</v>
      </c>
      <c r="Z669">
        <v>0.28470000000000001</v>
      </c>
      <c r="AA669">
        <v>0</v>
      </c>
      <c r="AB669">
        <v>0</v>
      </c>
      <c r="AC669">
        <v>243335.53479999999</v>
      </c>
      <c r="AD669">
        <v>0</v>
      </c>
      <c r="AE669">
        <v>798786.58759999997</v>
      </c>
      <c r="AF669">
        <v>0</v>
      </c>
      <c r="AG669">
        <v>0</v>
      </c>
      <c r="AH669">
        <v>67984531</v>
      </c>
      <c r="AI669" t="s">
        <v>162</v>
      </c>
    </row>
    <row r="670" spans="1:37" x14ac:dyDescent="0.15">
      <c r="A670" t="s">
        <v>163</v>
      </c>
      <c r="B670">
        <v>0</v>
      </c>
      <c r="C670">
        <v>0</v>
      </c>
      <c r="D670">
        <v>70965549.098000005</v>
      </c>
      <c r="E670">
        <v>0</v>
      </c>
      <c r="F670">
        <v>328948.87560000003</v>
      </c>
      <c r="G670">
        <v>0</v>
      </c>
      <c r="H670">
        <v>0</v>
      </c>
      <c r="I670">
        <v>2450931.7478</v>
      </c>
      <c r="J670">
        <v>0</v>
      </c>
      <c r="K670">
        <v>0</v>
      </c>
      <c r="L670">
        <v>0</v>
      </c>
      <c r="M670">
        <v>0</v>
      </c>
      <c r="N670">
        <v>5345.7552999999998</v>
      </c>
      <c r="O670">
        <v>575.81060000000002</v>
      </c>
      <c r="P670">
        <v>0</v>
      </c>
      <c r="Q670">
        <v>18410.013500000001</v>
      </c>
      <c r="R670">
        <v>1707227.2553000001</v>
      </c>
      <c r="S670">
        <v>0</v>
      </c>
      <c r="T670">
        <v>0</v>
      </c>
      <c r="U670">
        <v>0</v>
      </c>
      <c r="V670">
        <v>16068.206399999999</v>
      </c>
      <c r="W670">
        <v>0</v>
      </c>
      <c r="X670">
        <v>517.59289999999999</v>
      </c>
      <c r="Y670">
        <v>2534447.8251999998</v>
      </c>
      <c r="Z670">
        <v>0</v>
      </c>
      <c r="AA670">
        <v>12.8522</v>
      </c>
      <c r="AB670">
        <v>0</v>
      </c>
      <c r="AC670">
        <v>97940.959700000007</v>
      </c>
      <c r="AD670">
        <v>0</v>
      </c>
      <c r="AE670">
        <v>0</v>
      </c>
      <c r="AF670">
        <v>0</v>
      </c>
      <c r="AG670">
        <v>0</v>
      </c>
      <c r="AH670">
        <v>78125976</v>
      </c>
      <c r="AI670" t="s">
        <v>163</v>
      </c>
    </row>
    <row r="671" spans="1:37" x14ac:dyDescent="0.15">
      <c r="A671" t="s">
        <v>181</v>
      </c>
      <c r="B671">
        <v>0</v>
      </c>
      <c r="C671">
        <v>0</v>
      </c>
      <c r="D671">
        <v>148.53569999999999</v>
      </c>
      <c r="E671">
        <v>0</v>
      </c>
      <c r="F671">
        <v>0</v>
      </c>
      <c r="G671">
        <v>0</v>
      </c>
      <c r="H671">
        <v>0</v>
      </c>
      <c r="I671">
        <v>0</v>
      </c>
      <c r="J671">
        <v>0</v>
      </c>
      <c r="K671">
        <v>0</v>
      </c>
      <c r="L671">
        <v>0</v>
      </c>
      <c r="M671">
        <v>0</v>
      </c>
      <c r="N671">
        <v>404.5908</v>
      </c>
      <c r="O671">
        <v>0</v>
      </c>
      <c r="P671">
        <v>0</v>
      </c>
      <c r="Q671">
        <v>0</v>
      </c>
      <c r="R671">
        <v>517983.49300000002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0</v>
      </c>
      <c r="AC671">
        <v>0</v>
      </c>
      <c r="AD671">
        <v>0</v>
      </c>
      <c r="AE671">
        <v>0</v>
      </c>
      <c r="AF671">
        <v>0</v>
      </c>
      <c r="AG671">
        <v>0</v>
      </c>
      <c r="AH671">
        <v>518537</v>
      </c>
    </row>
    <row r="672" spans="1:37" x14ac:dyDescent="0.15">
      <c r="A672" t="s">
        <v>164</v>
      </c>
      <c r="B672">
        <v>0</v>
      </c>
      <c r="C672">
        <v>0</v>
      </c>
      <c r="D672">
        <v>81280339.5713</v>
      </c>
      <c r="E672">
        <v>0</v>
      </c>
      <c r="F672">
        <v>0</v>
      </c>
      <c r="G672">
        <v>0</v>
      </c>
      <c r="H672">
        <v>0</v>
      </c>
      <c r="I672">
        <v>0</v>
      </c>
      <c r="J672">
        <v>0</v>
      </c>
      <c r="K672">
        <v>89263.882299999997</v>
      </c>
      <c r="L672">
        <v>0</v>
      </c>
      <c r="M672">
        <v>14800.6494</v>
      </c>
      <c r="N672">
        <v>2020.3167000000001</v>
      </c>
      <c r="O672">
        <v>1.0419</v>
      </c>
      <c r="P672">
        <v>0</v>
      </c>
      <c r="Q672">
        <v>0</v>
      </c>
      <c r="R672">
        <v>309134.61920000002</v>
      </c>
      <c r="S672">
        <v>11.4552</v>
      </c>
      <c r="T672">
        <v>58.364699999999999</v>
      </c>
      <c r="U672">
        <v>0</v>
      </c>
      <c r="V672">
        <v>0</v>
      </c>
      <c r="W672">
        <v>6293.2572</v>
      </c>
      <c r="X672">
        <v>1631.5178000000001</v>
      </c>
      <c r="Y672">
        <v>0</v>
      </c>
      <c r="Z672">
        <v>0</v>
      </c>
      <c r="AA672">
        <v>8.3094999999999999</v>
      </c>
      <c r="AB672">
        <v>0</v>
      </c>
      <c r="AC672">
        <v>2222.4344000000001</v>
      </c>
      <c r="AD672">
        <v>0</v>
      </c>
      <c r="AE672">
        <v>0</v>
      </c>
      <c r="AF672">
        <v>216.45529999999999</v>
      </c>
      <c r="AG672">
        <v>0</v>
      </c>
      <c r="AH672">
        <v>81706002</v>
      </c>
      <c r="AI672" t="s">
        <v>164</v>
      </c>
    </row>
    <row r="673" spans="1:41" x14ac:dyDescent="0.15">
      <c r="A673" t="s">
        <v>165</v>
      </c>
      <c r="B673">
        <v>0</v>
      </c>
      <c r="C673">
        <v>1203840.3023999999</v>
      </c>
      <c r="D673">
        <v>20052990.829599999</v>
      </c>
      <c r="E673">
        <v>0</v>
      </c>
      <c r="F673">
        <v>1.95E-2</v>
      </c>
      <c r="G673">
        <v>0</v>
      </c>
      <c r="H673">
        <v>0.2944</v>
      </c>
      <c r="I673">
        <v>0.28060000000000002</v>
      </c>
      <c r="J673">
        <v>0</v>
      </c>
      <c r="K673">
        <v>84210.722200000004</v>
      </c>
      <c r="L673">
        <v>0</v>
      </c>
      <c r="M673">
        <v>0</v>
      </c>
      <c r="N673">
        <v>8986.6746000000003</v>
      </c>
      <c r="O673">
        <v>1.8332999999999999</v>
      </c>
      <c r="P673">
        <v>0</v>
      </c>
      <c r="Q673">
        <v>656295.80009999999</v>
      </c>
      <c r="R673">
        <v>21231249.160300002</v>
      </c>
      <c r="S673">
        <v>26.725100000000001</v>
      </c>
      <c r="T673">
        <v>52751.066700000003</v>
      </c>
      <c r="U673">
        <v>0</v>
      </c>
      <c r="V673">
        <v>6800.1971999999996</v>
      </c>
      <c r="W673">
        <v>1442982.1647999999</v>
      </c>
      <c r="X673">
        <v>1280.3584000000001</v>
      </c>
      <c r="Y673">
        <v>867786.95830000006</v>
      </c>
      <c r="Z673">
        <v>155.88050000000001</v>
      </c>
      <c r="AA673">
        <v>12.908300000000001</v>
      </c>
      <c r="AB673">
        <v>0</v>
      </c>
      <c r="AC673">
        <v>36297.322200000002</v>
      </c>
      <c r="AD673">
        <v>0</v>
      </c>
      <c r="AE673">
        <v>388178.6139</v>
      </c>
      <c r="AF673">
        <v>230.82490000000001</v>
      </c>
      <c r="AG673">
        <v>0</v>
      </c>
      <c r="AH673">
        <v>46034079</v>
      </c>
      <c r="AI673" t="s">
        <v>165</v>
      </c>
    </row>
    <row r="674" spans="1:41" x14ac:dyDescent="0.15">
      <c r="A674" t="s">
        <v>166</v>
      </c>
      <c r="B674">
        <v>166.62219999999999</v>
      </c>
      <c r="C674">
        <v>4935.7365</v>
      </c>
      <c r="D674">
        <v>114942881.1859</v>
      </c>
      <c r="E674">
        <v>5164.5210999999999</v>
      </c>
      <c r="F674">
        <v>68819.509300000005</v>
      </c>
      <c r="G674">
        <v>0</v>
      </c>
      <c r="H674">
        <v>9.6941000000000006</v>
      </c>
      <c r="I674">
        <v>0</v>
      </c>
      <c r="J674">
        <v>9.1030999999999995</v>
      </c>
      <c r="K674">
        <v>431831.6826</v>
      </c>
      <c r="L674">
        <v>0</v>
      </c>
      <c r="M674">
        <v>7209.6575000000003</v>
      </c>
      <c r="N674">
        <v>7410.9845999999998</v>
      </c>
      <c r="O674">
        <v>74.611400000000003</v>
      </c>
      <c r="P674">
        <v>245786.65969999999</v>
      </c>
      <c r="Q674">
        <v>100421.5944</v>
      </c>
      <c r="R674">
        <v>30508647.649700001</v>
      </c>
      <c r="S674">
        <v>205.22929999999999</v>
      </c>
      <c r="T674">
        <v>5304.2505000000001</v>
      </c>
      <c r="U674">
        <v>9.9589999999999996</v>
      </c>
      <c r="V674">
        <v>3104.5814</v>
      </c>
      <c r="W674">
        <v>2214.4618999999998</v>
      </c>
      <c r="X674">
        <v>2331.8562999999999</v>
      </c>
      <c r="Y674">
        <v>514102.05660000001</v>
      </c>
      <c r="Z674">
        <v>3121.3078999999998</v>
      </c>
      <c r="AA674">
        <v>11.3346</v>
      </c>
      <c r="AB674">
        <v>14.874499999999999</v>
      </c>
      <c r="AC674">
        <v>40768.136299999998</v>
      </c>
      <c r="AD674">
        <v>0</v>
      </c>
      <c r="AE674">
        <v>39656.845500000003</v>
      </c>
      <c r="AF674">
        <v>142298.90210000001</v>
      </c>
      <c r="AG674">
        <v>8.5361999999999991</v>
      </c>
      <c r="AH674">
        <v>147076522</v>
      </c>
      <c r="AI674" t="s">
        <v>166</v>
      </c>
    </row>
    <row r="675" spans="1:41" x14ac:dyDescent="0.15">
      <c r="A675" t="s">
        <v>167</v>
      </c>
      <c r="B675">
        <v>0</v>
      </c>
      <c r="C675">
        <v>0</v>
      </c>
      <c r="D675">
        <v>15792454.096899999</v>
      </c>
      <c r="E675">
        <v>0</v>
      </c>
      <c r="F675">
        <v>3148.7588000000001</v>
      </c>
      <c r="G675">
        <v>0</v>
      </c>
      <c r="H675">
        <v>0</v>
      </c>
      <c r="I675">
        <v>0</v>
      </c>
      <c r="J675">
        <v>0</v>
      </c>
      <c r="K675">
        <v>29483.938600000001</v>
      </c>
      <c r="L675">
        <v>0</v>
      </c>
      <c r="M675">
        <v>0</v>
      </c>
      <c r="N675">
        <v>4055.5625</v>
      </c>
      <c r="O675">
        <v>0</v>
      </c>
      <c r="P675">
        <v>0</v>
      </c>
      <c r="Q675">
        <v>0</v>
      </c>
      <c r="R675">
        <v>4375734.6114999996</v>
      </c>
      <c r="S675">
        <v>0</v>
      </c>
      <c r="T675">
        <v>97249.530899999998</v>
      </c>
      <c r="U675">
        <v>0</v>
      </c>
      <c r="V675">
        <v>755.34389999999996</v>
      </c>
      <c r="W675">
        <v>0</v>
      </c>
      <c r="X675">
        <v>1146.9404</v>
      </c>
      <c r="Y675">
        <v>1419245.9441</v>
      </c>
      <c r="Z675">
        <v>0</v>
      </c>
      <c r="AA675">
        <v>11.392300000000001</v>
      </c>
      <c r="AB675">
        <v>0</v>
      </c>
      <c r="AC675">
        <v>85386.483800000002</v>
      </c>
      <c r="AD675">
        <v>0</v>
      </c>
      <c r="AE675">
        <v>0</v>
      </c>
      <c r="AF675">
        <v>419.1694</v>
      </c>
      <c r="AG675">
        <v>0</v>
      </c>
      <c r="AH675">
        <v>21809092</v>
      </c>
      <c r="AI675" t="s">
        <v>167</v>
      </c>
    </row>
    <row r="676" spans="1:41" x14ac:dyDescent="0.15">
      <c r="A676" t="s">
        <v>168</v>
      </c>
      <c r="B676">
        <v>0</v>
      </c>
      <c r="C676">
        <v>0</v>
      </c>
      <c r="D676">
        <v>38943793.0836</v>
      </c>
      <c r="E676">
        <v>0</v>
      </c>
      <c r="F676">
        <v>0</v>
      </c>
      <c r="G676">
        <v>0</v>
      </c>
      <c r="H676">
        <v>0</v>
      </c>
      <c r="I676">
        <v>0</v>
      </c>
      <c r="J676">
        <v>0</v>
      </c>
      <c r="K676">
        <v>0</v>
      </c>
      <c r="L676">
        <v>0</v>
      </c>
      <c r="M676">
        <v>0</v>
      </c>
      <c r="N676">
        <v>38375.395900000003</v>
      </c>
      <c r="O676">
        <v>0</v>
      </c>
      <c r="P676">
        <v>0</v>
      </c>
      <c r="Q676">
        <v>443026.0502</v>
      </c>
      <c r="R676">
        <v>7162884.8163999999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3108.3587000000002</v>
      </c>
      <c r="Y676">
        <v>43332619.319200002</v>
      </c>
      <c r="Z676">
        <v>0</v>
      </c>
      <c r="AA676">
        <v>0</v>
      </c>
      <c r="AB676">
        <v>0</v>
      </c>
      <c r="AC676">
        <v>0</v>
      </c>
      <c r="AD676">
        <v>0</v>
      </c>
      <c r="AE676">
        <v>0</v>
      </c>
      <c r="AF676">
        <v>0</v>
      </c>
      <c r="AG676">
        <v>0</v>
      </c>
      <c r="AH676">
        <v>89923807</v>
      </c>
      <c r="AI676" t="s">
        <v>168</v>
      </c>
    </row>
    <row r="677" spans="1:41" x14ac:dyDescent="0.15">
      <c r="A677" t="s">
        <v>169</v>
      </c>
      <c r="B677">
        <v>0</v>
      </c>
      <c r="C677">
        <v>0</v>
      </c>
      <c r="D677">
        <v>13457318.8072</v>
      </c>
      <c r="E677">
        <v>0</v>
      </c>
      <c r="F677">
        <v>0</v>
      </c>
      <c r="G677">
        <v>0</v>
      </c>
      <c r="H677">
        <v>0</v>
      </c>
      <c r="I677">
        <v>0</v>
      </c>
      <c r="J677">
        <v>0</v>
      </c>
      <c r="K677">
        <v>2817330.9246999999</v>
      </c>
      <c r="L677">
        <v>0</v>
      </c>
      <c r="M677">
        <v>0</v>
      </c>
      <c r="N677">
        <v>4694.7326999999996</v>
      </c>
      <c r="O677">
        <v>0</v>
      </c>
      <c r="P677">
        <v>0</v>
      </c>
      <c r="Q677">
        <v>0</v>
      </c>
      <c r="R677">
        <v>7343825.3623000002</v>
      </c>
      <c r="S677">
        <v>3.0244</v>
      </c>
      <c r="T677">
        <v>2.3721999999999999</v>
      </c>
      <c r="U677">
        <v>0</v>
      </c>
      <c r="V677">
        <v>0</v>
      </c>
      <c r="W677">
        <v>0</v>
      </c>
      <c r="X677">
        <v>1568.5072</v>
      </c>
      <c r="Y677">
        <v>0</v>
      </c>
      <c r="Z677">
        <v>0</v>
      </c>
      <c r="AA677">
        <v>0</v>
      </c>
      <c r="AB677">
        <v>0</v>
      </c>
      <c r="AC677">
        <v>0</v>
      </c>
      <c r="AD677">
        <v>0</v>
      </c>
      <c r="AE677">
        <v>0</v>
      </c>
      <c r="AF677">
        <v>0</v>
      </c>
      <c r="AG677">
        <v>0</v>
      </c>
      <c r="AH677">
        <v>23624744</v>
      </c>
      <c r="AI677" t="s">
        <v>169</v>
      </c>
    </row>
    <row r="678" spans="1:41" x14ac:dyDescent="0.15">
      <c r="A678" t="s">
        <v>170</v>
      </c>
      <c r="B678">
        <v>0</v>
      </c>
      <c r="C678">
        <v>0</v>
      </c>
      <c r="D678">
        <v>47308784.748300001</v>
      </c>
      <c r="E678">
        <v>0</v>
      </c>
      <c r="F678">
        <v>0</v>
      </c>
      <c r="G678">
        <v>0</v>
      </c>
      <c r="H678">
        <v>8.7297999999999991</v>
      </c>
      <c r="I678">
        <v>1492270.6991000001</v>
      </c>
      <c r="J678">
        <v>7.0331000000000001</v>
      </c>
      <c r="K678">
        <v>10.2118</v>
      </c>
      <c r="L678">
        <v>0</v>
      </c>
      <c r="M678">
        <v>0</v>
      </c>
      <c r="N678">
        <v>6871.3563999999997</v>
      </c>
      <c r="O678">
        <v>33.4467</v>
      </c>
      <c r="P678">
        <v>0</v>
      </c>
      <c r="Q678">
        <v>1809156.2681</v>
      </c>
      <c r="R678">
        <v>24129761.6776</v>
      </c>
      <c r="S678">
        <v>10.3811</v>
      </c>
      <c r="T678">
        <v>276162.2426</v>
      </c>
      <c r="U678">
        <v>6.6719999999999997</v>
      </c>
      <c r="V678">
        <v>50991.3675</v>
      </c>
      <c r="W678">
        <v>1891568.7779000001</v>
      </c>
      <c r="X678">
        <v>1504.6541</v>
      </c>
      <c r="Y678">
        <v>2733961.9334999998</v>
      </c>
      <c r="Z678">
        <v>7.1726000000000001</v>
      </c>
      <c r="AA678">
        <v>15.055400000000001</v>
      </c>
      <c r="AB678">
        <v>3.6452</v>
      </c>
      <c r="AC678">
        <v>173205.06529999999</v>
      </c>
      <c r="AD678">
        <v>0</v>
      </c>
      <c r="AE678">
        <v>410480.23550000001</v>
      </c>
      <c r="AF678">
        <v>14989.463299999999</v>
      </c>
      <c r="AG678">
        <v>14.2339</v>
      </c>
      <c r="AH678">
        <v>80299825</v>
      </c>
      <c r="AI678" t="s">
        <v>170</v>
      </c>
    </row>
    <row r="679" spans="1:41" x14ac:dyDescent="0.15">
      <c r="A679" t="s">
        <v>171</v>
      </c>
      <c r="B679">
        <v>0</v>
      </c>
      <c r="C679">
        <v>6719939.1446000002</v>
      </c>
      <c r="D679">
        <v>6296335.8935000002</v>
      </c>
      <c r="E679">
        <v>0</v>
      </c>
      <c r="F679">
        <v>2323.8917000000001</v>
      </c>
      <c r="G679">
        <v>0</v>
      </c>
      <c r="H679">
        <v>40.9803</v>
      </c>
      <c r="I679">
        <v>0</v>
      </c>
      <c r="J679">
        <v>38.718899999999998</v>
      </c>
      <c r="K679">
        <v>41.375</v>
      </c>
      <c r="L679">
        <v>0</v>
      </c>
      <c r="M679">
        <v>0</v>
      </c>
      <c r="N679">
        <v>640.13559999999995</v>
      </c>
      <c r="O679">
        <v>705.93449999999996</v>
      </c>
      <c r="P679">
        <v>0</v>
      </c>
      <c r="Q679">
        <v>13963.1083</v>
      </c>
      <c r="R679">
        <v>14619099.4626</v>
      </c>
      <c r="S679">
        <v>41.712600000000002</v>
      </c>
      <c r="T679">
        <v>49358.8943</v>
      </c>
      <c r="U679">
        <v>39.419699999999999</v>
      </c>
      <c r="V679">
        <v>6745.3464000000004</v>
      </c>
      <c r="W679">
        <v>45.019300000000001</v>
      </c>
      <c r="X679">
        <v>224.41390000000001</v>
      </c>
      <c r="Y679">
        <v>2029943.4195999999</v>
      </c>
      <c r="Z679">
        <v>54.539099999999998</v>
      </c>
      <c r="AA679">
        <v>43.645800000000001</v>
      </c>
      <c r="AB679">
        <v>41.7669</v>
      </c>
      <c r="AC679">
        <v>67560.12</v>
      </c>
      <c r="AD679">
        <v>0</v>
      </c>
      <c r="AE679">
        <v>358093.76809999999</v>
      </c>
      <c r="AF679">
        <v>4445.9358000000002</v>
      </c>
      <c r="AG679">
        <v>42.069000000000003</v>
      </c>
      <c r="AH679">
        <v>30169809</v>
      </c>
      <c r="AI679" t="s">
        <v>171</v>
      </c>
    </row>
    <row r="680" spans="1:41" x14ac:dyDescent="0.15">
      <c r="A680" t="s">
        <v>172</v>
      </c>
      <c r="B680">
        <v>0</v>
      </c>
      <c r="C680">
        <v>0</v>
      </c>
      <c r="D680">
        <v>0</v>
      </c>
      <c r="E680">
        <v>0</v>
      </c>
      <c r="F680">
        <v>0</v>
      </c>
      <c r="G680">
        <v>0</v>
      </c>
      <c r="H680">
        <v>0</v>
      </c>
      <c r="I680">
        <v>10299299.061100001</v>
      </c>
      <c r="J680">
        <v>0</v>
      </c>
      <c r="K680">
        <v>0</v>
      </c>
      <c r="L680">
        <v>0</v>
      </c>
      <c r="M680">
        <v>0</v>
      </c>
      <c r="N680">
        <v>5025.0974999999999</v>
      </c>
      <c r="O680">
        <v>0</v>
      </c>
      <c r="P680">
        <v>0</v>
      </c>
      <c r="Q680">
        <v>875103.78610000003</v>
      </c>
      <c r="R680">
        <v>2594503.0279000001</v>
      </c>
      <c r="S680">
        <v>1.9206000000000001</v>
      </c>
      <c r="T680">
        <v>85523.120500000005</v>
      </c>
      <c r="U680">
        <v>0</v>
      </c>
      <c r="V680">
        <v>0</v>
      </c>
      <c r="W680">
        <v>0</v>
      </c>
      <c r="X680">
        <v>393.86660000000001</v>
      </c>
      <c r="Y680">
        <v>0</v>
      </c>
      <c r="Z680">
        <v>0</v>
      </c>
      <c r="AA680">
        <v>0</v>
      </c>
      <c r="AB680">
        <v>0</v>
      </c>
      <c r="AC680">
        <v>0</v>
      </c>
      <c r="AD680">
        <v>0</v>
      </c>
      <c r="AE680">
        <v>0</v>
      </c>
      <c r="AF680">
        <v>0</v>
      </c>
      <c r="AG680">
        <v>0</v>
      </c>
      <c r="AH680">
        <v>13859850</v>
      </c>
      <c r="AI680" t="s">
        <v>172</v>
      </c>
    </row>
    <row r="681" spans="1:41" x14ac:dyDescent="0.15">
      <c r="A681" t="s">
        <v>173</v>
      </c>
      <c r="B681">
        <v>0</v>
      </c>
      <c r="C681">
        <v>0</v>
      </c>
      <c r="D681">
        <v>922612.8321</v>
      </c>
      <c r="E681">
        <v>0</v>
      </c>
      <c r="F681">
        <v>0</v>
      </c>
      <c r="G681">
        <v>0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0</v>
      </c>
      <c r="N681">
        <v>5840.0308999999997</v>
      </c>
      <c r="O681">
        <v>0</v>
      </c>
      <c r="P681">
        <v>0</v>
      </c>
      <c r="Q681">
        <v>50798.761400000003</v>
      </c>
      <c r="R681">
        <v>13321503.412699999</v>
      </c>
      <c r="S681">
        <v>0</v>
      </c>
      <c r="T681">
        <v>0</v>
      </c>
      <c r="U681">
        <v>0</v>
      </c>
      <c r="V681">
        <v>0</v>
      </c>
      <c r="W681">
        <v>106049.6456</v>
      </c>
      <c r="X681">
        <v>131.4931</v>
      </c>
      <c r="Y681">
        <v>0</v>
      </c>
      <c r="Z681">
        <v>0</v>
      </c>
      <c r="AA681">
        <v>0</v>
      </c>
      <c r="AB681">
        <v>0</v>
      </c>
      <c r="AC681">
        <v>0</v>
      </c>
      <c r="AD681">
        <v>0</v>
      </c>
      <c r="AE681">
        <v>0</v>
      </c>
      <c r="AF681">
        <v>0</v>
      </c>
      <c r="AG681">
        <v>0</v>
      </c>
      <c r="AH681">
        <v>14406936</v>
      </c>
      <c r="AI681" t="s">
        <v>173</v>
      </c>
    </row>
    <row r="682" spans="1:41" x14ac:dyDescent="0.15">
      <c r="A682" t="s">
        <v>174</v>
      </c>
      <c r="B682">
        <v>0</v>
      </c>
      <c r="C682">
        <v>6896566.7255999995</v>
      </c>
      <c r="D682">
        <v>31630375.966200002</v>
      </c>
      <c r="E682">
        <v>0</v>
      </c>
      <c r="F682">
        <v>0</v>
      </c>
      <c r="G682">
        <v>0</v>
      </c>
      <c r="H682">
        <v>0.29549999999999998</v>
      </c>
      <c r="I682">
        <v>3369316.2672000001</v>
      </c>
      <c r="J682">
        <v>0</v>
      </c>
      <c r="K682">
        <v>975746.11529999995</v>
      </c>
      <c r="L682">
        <v>0</v>
      </c>
      <c r="M682">
        <v>0</v>
      </c>
      <c r="N682">
        <v>4311.5505000000003</v>
      </c>
      <c r="O682">
        <v>255.95779999999999</v>
      </c>
      <c r="P682">
        <v>0</v>
      </c>
      <c r="Q682">
        <v>1317802.497</v>
      </c>
      <c r="R682">
        <v>7021432.5294000003</v>
      </c>
      <c r="S682">
        <v>3.7418999999999998</v>
      </c>
      <c r="T682">
        <v>39586.849800000004</v>
      </c>
      <c r="U682">
        <v>0</v>
      </c>
      <c r="V682">
        <v>7500.1163999999999</v>
      </c>
      <c r="W682">
        <v>2936733.2718000002</v>
      </c>
      <c r="X682">
        <v>519.82619999999997</v>
      </c>
      <c r="Y682">
        <v>1612562.1131</v>
      </c>
      <c r="Z682">
        <v>144.22829999999999</v>
      </c>
      <c r="AA682">
        <v>13.151999999999999</v>
      </c>
      <c r="AB682">
        <v>306864.3922</v>
      </c>
      <c r="AC682">
        <v>79373.782699999996</v>
      </c>
      <c r="AD682">
        <v>0</v>
      </c>
      <c r="AE682">
        <v>0</v>
      </c>
      <c r="AF682">
        <v>0</v>
      </c>
      <c r="AG682">
        <v>0</v>
      </c>
      <c r="AH682">
        <v>56199109</v>
      </c>
      <c r="AI682" t="s">
        <v>174</v>
      </c>
    </row>
    <row r="683" spans="1:41" x14ac:dyDescent="0.15">
      <c r="A683" t="s">
        <v>175</v>
      </c>
      <c r="B683">
        <v>0</v>
      </c>
      <c r="C683">
        <v>0</v>
      </c>
      <c r="D683">
        <v>27419869.2522</v>
      </c>
      <c r="E683">
        <v>0</v>
      </c>
      <c r="F683">
        <v>8.8900000000000007E-2</v>
      </c>
      <c r="G683">
        <v>0</v>
      </c>
      <c r="H683">
        <v>0</v>
      </c>
      <c r="I683">
        <v>38430245.895300001</v>
      </c>
      <c r="J683">
        <v>67.726900000000001</v>
      </c>
      <c r="K683">
        <v>116.1143</v>
      </c>
      <c r="L683">
        <v>0</v>
      </c>
      <c r="M683">
        <v>0</v>
      </c>
      <c r="N683">
        <v>4633.5780000000004</v>
      </c>
      <c r="O683">
        <v>282.46949999999998</v>
      </c>
      <c r="P683">
        <v>0</v>
      </c>
      <c r="Q683">
        <v>543549.15110000002</v>
      </c>
      <c r="R683">
        <v>5625633.6995999999</v>
      </c>
      <c r="S683">
        <v>4.2430000000000003</v>
      </c>
      <c r="T683">
        <v>20976.924200000001</v>
      </c>
      <c r="U683">
        <v>0</v>
      </c>
      <c r="V683">
        <v>1912.3888999999999</v>
      </c>
      <c r="W683">
        <v>423718.15860000002</v>
      </c>
      <c r="X683">
        <v>1164.2666999999999</v>
      </c>
      <c r="Y683">
        <v>1484056.6605</v>
      </c>
      <c r="Z683">
        <v>0</v>
      </c>
      <c r="AA683">
        <v>16.450900000000001</v>
      </c>
      <c r="AB683">
        <v>0</v>
      </c>
      <c r="AC683">
        <v>28233.352800000001</v>
      </c>
      <c r="AD683">
        <v>0</v>
      </c>
      <c r="AE683">
        <v>13.122400000000001</v>
      </c>
      <c r="AF683">
        <v>0</v>
      </c>
      <c r="AG683">
        <v>0</v>
      </c>
      <c r="AH683">
        <v>73984494</v>
      </c>
      <c r="AI683" t="s">
        <v>175</v>
      </c>
    </row>
    <row r="684" spans="1:41" x14ac:dyDescent="0.15">
      <c r="A684" t="s">
        <v>176</v>
      </c>
      <c r="B684">
        <v>0</v>
      </c>
      <c r="C684">
        <v>0</v>
      </c>
      <c r="D684">
        <v>6872369.9448999995</v>
      </c>
      <c r="E684">
        <v>0</v>
      </c>
      <c r="F684">
        <v>0</v>
      </c>
      <c r="G684">
        <v>0</v>
      </c>
      <c r="H684">
        <v>0</v>
      </c>
      <c r="I684">
        <v>0</v>
      </c>
      <c r="J684">
        <v>0</v>
      </c>
      <c r="K684">
        <v>0</v>
      </c>
      <c r="L684">
        <v>0</v>
      </c>
      <c r="M684">
        <v>0</v>
      </c>
      <c r="N684">
        <v>4459.3009000000002</v>
      </c>
      <c r="O684">
        <v>0</v>
      </c>
      <c r="P684">
        <v>0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0</v>
      </c>
      <c r="W684">
        <v>0</v>
      </c>
      <c r="X684">
        <v>878.88250000000005</v>
      </c>
      <c r="Y684">
        <v>0</v>
      </c>
      <c r="Z684">
        <v>0</v>
      </c>
      <c r="AA684">
        <v>7.8192000000000004</v>
      </c>
      <c r="AB684">
        <v>0</v>
      </c>
      <c r="AC684">
        <v>0</v>
      </c>
      <c r="AD684">
        <v>0</v>
      </c>
      <c r="AE684">
        <v>0</v>
      </c>
      <c r="AF684">
        <v>0</v>
      </c>
      <c r="AG684">
        <v>0</v>
      </c>
      <c r="AH684">
        <v>6877716</v>
      </c>
      <c r="AI684" t="s">
        <v>176</v>
      </c>
    </row>
    <row r="685" spans="1:41" x14ac:dyDescent="0.15">
      <c r="A685" t="s">
        <v>41</v>
      </c>
      <c r="B685">
        <v>167</v>
      </c>
      <c r="C685">
        <v>27549134</v>
      </c>
      <c r="D685">
        <v>742933552</v>
      </c>
      <c r="E685">
        <v>5165</v>
      </c>
      <c r="F685">
        <v>982834</v>
      </c>
      <c r="G685">
        <v>1344590</v>
      </c>
      <c r="H685">
        <v>61</v>
      </c>
      <c r="I685">
        <v>219718389</v>
      </c>
      <c r="J685">
        <v>251</v>
      </c>
      <c r="K685">
        <v>7693083</v>
      </c>
      <c r="L685">
        <v>63</v>
      </c>
      <c r="M685">
        <v>22010</v>
      </c>
      <c r="N685">
        <v>118016</v>
      </c>
      <c r="O685">
        <v>2736</v>
      </c>
      <c r="P685">
        <v>245787</v>
      </c>
      <c r="Q685">
        <v>15223095</v>
      </c>
      <c r="R685">
        <v>362602672</v>
      </c>
      <c r="S685">
        <v>411</v>
      </c>
      <c r="T685">
        <v>2295084</v>
      </c>
      <c r="U685">
        <v>56</v>
      </c>
      <c r="V685">
        <v>111834</v>
      </c>
      <c r="W685">
        <v>17539273</v>
      </c>
      <c r="X685">
        <v>103615</v>
      </c>
      <c r="Y685">
        <v>61495141</v>
      </c>
      <c r="Z685">
        <v>3754</v>
      </c>
      <c r="AA685">
        <v>226</v>
      </c>
      <c r="AB685">
        <v>719560</v>
      </c>
      <c r="AC685">
        <v>1196846</v>
      </c>
      <c r="AD685">
        <v>6184533</v>
      </c>
      <c r="AE685">
        <v>1995209</v>
      </c>
      <c r="AF685">
        <v>162601</v>
      </c>
      <c r="AG685">
        <v>65</v>
      </c>
      <c r="AH685">
        <v>1470249814</v>
      </c>
      <c r="AO685" t="s">
        <v>150</v>
      </c>
    </row>
    <row r="687" spans="1:41" x14ac:dyDescent="0.15">
      <c r="A687" t="s">
        <v>50</v>
      </c>
      <c r="B687" t="s">
        <v>95</v>
      </c>
      <c r="C687" t="s">
        <v>51</v>
      </c>
      <c r="D687" t="s">
        <v>52</v>
      </c>
      <c r="E687" t="s">
        <v>188</v>
      </c>
      <c r="F687" t="s">
        <v>53</v>
      </c>
      <c r="G687" t="s">
        <v>158</v>
      </c>
      <c r="H687" t="s">
        <v>55</v>
      </c>
      <c r="I687" t="s">
        <v>56</v>
      </c>
      <c r="J687" t="s">
        <v>106</v>
      </c>
      <c r="K687" t="s">
        <v>152</v>
      </c>
      <c r="L687" t="s">
        <v>60</v>
      </c>
      <c r="M687" t="s">
        <v>148</v>
      </c>
      <c r="N687" t="s">
        <v>65</v>
      </c>
      <c r="O687" t="s">
        <v>67</v>
      </c>
      <c r="P687" t="s">
        <v>107</v>
      </c>
      <c r="Q687" t="s">
        <v>68</v>
      </c>
      <c r="R687" t="s">
        <v>69</v>
      </c>
      <c r="S687" t="s">
        <v>118</v>
      </c>
      <c r="T687" t="s">
        <v>119</v>
      </c>
      <c r="U687" t="s">
        <v>185</v>
      </c>
      <c r="V687" t="s">
        <v>70</v>
      </c>
      <c r="W687" t="s">
        <v>71</v>
      </c>
      <c r="X687" t="s">
        <v>72</v>
      </c>
      <c r="Y687" t="s">
        <v>73</v>
      </c>
      <c r="Z687" t="s">
        <v>153</v>
      </c>
      <c r="AA687" t="s">
        <v>74</v>
      </c>
      <c r="AB687" t="s">
        <v>154</v>
      </c>
      <c r="AC687" t="s">
        <v>75</v>
      </c>
      <c r="AD687" t="s">
        <v>186</v>
      </c>
      <c r="AE687" t="s">
        <v>155</v>
      </c>
      <c r="AF687" t="s">
        <v>78</v>
      </c>
      <c r="AG687" t="s">
        <v>79</v>
      </c>
      <c r="AH687" t="s">
        <v>41</v>
      </c>
      <c r="AI687" t="s">
        <v>50</v>
      </c>
      <c r="AK687" t="s">
        <v>50</v>
      </c>
    </row>
    <row r="688" spans="1:41" x14ac:dyDescent="0.15">
      <c r="A688" t="s">
        <v>82</v>
      </c>
      <c r="B688">
        <f t="shared" ref="B688:AH688" si="201">SUM(B667:B671)</f>
        <v>0</v>
      </c>
      <c r="C688">
        <f t="shared" si="201"/>
        <v>0</v>
      </c>
      <c r="D688">
        <f t="shared" si="201"/>
        <v>125455619.0536</v>
      </c>
      <c r="E688">
        <f t="shared" si="201"/>
        <v>0</v>
      </c>
      <c r="F688">
        <f t="shared" si="201"/>
        <v>814795.04780000006</v>
      </c>
      <c r="G688">
        <f t="shared" si="201"/>
        <v>1344590.496</v>
      </c>
      <c r="H688">
        <f t="shared" si="201"/>
        <v>0.69779999999999998</v>
      </c>
      <c r="I688">
        <f t="shared" si="201"/>
        <v>85700569.496600002</v>
      </c>
      <c r="J688">
        <f t="shared" si="201"/>
        <v>128.74860000000001</v>
      </c>
      <c r="K688">
        <f t="shared" si="201"/>
        <v>1495189.2206999999</v>
      </c>
      <c r="L688">
        <f t="shared" si="201"/>
        <v>0</v>
      </c>
      <c r="M688">
        <f t="shared" si="201"/>
        <v>0</v>
      </c>
      <c r="N688">
        <f t="shared" si="201"/>
        <v>16158.043599999999</v>
      </c>
      <c r="O688">
        <f t="shared" si="201"/>
        <v>739.40539999999999</v>
      </c>
      <c r="P688">
        <f t="shared" si="201"/>
        <v>0.60170000000000001</v>
      </c>
      <c r="Q688">
        <f t="shared" si="201"/>
        <v>504626.50469999999</v>
      </c>
      <c r="R688">
        <f t="shared" si="201"/>
        <v>58184744.1664</v>
      </c>
      <c r="S688">
        <f t="shared" si="201"/>
        <v>82.8386</v>
      </c>
      <c r="T688">
        <f t="shared" si="201"/>
        <v>1668110.7115</v>
      </c>
      <c r="U688">
        <f t="shared" si="201"/>
        <v>0</v>
      </c>
      <c r="V688">
        <f t="shared" si="201"/>
        <v>34024.345600000001</v>
      </c>
      <c r="W688">
        <f t="shared" si="201"/>
        <v>4439239.71</v>
      </c>
      <c r="X688">
        <f t="shared" si="201"/>
        <v>17616.053200000002</v>
      </c>
      <c r="Y688">
        <f t="shared" si="201"/>
        <v>5749920.017</v>
      </c>
      <c r="Z688">
        <f t="shared" si="201"/>
        <v>112.15</v>
      </c>
      <c r="AA688">
        <f t="shared" si="201"/>
        <v>65.302099999999996</v>
      </c>
      <c r="AB688">
        <f t="shared" si="201"/>
        <v>412634.9987</v>
      </c>
      <c r="AC688">
        <f t="shared" si="201"/>
        <v>433194.7317</v>
      </c>
      <c r="AD688">
        <f t="shared" si="201"/>
        <v>6184533.0586999999</v>
      </c>
      <c r="AE688">
        <f t="shared" si="201"/>
        <v>798786.58759999997</v>
      </c>
      <c r="AF688">
        <f t="shared" si="201"/>
        <v>0</v>
      </c>
      <c r="AG688">
        <f t="shared" si="201"/>
        <v>0</v>
      </c>
      <c r="AH688">
        <f t="shared" si="201"/>
        <v>293255483</v>
      </c>
      <c r="AI688" t="s">
        <v>82</v>
      </c>
      <c r="AJ688">
        <f>SUM(AJ668:AJ671)</f>
        <v>0</v>
      </c>
      <c r="AK688" t="s">
        <v>82</v>
      </c>
    </row>
    <row r="689" spans="1:41" x14ac:dyDescent="0.15">
      <c r="A689" t="s">
        <v>83</v>
      </c>
      <c r="B689">
        <f t="shared" ref="B689:AH689" si="202">SUM(B672:B675)</f>
        <v>166.62219999999999</v>
      </c>
      <c r="C689">
        <f t="shared" si="202"/>
        <v>1208776.0389</v>
      </c>
      <c r="D689">
        <f t="shared" si="202"/>
        <v>232068665.6837</v>
      </c>
      <c r="E689">
        <f t="shared" si="202"/>
        <v>5164.5210999999999</v>
      </c>
      <c r="F689">
        <f t="shared" si="202"/>
        <v>71968.287599999996</v>
      </c>
      <c r="G689">
        <f t="shared" si="202"/>
        <v>0</v>
      </c>
      <c r="H689">
        <f t="shared" si="202"/>
        <v>9.9885000000000002</v>
      </c>
      <c r="I689">
        <f t="shared" si="202"/>
        <v>0.28060000000000002</v>
      </c>
      <c r="J689">
        <f t="shared" si="202"/>
        <v>9.1030999999999995</v>
      </c>
      <c r="K689">
        <f t="shared" si="202"/>
        <v>634790.22570000007</v>
      </c>
      <c r="L689">
        <f t="shared" si="202"/>
        <v>0</v>
      </c>
      <c r="M689">
        <f t="shared" si="202"/>
        <v>22010.3069</v>
      </c>
      <c r="N689">
        <f t="shared" si="202"/>
        <v>22473.538399999998</v>
      </c>
      <c r="O689">
        <f t="shared" si="202"/>
        <v>77.48660000000001</v>
      </c>
      <c r="P689">
        <f t="shared" si="202"/>
        <v>245786.65969999999</v>
      </c>
      <c r="Q689">
        <f t="shared" si="202"/>
        <v>756717.39449999994</v>
      </c>
      <c r="R689">
        <f t="shared" si="202"/>
        <v>56424766.040700004</v>
      </c>
      <c r="S689">
        <f t="shared" si="202"/>
        <v>243.40960000000001</v>
      </c>
      <c r="T689">
        <f t="shared" si="202"/>
        <v>155363.21280000001</v>
      </c>
      <c r="U689">
        <f t="shared" si="202"/>
        <v>9.9589999999999996</v>
      </c>
      <c r="V689">
        <f t="shared" si="202"/>
        <v>10660.122499999999</v>
      </c>
      <c r="W689">
        <f t="shared" si="202"/>
        <v>1451489.8839</v>
      </c>
      <c r="X689">
        <f t="shared" si="202"/>
        <v>6390.6728999999996</v>
      </c>
      <c r="Y689">
        <f t="shared" si="202"/>
        <v>2801134.9589999998</v>
      </c>
      <c r="Z689">
        <f t="shared" si="202"/>
        <v>3277.1884</v>
      </c>
      <c r="AA689">
        <f t="shared" si="202"/>
        <v>43.944699999999997</v>
      </c>
      <c r="AB689">
        <f t="shared" si="202"/>
        <v>14.874499999999999</v>
      </c>
      <c r="AC689">
        <f t="shared" si="202"/>
        <v>164674.37670000002</v>
      </c>
      <c r="AD689">
        <f t="shared" si="202"/>
        <v>0</v>
      </c>
      <c r="AE689">
        <f t="shared" si="202"/>
        <v>427835.45939999999</v>
      </c>
      <c r="AF689">
        <f t="shared" si="202"/>
        <v>143165.35170000003</v>
      </c>
      <c r="AG689">
        <f t="shared" si="202"/>
        <v>8.5361999999999991</v>
      </c>
      <c r="AH689">
        <f t="shared" si="202"/>
        <v>296625695</v>
      </c>
      <c r="AI689" t="s">
        <v>83</v>
      </c>
      <c r="AK689" t="s">
        <v>83</v>
      </c>
    </row>
    <row r="690" spans="1:41" x14ac:dyDescent="0.15">
      <c r="A690" t="s">
        <v>84</v>
      </c>
      <c r="B690">
        <f t="shared" ref="B690:AH690" si="203">SUM(B676:B678)</f>
        <v>0</v>
      </c>
      <c r="C690">
        <f t="shared" si="203"/>
        <v>0</v>
      </c>
      <c r="D690">
        <f t="shared" si="203"/>
        <v>99709896.6391</v>
      </c>
      <c r="E690">
        <f t="shared" si="203"/>
        <v>0</v>
      </c>
      <c r="F690">
        <f t="shared" si="203"/>
        <v>0</v>
      </c>
      <c r="G690">
        <f t="shared" si="203"/>
        <v>0</v>
      </c>
      <c r="H690">
        <f t="shared" si="203"/>
        <v>8.7297999999999991</v>
      </c>
      <c r="I690">
        <f t="shared" si="203"/>
        <v>1492270.6991000001</v>
      </c>
      <c r="J690">
        <f t="shared" si="203"/>
        <v>7.0331000000000001</v>
      </c>
      <c r="K690">
        <f t="shared" si="203"/>
        <v>2817341.1365</v>
      </c>
      <c r="L690">
        <f t="shared" si="203"/>
        <v>0</v>
      </c>
      <c r="M690">
        <f t="shared" si="203"/>
        <v>0</v>
      </c>
      <c r="N690">
        <f t="shared" si="203"/>
        <v>49941.485000000001</v>
      </c>
      <c r="O690">
        <f t="shared" si="203"/>
        <v>33.4467</v>
      </c>
      <c r="P690">
        <f t="shared" si="203"/>
        <v>0</v>
      </c>
      <c r="Q690">
        <f t="shared" si="203"/>
        <v>2252182.3182999999</v>
      </c>
      <c r="R690">
        <f t="shared" si="203"/>
        <v>38636471.856299996</v>
      </c>
      <c r="S690">
        <f t="shared" si="203"/>
        <v>13.4055</v>
      </c>
      <c r="T690">
        <f t="shared" si="203"/>
        <v>276164.61479999998</v>
      </c>
      <c r="U690">
        <f t="shared" si="203"/>
        <v>6.6719999999999997</v>
      </c>
      <c r="V690">
        <f t="shared" si="203"/>
        <v>50991.3675</v>
      </c>
      <c r="W690">
        <f t="shared" si="203"/>
        <v>1891568.7779000001</v>
      </c>
      <c r="X690">
        <f t="shared" si="203"/>
        <v>6181.52</v>
      </c>
      <c r="Y690">
        <f t="shared" si="203"/>
        <v>46066581.252700001</v>
      </c>
      <c r="Z690">
        <f t="shared" si="203"/>
        <v>7.1726000000000001</v>
      </c>
      <c r="AA690">
        <f t="shared" si="203"/>
        <v>15.055400000000001</v>
      </c>
      <c r="AB690">
        <f t="shared" si="203"/>
        <v>3.6452</v>
      </c>
      <c r="AC690">
        <f t="shared" si="203"/>
        <v>173205.06529999999</v>
      </c>
      <c r="AD690">
        <f t="shared" si="203"/>
        <v>0</v>
      </c>
      <c r="AE690">
        <f t="shared" si="203"/>
        <v>410480.23550000001</v>
      </c>
      <c r="AF690">
        <f t="shared" si="203"/>
        <v>14989.463299999999</v>
      </c>
      <c r="AG690">
        <f t="shared" si="203"/>
        <v>14.2339</v>
      </c>
      <c r="AH690">
        <f t="shared" si="203"/>
        <v>193848376</v>
      </c>
      <c r="AI690" t="s">
        <v>84</v>
      </c>
      <c r="AK690" t="s">
        <v>84</v>
      </c>
    </row>
    <row r="691" spans="1:41" x14ac:dyDescent="0.15">
      <c r="A691" t="s">
        <v>85</v>
      </c>
      <c r="B691">
        <f t="shared" ref="B691:AH691" si="204">SUM(B679:B684)</f>
        <v>0</v>
      </c>
      <c r="C691">
        <f t="shared" si="204"/>
        <v>13616505.870200001</v>
      </c>
      <c r="D691">
        <f t="shared" si="204"/>
        <v>73141563.888899997</v>
      </c>
      <c r="E691">
        <f t="shared" si="204"/>
        <v>0</v>
      </c>
      <c r="F691">
        <f t="shared" si="204"/>
        <v>2323.9806000000003</v>
      </c>
      <c r="G691">
        <f t="shared" si="204"/>
        <v>0</v>
      </c>
      <c r="H691">
        <f t="shared" si="204"/>
        <v>41.275799999999997</v>
      </c>
      <c r="I691">
        <f t="shared" si="204"/>
        <v>52098861.2236</v>
      </c>
      <c r="J691">
        <f t="shared" si="204"/>
        <v>106.44579999999999</v>
      </c>
      <c r="K691">
        <f t="shared" si="204"/>
        <v>975903.60459999996</v>
      </c>
      <c r="L691">
        <f t="shared" si="204"/>
        <v>0</v>
      </c>
      <c r="M691">
        <f t="shared" si="204"/>
        <v>0</v>
      </c>
      <c r="N691">
        <f t="shared" si="204"/>
        <v>24909.693400000004</v>
      </c>
      <c r="O691">
        <f t="shared" si="204"/>
        <v>1244.3617999999999</v>
      </c>
      <c r="P691">
        <f t="shared" si="204"/>
        <v>0</v>
      </c>
      <c r="Q691">
        <f t="shared" si="204"/>
        <v>2801217.3038999997</v>
      </c>
      <c r="R691">
        <f t="shared" si="204"/>
        <v>43182172.132200003</v>
      </c>
      <c r="S691">
        <f t="shared" si="204"/>
        <v>51.618100000000005</v>
      </c>
      <c r="T691">
        <f t="shared" si="204"/>
        <v>195445.78880000001</v>
      </c>
      <c r="U691">
        <f t="shared" si="204"/>
        <v>39.419699999999999</v>
      </c>
      <c r="V691">
        <f t="shared" si="204"/>
        <v>16157.851700000001</v>
      </c>
      <c r="W691">
        <f t="shared" si="204"/>
        <v>3466546.0953000006</v>
      </c>
      <c r="X691">
        <f t="shared" si="204"/>
        <v>3312.7490000000003</v>
      </c>
      <c r="Y691">
        <f t="shared" si="204"/>
        <v>5126562.1931999996</v>
      </c>
      <c r="Z691">
        <f t="shared" si="204"/>
        <v>198.76739999999998</v>
      </c>
      <c r="AA691">
        <f t="shared" si="204"/>
        <v>81.067899999999995</v>
      </c>
      <c r="AB691">
        <f t="shared" si="204"/>
        <v>306906.15909999999</v>
      </c>
      <c r="AC691">
        <f t="shared" si="204"/>
        <v>175167.25549999997</v>
      </c>
      <c r="AD691">
        <f t="shared" si="204"/>
        <v>0</v>
      </c>
      <c r="AE691">
        <f t="shared" si="204"/>
        <v>358106.89049999998</v>
      </c>
      <c r="AF691">
        <f t="shared" si="204"/>
        <v>4445.9358000000002</v>
      </c>
      <c r="AG691">
        <f t="shared" si="204"/>
        <v>42.069000000000003</v>
      </c>
      <c r="AH691">
        <f t="shared" si="204"/>
        <v>195497914</v>
      </c>
      <c r="AI691" t="s">
        <v>85</v>
      </c>
      <c r="AK691" t="s">
        <v>85</v>
      </c>
    </row>
    <row r="692" spans="1:41" x14ac:dyDescent="0.15">
      <c r="A692" t="s">
        <v>86</v>
      </c>
      <c r="B692">
        <f t="shared" ref="B692:AH692" si="205">B666</f>
        <v>0</v>
      </c>
      <c r="C692">
        <f t="shared" si="205"/>
        <v>12723852.488600001</v>
      </c>
      <c r="D692">
        <f t="shared" si="205"/>
        <v>212557807.14320001</v>
      </c>
      <c r="E692">
        <f t="shared" si="205"/>
        <v>0</v>
      </c>
      <c r="F692">
        <f t="shared" si="205"/>
        <v>93747.150599999994</v>
      </c>
      <c r="G692">
        <f t="shared" si="205"/>
        <v>0</v>
      </c>
      <c r="H692">
        <f t="shared" si="205"/>
        <v>0</v>
      </c>
      <c r="I692">
        <f t="shared" si="205"/>
        <v>80426687.433899999</v>
      </c>
      <c r="J692">
        <f t="shared" si="205"/>
        <v>0</v>
      </c>
      <c r="K692">
        <f t="shared" si="205"/>
        <v>1769858.4055000001</v>
      </c>
      <c r="L692">
        <f t="shared" si="205"/>
        <v>63.317999999999998</v>
      </c>
      <c r="M692">
        <f t="shared" si="205"/>
        <v>0</v>
      </c>
      <c r="N692">
        <f t="shared" si="205"/>
        <v>4532.8333000000002</v>
      </c>
      <c r="O692">
        <f t="shared" si="205"/>
        <v>641.4434</v>
      </c>
      <c r="P692">
        <f t="shared" si="205"/>
        <v>0</v>
      </c>
      <c r="Q692">
        <f t="shared" si="205"/>
        <v>8908351.6415999997</v>
      </c>
      <c r="R692">
        <f t="shared" si="205"/>
        <v>166174517.33579999</v>
      </c>
      <c r="S692">
        <f t="shared" si="205"/>
        <v>19.766400000000001</v>
      </c>
      <c r="T692">
        <f t="shared" si="205"/>
        <v>0</v>
      </c>
      <c r="U692">
        <f t="shared" si="205"/>
        <v>0</v>
      </c>
      <c r="V692">
        <f t="shared" si="205"/>
        <v>0</v>
      </c>
      <c r="W692">
        <f t="shared" si="205"/>
        <v>6290428.9357000003</v>
      </c>
      <c r="X692">
        <f t="shared" si="205"/>
        <v>70114.218599999993</v>
      </c>
      <c r="Y692">
        <f t="shared" si="205"/>
        <v>1750942.9273999999</v>
      </c>
      <c r="Z692">
        <f t="shared" si="205"/>
        <v>158.2741</v>
      </c>
      <c r="AA692">
        <f t="shared" si="205"/>
        <v>20.638999999999999</v>
      </c>
      <c r="AB692">
        <f t="shared" si="205"/>
        <v>0</v>
      </c>
      <c r="AC692">
        <f t="shared" si="205"/>
        <v>250604.3352</v>
      </c>
      <c r="AD692">
        <f t="shared" si="205"/>
        <v>0</v>
      </c>
      <c r="AE692">
        <f t="shared" si="205"/>
        <v>0</v>
      </c>
      <c r="AF692">
        <f t="shared" si="205"/>
        <v>0</v>
      </c>
      <c r="AG692">
        <f t="shared" si="205"/>
        <v>0</v>
      </c>
      <c r="AH692">
        <f t="shared" si="205"/>
        <v>491022348</v>
      </c>
      <c r="AI692" t="s">
        <v>86</v>
      </c>
      <c r="AK692" t="s">
        <v>86</v>
      </c>
    </row>
    <row r="693" spans="1:41" x14ac:dyDescent="0.15">
      <c r="A693" t="s">
        <v>41</v>
      </c>
      <c r="B693">
        <f t="shared" ref="B693:AH693" si="206">SUM(B688:B692)</f>
        <v>166.62219999999999</v>
      </c>
      <c r="C693">
        <f t="shared" si="206"/>
        <v>27549134.397700001</v>
      </c>
      <c r="D693">
        <f t="shared" si="206"/>
        <v>742933552.40849996</v>
      </c>
      <c r="E693">
        <f t="shared" si="206"/>
        <v>5164.5210999999999</v>
      </c>
      <c r="F693">
        <f t="shared" si="206"/>
        <v>982834.46660000016</v>
      </c>
      <c r="G693">
        <f t="shared" si="206"/>
        <v>1344590.496</v>
      </c>
      <c r="H693">
        <f t="shared" si="206"/>
        <v>60.691899999999997</v>
      </c>
      <c r="I693">
        <f t="shared" si="206"/>
        <v>219718389.1338</v>
      </c>
      <c r="J693">
        <f t="shared" si="206"/>
        <v>251.3306</v>
      </c>
      <c r="K693">
        <f t="shared" si="206"/>
        <v>7693082.5930000003</v>
      </c>
      <c r="L693">
        <f t="shared" si="206"/>
        <v>63.317999999999998</v>
      </c>
      <c r="M693">
        <f t="shared" si="206"/>
        <v>22010.3069</v>
      </c>
      <c r="N693">
        <f t="shared" si="206"/>
        <v>118015.5937</v>
      </c>
      <c r="O693">
        <f t="shared" si="206"/>
        <v>2736.1439</v>
      </c>
      <c r="P693">
        <f t="shared" si="206"/>
        <v>245787.26139999999</v>
      </c>
      <c r="Q693">
        <f t="shared" si="206"/>
        <v>15223095.162999999</v>
      </c>
      <c r="R693">
        <f t="shared" si="206"/>
        <v>362602671.53139997</v>
      </c>
      <c r="S693">
        <f t="shared" si="206"/>
        <v>411.03820000000002</v>
      </c>
      <c r="T693">
        <f t="shared" si="206"/>
        <v>2295084.3279000004</v>
      </c>
      <c r="U693">
        <f t="shared" si="206"/>
        <v>56.050699999999999</v>
      </c>
      <c r="V693">
        <f t="shared" si="206"/>
        <v>111833.68729999999</v>
      </c>
      <c r="W693">
        <f t="shared" si="206"/>
        <v>17539273.402800001</v>
      </c>
      <c r="X693">
        <f t="shared" si="206"/>
        <v>103615.21369999999</v>
      </c>
      <c r="Y693">
        <f t="shared" si="206"/>
        <v>61495141.349299997</v>
      </c>
      <c r="Z693">
        <f t="shared" si="206"/>
        <v>3753.5525000000002</v>
      </c>
      <c r="AA693">
        <f t="shared" si="206"/>
        <v>226.00909999999999</v>
      </c>
      <c r="AB693">
        <f t="shared" si="206"/>
        <v>719559.67749999999</v>
      </c>
      <c r="AC693">
        <f t="shared" si="206"/>
        <v>1196845.7644</v>
      </c>
      <c r="AD693">
        <f t="shared" si="206"/>
        <v>6184533.0586999999</v>
      </c>
      <c r="AE693">
        <f t="shared" si="206"/>
        <v>1995209.173</v>
      </c>
      <c r="AF693">
        <f t="shared" si="206"/>
        <v>162600.75080000004</v>
      </c>
      <c r="AG693">
        <f t="shared" si="206"/>
        <v>64.839100000000002</v>
      </c>
      <c r="AH693">
        <f t="shared" si="206"/>
        <v>1470249816</v>
      </c>
      <c r="AI693" t="s">
        <v>41</v>
      </c>
      <c r="AK693" t="s">
        <v>41</v>
      </c>
    </row>
    <row r="694" spans="1:41" x14ac:dyDescent="0.15">
      <c r="AK694" t="s">
        <v>41</v>
      </c>
      <c r="AL694" t="s">
        <v>87</v>
      </c>
      <c r="AM694" t="s">
        <v>108</v>
      </c>
    </row>
    <row r="695" spans="1:41" x14ac:dyDescent="0.15">
      <c r="A695" t="s">
        <v>88</v>
      </c>
      <c r="B695">
        <f t="shared" ref="B695:AH695" si="207">SUM(B688:B691)</f>
        <v>166.62219999999999</v>
      </c>
      <c r="C695">
        <f t="shared" si="207"/>
        <v>14825281.9091</v>
      </c>
      <c r="D695">
        <f t="shared" si="207"/>
        <v>530375745.26529998</v>
      </c>
      <c r="E695">
        <f t="shared" si="207"/>
        <v>5164.5210999999999</v>
      </c>
      <c r="F695">
        <f t="shared" si="207"/>
        <v>889087.31600000011</v>
      </c>
      <c r="G695">
        <f t="shared" si="207"/>
        <v>1344590.496</v>
      </c>
      <c r="H695">
        <f t="shared" si="207"/>
        <v>60.691899999999997</v>
      </c>
      <c r="I695">
        <f t="shared" si="207"/>
        <v>139291701.6999</v>
      </c>
      <c r="J695">
        <f t="shared" si="207"/>
        <v>251.3306</v>
      </c>
      <c r="K695">
        <f t="shared" si="207"/>
        <v>5923224.1875</v>
      </c>
      <c r="L695">
        <f t="shared" si="207"/>
        <v>0</v>
      </c>
      <c r="M695">
        <f t="shared" si="207"/>
        <v>22010.3069</v>
      </c>
      <c r="N695">
        <f t="shared" si="207"/>
        <v>113482.7604</v>
      </c>
      <c r="O695">
        <f t="shared" si="207"/>
        <v>2094.7004999999999</v>
      </c>
      <c r="P695">
        <f t="shared" si="207"/>
        <v>245787.26139999999</v>
      </c>
      <c r="Q695">
        <f t="shared" si="207"/>
        <v>6314743.521399999</v>
      </c>
      <c r="R695">
        <f t="shared" si="207"/>
        <v>196428154.1956</v>
      </c>
      <c r="S695">
        <f t="shared" si="207"/>
        <v>391.27180000000004</v>
      </c>
      <c r="T695">
        <f t="shared" si="207"/>
        <v>2295084.3279000004</v>
      </c>
      <c r="U695">
        <f t="shared" si="207"/>
        <v>56.050699999999999</v>
      </c>
      <c r="V695">
        <f t="shared" si="207"/>
        <v>111833.68729999999</v>
      </c>
      <c r="W695">
        <f t="shared" si="207"/>
        <v>11248844.4671</v>
      </c>
      <c r="X695">
        <f t="shared" si="207"/>
        <v>33500.9951</v>
      </c>
      <c r="Y695">
        <f t="shared" si="207"/>
        <v>59744198.421899997</v>
      </c>
      <c r="Z695">
        <f t="shared" si="207"/>
        <v>3595.2784000000001</v>
      </c>
      <c r="AA695">
        <f t="shared" si="207"/>
        <v>205.37009999999998</v>
      </c>
      <c r="AB695">
        <f t="shared" si="207"/>
        <v>719559.67749999999</v>
      </c>
      <c r="AC695">
        <f t="shared" si="207"/>
        <v>946241.42920000001</v>
      </c>
      <c r="AD695">
        <f t="shared" si="207"/>
        <v>6184533.0586999999</v>
      </c>
      <c r="AE695">
        <f t="shared" si="207"/>
        <v>1995209.173</v>
      </c>
      <c r="AF695">
        <f t="shared" si="207"/>
        <v>162600.75080000004</v>
      </c>
      <c r="AG695">
        <f t="shared" si="207"/>
        <v>64.839100000000002</v>
      </c>
      <c r="AH695">
        <f t="shared" si="207"/>
        <v>979227468</v>
      </c>
      <c r="AI695" t="s">
        <v>88</v>
      </c>
      <c r="AK695">
        <f>AH695</f>
        <v>979227468</v>
      </c>
      <c r="AL695" s="25">
        <f>$D695+$I695+$R695</f>
        <v>866095601.16079998</v>
      </c>
      <c r="AM695" s="24">
        <f>AK695-AL695</f>
        <v>113131866.83920002</v>
      </c>
      <c r="AN695" s="17">
        <f>AM695/AK695</f>
        <v>0.11553175389397882</v>
      </c>
      <c r="AO695" t="s">
        <v>88</v>
      </c>
    </row>
    <row r="697" spans="1:41" x14ac:dyDescent="0.15">
      <c r="A697" t="s">
        <v>49</v>
      </c>
      <c r="B697" s="15">
        <f t="shared" ref="B697:AG697" si="208">B695/$AH695</f>
        <v>1.7015678730940173E-7</v>
      </c>
      <c r="C697" s="15">
        <f t="shared" si="208"/>
        <v>1.5139773335177726E-2</v>
      </c>
      <c r="D697" s="15">
        <f t="shared" si="208"/>
        <v>0.54162670329147666</v>
      </c>
      <c r="E697" s="15">
        <f t="shared" si="208"/>
        <v>5.2740770339583653E-6</v>
      </c>
      <c r="F697" s="15">
        <f t="shared" si="208"/>
        <v>9.0794768841186157E-4</v>
      </c>
      <c r="G697" s="15">
        <f t="shared" si="208"/>
        <v>1.3731135409694205E-3</v>
      </c>
      <c r="H697" s="15">
        <f t="shared" si="208"/>
        <v>6.1979368413713656E-8</v>
      </c>
      <c r="I697" s="15">
        <f t="shared" si="208"/>
        <v>0.14224652213279212</v>
      </c>
      <c r="J697" s="15">
        <f t="shared" si="208"/>
        <v>2.5666212214545434E-7</v>
      </c>
      <c r="K697" s="15">
        <f t="shared" si="208"/>
        <v>6.048874629301146E-3</v>
      </c>
      <c r="L697" s="15">
        <f t="shared" si="208"/>
        <v>0</v>
      </c>
      <c r="M697" s="15">
        <f t="shared" si="208"/>
        <v>2.2477215579904465E-5</v>
      </c>
      <c r="N697" s="15">
        <f t="shared" si="208"/>
        <v>1.1589009102428487E-4</v>
      </c>
      <c r="O697" s="15">
        <f t="shared" si="208"/>
        <v>2.1391357661547948E-6</v>
      </c>
      <c r="P697" s="15">
        <f t="shared" si="208"/>
        <v>2.5100119168634268E-4</v>
      </c>
      <c r="Q697" s="15">
        <f t="shared" si="208"/>
        <v>6.4486993346881882E-3</v>
      </c>
      <c r="R697" s="15">
        <f t="shared" si="208"/>
        <v>0.20059502068175236</v>
      </c>
      <c r="S697" s="15">
        <f t="shared" si="208"/>
        <v>3.9957192050499141E-7</v>
      </c>
      <c r="T697" s="15">
        <f t="shared" si="208"/>
        <v>2.3437703729732389E-3</v>
      </c>
      <c r="U697" s="15">
        <f t="shared" si="208"/>
        <v>5.7239713786296688E-8</v>
      </c>
      <c r="V697" s="15">
        <f t="shared" si="208"/>
        <v>1.1420603583395395E-4</v>
      </c>
      <c r="W697" s="15">
        <f t="shared" si="208"/>
        <v>1.1487468269323507E-2</v>
      </c>
      <c r="X697" s="15">
        <f t="shared" si="208"/>
        <v>3.4211657857620472E-5</v>
      </c>
      <c r="Y697" s="15">
        <f t="shared" si="208"/>
        <v>6.1011563068102168E-2</v>
      </c>
      <c r="Z697" s="15">
        <f t="shared" si="208"/>
        <v>3.6715457005542252E-6</v>
      </c>
      <c r="AA697" s="15">
        <f t="shared" si="208"/>
        <v>2.0972665362365016E-7</v>
      </c>
      <c r="AB697" s="15">
        <f t="shared" si="208"/>
        <v>7.3482382900231309E-4</v>
      </c>
      <c r="AC697" s="15">
        <f t="shared" si="208"/>
        <v>9.6631422230488329E-4</v>
      </c>
      <c r="AD697" s="15">
        <f t="shared" si="208"/>
        <v>6.3157266935449157E-3</v>
      </c>
      <c r="AE697" s="15">
        <f t="shared" si="208"/>
        <v>2.0375339113751249E-3</v>
      </c>
      <c r="AF697" s="15">
        <f t="shared" si="208"/>
        <v>1.6605003036945041E-4</v>
      </c>
      <c r="AG697" s="15">
        <f t="shared" si="208"/>
        <v>6.6214543728464942E-8</v>
      </c>
      <c r="AH697">
        <f>SUM(B697:AG697)</f>
        <v>0.9999999975331576</v>
      </c>
      <c r="AI697" t="s">
        <v>150</v>
      </c>
      <c r="AJ697" t="s">
        <v>49</v>
      </c>
      <c r="AK697" t="s">
        <v>49</v>
      </c>
    </row>
    <row r="698" spans="1:41" x14ac:dyDescent="0.15">
      <c r="A698" t="s">
        <v>89</v>
      </c>
      <c r="B698" s="17">
        <f>B695/$AM695</f>
        <v>1.4728140236280947E-6</v>
      </c>
      <c r="C698" s="17">
        <f>C695/$AM695</f>
        <v>0.13104426120866469</v>
      </c>
      <c r="D698" s="17" t="s">
        <v>150</v>
      </c>
      <c r="E698" s="17">
        <f>E695/$AM695</f>
        <v>4.5650454149586269E-5</v>
      </c>
      <c r="F698" s="17">
        <f>F695/$AM695</f>
        <v>7.8588583468149117E-3</v>
      </c>
      <c r="G698" s="17">
        <f>G695/$AM695</f>
        <v>1.1885161392334609E-2</v>
      </c>
      <c r="H698" s="17">
        <f>H695/$AM695</f>
        <v>5.3647041895158002E-7</v>
      </c>
      <c r="I698" s="17" t="s">
        <v>150</v>
      </c>
      <c r="J698" s="17">
        <f t="shared" ref="J698:Q698" si="209">J695/$AM695</f>
        <v>2.2215721089198393E-6</v>
      </c>
      <c r="K698" s="17">
        <f t="shared" si="209"/>
        <v>5.235681468881774E-2</v>
      </c>
      <c r="L698" s="17">
        <f t="shared" si="209"/>
        <v>0</v>
      </c>
      <c r="M698" s="17">
        <f t="shared" si="209"/>
        <v>1.9455443912442768E-4</v>
      </c>
      <c r="N698" s="17">
        <f t="shared" si="209"/>
        <v>1.0031016332586354E-3</v>
      </c>
      <c r="O698" s="17">
        <f t="shared" si="209"/>
        <v>1.8515565583102262E-5</v>
      </c>
      <c r="P698" s="17">
        <f t="shared" si="209"/>
        <v>2.1725731950428232E-3</v>
      </c>
      <c r="Q698" s="17">
        <f t="shared" si="209"/>
        <v>5.5817549005670167E-2</v>
      </c>
      <c r="R698" s="17" t="s">
        <v>150</v>
      </c>
      <c r="S698" s="17">
        <f t="shared" ref="S698:AG698" si="210">S695/$AM695</f>
        <v>3.458546304695336E-6</v>
      </c>
      <c r="T698" s="17">
        <f t="shared" si="210"/>
        <v>2.0286806821301007E-2</v>
      </c>
      <c r="U698" s="17">
        <f t="shared" si="210"/>
        <v>4.9544572688496034E-7</v>
      </c>
      <c r="V698" s="17">
        <f t="shared" si="210"/>
        <v>9.8852507630723362E-4</v>
      </c>
      <c r="W698" s="17">
        <f t="shared" si="210"/>
        <v>9.9431263545651072E-2</v>
      </c>
      <c r="X698" s="17">
        <f t="shared" si="210"/>
        <v>2.9612341806059506E-4</v>
      </c>
      <c r="Y698" s="17">
        <f t="shared" si="210"/>
        <v>0.5280934549309384</v>
      </c>
      <c r="Z698" s="17">
        <f t="shared" si="210"/>
        <v>3.1779537458797081E-5</v>
      </c>
      <c r="AA698" s="17">
        <f t="shared" si="210"/>
        <v>1.8153161062205644E-6</v>
      </c>
      <c r="AB698" s="17">
        <f t="shared" si="210"/>
        <v>6.360362447856943E-3</v>
      </c>
      <c r="AC698" s="17">
        <f t="shared" si="210"/>
        <v>8.3640574104990265E-3</v>
      </c>
      <c r="AD698" s="17">
        <f t="shared" si="210"/>
        <v>5.4666587156122742E-2</v>
      </c>
      <c r="AE698" s="17">
        <f t="shared" si="210"/>
        <v>1.7636137621912407E-2</v>
      </c>
      <c r="AF698" s="17">
        <f t="shared" si="210"/>
        <v>1.4372674591422822E-3</v>
      </c>
      <c r="AG698" s="17">
        <f t="shared" si="210"/>
        <v>5.7312852524708226E-7</v>
      </c>
      <c r="AH698" s="17">
        <f>SUM(B698:AG698)</f>
        <v>0.99999997864792567</v>
      </c>
      <c r="AI698" s="17" t="s">
        <v>150</v>
      </c>
      <c r="AJ698" t="s">
        <v>89</v>
      </c>
      <c r="AK698" t="s">
        <v>89</v>
      </c>
      <c r="AM698" s="17"/>
    </row>
    <row r="700" spans="1:41" x14ac:dyDescent="0.15">
      <c r="A700" t="s">
        <v>109</v>
      </c>
      <c r="B700">
        <f t="shared" ref="B700:AG700" si="211">COUNTIF(B695,"&gt;1000")</f>
        <v>0</v>
      </c>
      <c r="C700">
        <f t="shared" si="211"/>
        <v>1</v>
      </c>
      <c r="D700">
        <f t="shared" si="211"/>
        <v>1</v>
      </c>
      <c r="E700">
        <f t="shared" si="211"/>
        <v>1</v>
      </c>
      <c r="F700">
        <f t="shared" si="211"/>
        <v>1</v>
      </c>
      <c r="G700">
        <f t="shared" si="211"/>
        <v>1</v>
      </c>
      <c r="H700">
        <f t="shared" si="211"/>
        <v>0</v>
      </c>
      <c r="I700">
        <f t="shared" si="211"/>
        <v>1</v>
      </c>
      <c r="J700">
        <f t="shared" si="211"/>
        <v>0</v>
      </c>
      <c r="K700">
        <f t="shared" si="211"/>
        <v>1</v>
      </c>
      <c r="L700">
        <f t="shared" si="211"/>
        <v>0</v>
      </c>
      <c r="M700">
        <f t="shared" si="211"/>
        <v>1</v>
      </c>
      <c r="N700">
        <f t="shared" si="211"/>
        <v>1</v>
      </c>
      <c r="O700">
        <f t="shared" si="211"/>
        <v>1</v>
      </c>
      <c r="P700">
        <f t="shared" si="211"/>
        <v>1</v>
      </c>
      <c r="Q700">
        <f t="shared" si="211"/>
        <v>1</v>
      </c>
      <c r="R700">
        <f t="shared" si="211"/>
        <v>1</v>
      </c>
      <c r="S700">
        <f t="shared" si="211"/>
        <v>0</v>
      </c>
      <c r="T700">
        <f t="shared" si="211"/>
        <v>1</v>
      </c>
      <c r="U700">
        <f t="shared" si="211"/>
        <v>0</v>
      </c>
      <c r="V700">
        <f t="shared" si="211"/>
        <v>1</v>
      </c>
      <c r="W700">
        <f t="shared" si="211"/>
        <v>1</v>
      </c>
      <c r="X700">
        <f t="shared" si="211"/>
        <v>1</v>
      </c>
      <c r="Y700">
        <f t="shared" si="211"/>
        <v>1</v>
      </c>
      <c r="Z700">
        <f t="shared" si="211"/>
        <v>1</v>
      </c>
      <c r="AA700">
        <f t="shared" si="211"/>
        <v>0</v>
      </c>
      <c r="AB700">
        <f t="shared" si="211"/>
        <v>1</v>
      </c>
      <c r="AC700">
        <f t="shared" si="211"/>
        <v>1</v>
      </c>
      <c r="AD700">
        <f t="shared" si="211"/>
        <v>1</v>
      </c>
      <c r="AE700">
        <f t="shared" si="211"/>
        <v>1</v>
      </c>
      <c r="AF700">
        <f t="shared" si="211"/>
        <v>1</v>
      </c>
      <c r="AG700">
        <f t="shared" si="211"/>
        <v>0</v>
      </c>
      <c r="AH700">
        <f>SUM(B700:AG700)-SUM($D700,$I700,$R700,$X700)</f>
        <v>20</v>
      </c>
      <c r="AJ700" t="s">
        <v>150</v>
      </c>
      <c r="AK700" t="s">
        <v>109</v>
      </c>
    </row>
    <row r="701" spans="1:41" x14ac:dyDescent="0.15">
      <c r="A701" t="s">
        <v>116</v>
      </c>
      <c r="AK701" t="s">
        <v>116</v>
      </c>
    </row>
    <row r="702" spans="1:41" x14ac:dyDescent="0.15">
      <c r="B702" t="s">
        <v>150</v>
      </c>
      <c r="C702" t="s">
        <v>150</v>
      </c>
    </row>
    <row r="703" spans="1:41" ht="28" x14ac:dyDescent="0.15">
      <c r="A703" s="23" t="s">
        <v>111</v>
      </c>
      <c r="B703">
        <f t="shared" ref="B703:AG703" si="212">COUNTIF(B698,"&gt;0.01")</f>
        <v>0</v>
      </c>
      <c r="C703">
        <f t="shared" si="212"/>
        <v>1</v>
      </c>
      <c r="D703">
        <f t="shared" si="212"/>
        <v>0</v>
      </c>
      <c r="E703">
        <f t="shared" si="212"/>
        <v>0</v>
      </c>
      <c r="F703">
        <f t="shared" si="212"/>
        <v>0</v>
      </c>
      <c r="G703">
        <f t="shared" si="212"/>
        <v>1</v>
      </c>
      <c r="H703">
        <f t="shared" si="212"/>
        <v>0</v>
      </c>
      <c r="I703">
        <f t="shared" si="212"/>
        <v>0</v>
      </c>
      <c r="J703">
        <f t="shared" si="212"/>
        <v>0</v>
      </c>
      <c r="K703">
        <f t="shared" si="212"/>
        <v>1</v>
      </c>
      <c r="L703">
        <f t="shared" si="212"/>
        <v>0</v>
      </c>
      <c r="M703">
        <f t="shared" si="212"/>
        <v>0</v>
      </c>
      <c r="N703">
        <f t="shared" si="212"/>
        <v>0</v>
      </c>
      <c r="O703">
        <f t="shared" si="212"/>
        <v>0</v>
      </c>
      <c r="P703">
        <f t="shared" si="212"/>
        <v>0</v>
      </c>
      <c r="Q703">
        <f t="shared" si="212"/>
        <v>1</v>
      </c>
      <c r="R703">
        <f t="shared" si="212"/>
        <v>0</v>
      </c>
      <c r="S703">
        <f t="shared" si="212"/>
        <v>0</v>
      </c>
      <c r="T703">
        <f t="shared" si="212"/>
        <v>1</v>
      </c>
      <c r="U703">
        <f t="shared" si="212"/>
        <v>0</v>
      </c>
      <c r="V703">
        <f t="shared" si="212"/>
        <v>0</v>
      </c>
      <c r="W703">
        <f t="shared" si="212"/>
        <v>1</v>
      </c>
      <c r="X703">
        <f t="shared" si="212"/>
        <v>0</v>
      </c>
      <c r="Y703">
        <f t="shared" si="212"/>
        <v>1</v>
      </c>
      <c r="Z703">
        <f t="shared" si="212"/>
        <v>0</v>
      </c>
      <c r="AA703">
        <f t="shared" si="212"/>
        <v>0</v>
      </c>
      <c r="AB703">
        <f t="shared" si="212"/>
        <v>0</v>
      </c>
      <c r="AC703">
        <f t="shared" si="212"/>
        <v>0</v>
      </c>
      <c r="AD703">
        <f t="shared" si="212"/>
        <v>1</v>
      </c>
      <c r="AE703">
        <f t="shared" si="212"/>
        <v>1</v>
      </c>
      <c r="AF703">
        <f t="shared" si="212"/>
        <v>0</v>
      </c>
      <c r="AG703">
        <f t="shared" si="212"/>
        <v>0</v>
      </c>
      <c r="AH703">
        <f>SUM(B703:AG703)</f>
        <v>9</v>
      </c>
      <c r="AK703" s="23" t="s">
        <v>111</v>
      </c>
    </row>
    <row r="706" spans="1:37" x14ac:dyDescent="0.15">
      <c r="A706" t="s">
        <v>190</v>
      </c>
      <c r="B706" t="s">
        <v>191</v>
      </c>
    </row>
    <row r="707" spans="1:37" x14ac:dyDescent="0.15">
      <c r="B707" t="s">
        <v>95</v>
      </c>
      <c r="C707" t="s">
        <v>51</v>
      </c>
      <c r="D707" t="s">
        <v>52</v>
      </c>
      <c r="E707" t="s">
        <v>188</v>
      </c>
      <c r="F707" t="s">
        <v>53</v>
      </c>
      <c r="G707" t="s">
        <v>158</v>
      </c>
      <c r="H707" t="s">
        <v>55</v>
      </c>
      <c r="I707" t="s">
        <v>56</v>
      </c>
      <c r="J707" t="s">
        <v>106</v>
      </c>
      <c r="K707" t="s">
        <v>57</v>
      </c>
      <c r="L707" t="s">
        <v>152</v>
      </c>
      <c r="M707" t="s">
        <v>60</v>
      </c>
      <c r="N707" t="s">
        <v>148</v>
      </c>
      <c r="O707" t="s">
        <v>65</v>
      </c>
      <c r="P707" t="s">
        <v>67</v>
      </c>
      <c r="Q707" t="s">
        <v>107</v>
      </c>
      <c r="R707" t="s">
        <v>68</v>
      </c>
      <c r="S707" t="s">
        <v>69</v>
      </c>
      <c r="T707" t="s">
        <v>118</v>
      </c>
      <c r="U707" t="s">
        <v>119</v>
      </c>
      <c r="V707" t="s">
        <v>185</v>
      </c>
      <c r="W707" t="s">
        <v>70</v>
      </c>
      <c r="X707" t="s">
        <v>71</v>
      </c>
      <c r="Y707" t="s">
        <v>72</v>
      </c>
      <c r="Z707" t="s">
        <v>73</v>
      </c>
      <c r="AA707" t="s">
        <v>153</v>
      </c>
      <c r="AB707" t="s">
        <v>74</v>
      </c>
      <c r="AC707" t="s">
        <v>154</v>
      </c>
      <c r="AD707" t="s">
        <v>75</v>
      </c>
      <c r="AE707" t="s">
        <v>186</v>
      </c>
      <c r="AF707" t="s">
        <v>155</v>
      </c>
      <c r="AG707" t="s">
        <v>78</v>
      </c>
      <c r="AH707" t="s">
        <v>79</v>
      </c>
      <c r="AI707" t="s">
        <v>80</v>
      </c>
      <c r="AJ707" t="s">
        <v>41</v>
      </c>
    </row>
    <row r="708" spans="1:37" x14ac:dyDescent="0.15">
      <c r="A708" t="s">
        <v>159</v>
      </c>
      <c r="B708">
        <v>10282.6942</v>
      </c>
      <c r="C708">
        <v>12721680.767899999</v>
      </c>
      <c r="D708">
        <v>206830050.48800001</v>
      </c>
      <c r="E708">
        <v>0</v>
      </c>
      <c r="F708">
        <v>3981.3146000000002</v>
      </c>
      <c r="G708">
        <v>0</v>
      </c>
      <c r="H708">
        <v>0</v>
      </c>
      <c r="I708">
        <v>79926099.570099995</v>
      </c>
      <c r="J708">
        <v>0</v>
      </c>
      <c r="K708">
        <v>0</v>
      </c>
      <c r="L708">
        <v>293377.27220000001</v>
      </c>
      <c r="M708">
        <v>1697505.7816999999</v>
      </c>
      <c r="N708">
        <v>0</v>
      </c>
      <c r="O708">
        <v>4870.0298000000003</v>
      </c>
      <c r="P708">
        <v>560974.71900000004</v>
      </c>
      <c r="Q708">
        <v>0</v>
      </c>
      <c r="R708">
        <v>5598343.1040000003</v>
      </c>
      <c r="S708">
        <v>142381152.7358</v>
      </c>
      <c r="T708">
        <v>5692.0622999999996</v>
      </c>
      <c r="U708">
        <v>0</v>
      </c>
      <c r="V708">
        <v>0</v>
      </c>
      <c r="W708">
        <v>0</v>
      </c>
      <c r="X708">
        <v>7051991.5882000001</v>
      </c>
      <c r="Y708">
        <v>6021122.5543</v>
      </c>
      <c r="Z708">
        <v>2677952.3816999998</v>
      </c>
      <c r="AA708">
        <v>135.46549999999999</v>
      </c>
      <c r="AB708">
        <v>649.45479999999998</v>
      </c>
      <c r="AC708">
        <v>0</v>
      </c>
      <c r="AD708">
        <v>114219.1183</v>
      </c>
      <c r="AE708">
        <v>0</v>
      </c>
      <c r="AF708">
        <v>0</v>
      </c>
      <c r="AG708">
        <v>0</v>
      </c>
      <c r="AH708">
        <v>0</v>
      </c>
      <c r="AI708">
        <v>0</v>
      </c>
      <c r="AJ708">
        <v>465900081</v>
      </c>
      <c r="AK708" t="s">
        <v>159</v>
      </c>
    </row>
    <row r="709" spans="1:37" x14ac:dyDescent="0.15">
      <c r="A709" t="s">
        <v>160</v>
      </c>
      <c r="B709">
        <v>0</v>
      </c>
      <c r="C709">
        <v>0</v>
      </c>
      <c r="D709">
        <v>1870657.7323</v>
      </c>
      <c r="E709">
        <v>0</v>
      </c>
      <c r="F709">
        <v>9.5500000000000002E-2</v>
      </c>
      <c r="G709">
        <v>0</v>
      </c>
      <c r="H709">
        <v>0</v>
      </c>
      <c r="I709">
        <v>32711364.6664</v>
      </c>
      <c r="J709">
        <v>0</v>
      </c>
      <c r="K709">
        <v>3.0999999999999999E-3</v>
      </c>
      <c r="L709">
        <v>0.26</v>
      </c>
      <c r="M709">
        <v>0</v>
      </c>
      <c r="N709">
        <v>0</v>
      </c>
      <c r="O709">
        <v>5081.9012000000002</v>
      </c>
      <c r="P709">
        <v>0</v>
      </c>
      <c r="Q709">
        <v>0</v>
      </c>
      <c r="R709">
        <v>1090824.7172000001</v>
      </c>
      <c r="S709">
        <v>10888427.644099999</v>
      </c>
      <c r="T709">
        <v>222108.25080000001</v>
      </c>
      <c r="U709">
        <v>128.80789999999999</v>
      </c>
      <c r="V709">
        <v>0</v>
      </c>
      <c r="W709">
        <v>86.145300000000006</v>
      </c>
      <c r="X709">
        <v>0</v>
      </c>
      <c r="Y709">
        <v>5034.71</v>
      </c>
      <c r="Z709">
        <v>10530.101699999999</v>
      </c>
      <c r="AA709">
        <v>0</v>
      </c>
      <c r="AB709">
        <v>33.933300000000003</v>
      </c>
      <c r="AC709">
        <v>0</v>
      </c>
      <c r="AD709">
        <v>1529.5718999999999</v>
      </c>
      <c r="AE709">
        <v>0</v>
      </c>
      <c r="AF709">
        <v>0</v>
      </c>
      <c r="AG709">
        <v>0</v>
      </c>
      <c r="AH709">
        <v>0</v>
      </c>
      <c r="AI709">
        <v>0</v>
      </c>
      <c r="AJ709">
        <v>46805809</v>
      </c>
      <c r="AK709" t="s">
        <v>160</v>
      </c>
    </row>
    <row r="710" spans="1:37" x14ac:dyDescent="0.15">
      <c r="A710" t="s">
        <v>161</v>
      </c>
      <c r="B710">
        <v>0</v>
      </c>
      <c r="C710">
        <v>0</v>
      </c>
      <c r="D710">
        <v>2253004.0040000002</v>
      </c>
      <c r="E710">
        <v>0</v>
      </c>
      <c r="F710">
        <v>494931.75829999999</v>
      </c>
      <c r="G710">
        <v>0</v>
      </c>
      <c r="H710">
        <v>0</v>
      </c>
      <c r="I710">
        <v>53271356.300099999</v>
      </c>
      <c r="J710">
        <v>124.669</v>
      </c>
      <c r="K710">
        <v>0</v>
      </c>
      <c r="L710">
        <v>435929.03860000003</v>
      </c>
      <c r="M710">
        <v>0</v>
      </c>
      <c r="N710">
        <v>0</v>
      </c>
      <c r="O710">
        <v>5412.8270000000002</v>
      </c>
      <c r="P710">
        <v>204633.61689999999</v>
      </c>
      <c r="Q710">
        <v>0</v>
      </c>
      <c r="R710">
        <v>461416.2647</v>
      </c>
      <c r="S710">
        <v>22331573.822700001</v>
      </c>
      <c r="T710">
        <v>100157.2597</v>
      </c>
      <c r="U710">
        <v>614958.34539999999</v>
      </c>
      <c r="V710">
        <v>0</v>
      </c>
      <c r="W710">
        <v>3150.0221999999999</v>
      </c>
      <c r="X710">
        <v>3412910.3835</v>
      </c>
      <c r="Y710">
        <v>16896.438099999999</v>
      </c>
      <c r="Z710">
        <v>2710355.0836</v>
      </c>
      <c r="AA710">
        <v>67.8476</v>
      </c>
      <c r="AB710">
        <v>31.0518</v>
      </c>
      <c r="AC710">
        <v>4460422.1185999997</v>
      </c>
      <c r="AD710">
        <v>51123.977500000001</v>
      </c>
      <c r="AE710">
        <v>1838808.9737</v>
      </c>
      <c r="AF710">
        <v>0</v>
      </c>
      <c r="AG710">
        <v>0</v>
      </c>
      <c r="AH710">
        <v>0</v>
      </c>
      <c r="AI710">
        <v>0</v>
      </c>
      <c r="AJ710">
        <v>92667264</v>
      </c>
      <c r="AK710" t="s">
        <v>161</v>
      </c>
    </row>
    <row r="711" spans="1:37" x14ac:dyDescent="0.15">
      <c r="A711" t="s">
        <v>162</v>
      </c>
      <c r="B711">
        <v>0</v>
      </c>
      <c r="C711">
        <v>0</v>
      </c>
      <c r="D711">
        <v>38280805.166199997</v>
      </c>
      <c r="E711">
        <v>0</v>
      </c>
      <c r="F711">
        <v>514738.65759999998</v>
      </c>
      <c r="G711">
        <v>14.2987</v>
      </c>
      <c r="H711">
        <v>0</v>
      </c>
      <c r="I711">
        <v>5332588.9841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3.3912</v>
      </c>
      <c r="P711">
        <v>1249884.2152</v>
      </c>
      <c r="Q711">
        <v>0</v>
      </c>
      <c r="R711">
        <v>973915.96539999999</v>
      </c>
      <c r="S711">
        <v>18973831.723200001</v>
      </c>
      <c r="T711">
        <v>339679.1618</v>
      </c>
      <c r="U711">
        <v>45606.394800000002</v>
      </c>
      <c r="V711">
        <v>0</v>
      </c>
      <c r="W711">
        <v>0</v>
      </c>
      <c r="X711">
        <v>0</v>
      </c>
      <c r="Y711">
        <v>62545.224399999999</v>
      </c>
      <c r="Z711">
        <v>2222320.7338</v>
      </c>
      <c r="AA711">
        <v>0</v>
      </c>
      <c r="AB711">
        <v>578.36890000000005</v>
      </c>
      <c r="AC711">
        <v>0</v>
      </c>
      <c r="AD711">
        <v>350120.53529999999</v>
      </c>
      <c r="AE711">
        <v>0</v>
      </c>
      <c r="AF711">
        <v>1074097.4924999999</v>
      </c>
      <c r="AG711">
        <v>0</v>
      </c>
      <c r="AH711">
        <v>0</v>
      </c>
      <c r="AI711">
        <v>0</v>
      </c>
      <c r="AJ711">
        <v>69420730</v>
      </c>
      <c r="AK711" t="s">
        <v>162</v>
      </c>
    </row>
    <row r="712" spans="1:37" x14ac:dyDescent="0.15">
      <c r="A712" t="s">
        <v>163</v>
      </c>
      <c r="B712">
        <v>0</v>
      </c>
      <c r="C712">
        <v>0</v>
      </c>
      <c r="D712">
        <v>65765908.017399997</v>
      </c>
      <c r="E712">
        <v>0</v>
      </c>
      <c r="F712">
        <v>458057.06929999997</v>
      </c>
      <c r="G712">
        <v>0</v>
      </c>
      <c r="H712">
        <v>0</v>
      </c>
      <c r="I712">
        <v>2656261.0205000001</v>
      </c>
      <c r="J712">
        <v>0</v>
      </c>
      <c r="K712">
        <v>0</v>
      </c>
      <c r="L712">
        <v>0</v>
      </c>
      <c r="M712">
        <v>0</v>
      </c>
      <c r="N712">
        <v>0</v>
      </c>
      <c r="O712">
        <v>4344.0524999999998</v>
      </c>
      <c r="P712">
        <v>273298.64250000002</v>
      </c>
      <c r="Q712">
        <v>0</v>
      </c>
      <c r="R712">
        <v>684309.58250000002</v>
      </c>
      <c r="S712">
        <v>1789480.8703999999</v>
      </c>
      <c r="T712">
        <v>0</v>
      </c>
      <c r="U712">
        <v>0</v>
      </c>
      <c r="V712">
        <v>0</v>
      </c>
      <c r="W712">
        <v>4369.1229999999996</v>
      </c>
      <c r="X712">
        <v>0</v>
      </c>
      <c r="Y712">
        <v>885.63109999999995</v>
      </c>
      <c r="Z712">
        <v>3402903.7283000001</v>
      </c>
      <c r="AA712">
        <v>0</v>
      </c>
      <c r="AB712">
        <v>150.73220000000001</v>
      </c>
      <c r="AC712">
        <v>0</v>
      </c>
      <c r="AD712">
        <v>41636.021099999998</v>
      </c>
      <c r="AE712">
        <v>0</v>
      </c>
      <c r="AF712">
        <v>0</v>
      </c>
      <c r="AG712">
        <v>0</v>
      </c>
      <c r="AH712">
        <v>0</v>
      </c>
      <c r="AI712">
        <v>0</v>
      </c>
      <c r="AJ712">
        <v>75081604</v>
      </c>
      <c r="AK712" t="s">
        <v>163</v>
      </c>
    </row>
    <row r="713" spans="1:37" x14ac:dyDescent="0.15">
      <c r="A713" t="s">
        <v>164</v>
      </c>
      <c r="B713">
        <v>0</v>
      </c>
      <c r="C713">
        <v>0</v>
      </c>
      <c r="D713">
        <v>58146733.720299996</v>
      </c>
      <c r="E713">
        <v>0</v>
      </c>
      <c r="F713">
        <v>0</v>
      </c>
      <c r="G713">
        <v>0</v>
      </c>
      <c r="H713">
        <v>0</v>
      </c>
      <c r="I713">
        <v>0</v>
      </c>
      <c r="J713">
        <v>0</v>
      </c>
      <c r="K713">
        <v>0</v>
      </c>
      <c r="L713">
        <v>15150.2467</v>
      </c>
      <c r="M713">
        <v>0</v>
      </c>
      <c r="N713">
        <v>30247.371599999999</v>
      </c>
      <c r="O713">
        <v>2294.5178000000001</v>
      </c>
      <c r="P713">
        <v>688.77800000000002</v>
      </c>
      <c r="Q713">
        <v>0</v>
      </c>
      <c r="R713">
        <v>0</v>
      </c>
      <c r="S713">
        <v>573502.58810000005</v>
      </c>
      <c r="T713">
        <v>27288.090899999999</v>
      </c>
      <c r="U713">
        <v>1060.4377999999999</v>
      </c>
      <c r="V713">
        <v>0</v>
      </c>
      <c r="W713">
        <v>0</v>
      </c>
      <c r="X713">
        <v>15533.3439</v>
      </c>
      <c r="Y713">
        <v>1159.4899</v>
      </c>
      <c r="Z713">
        <v>0</v>
      </c>
      <c r="AA713">
        <v>4.375</v>
      </c>
      <c r="AB713">
        <v>9.2155000000000005</v>
      </c>
      <c r="AC713">
        <v>0</v>
      </c>
      <c r="AD713">
        <v>451.83359999999999</v>
      </c>
      <c r="AE713">
        <v>0</v>
      </c>
      <c r="AF713">
        <v>0</v>
      </c>
      <c r="AG713">
        <v>183.20500000000001</v>
      </c>
      <c r="AH713">
        <v>0</v>
      </c>
      <c r="AI713">
        <v>0</v>
      </c>
      <c r="AJ713">
        <v>58814307</v>
      </c>
      <c r="AK713" t="s">
        <v>164</v>
      </c>
    </row>
    <row r="714" spans="1:37" x14ac:dyDescent="0.15">
      <c r="A714" t="s">
        <v>165</v>
      </c>
      <c r="B714">
        <v>0</v>
      </c>
      <c r="C714">
        <v>2283560.0314000002</v>
      </c>
      <c r="D714">
        <v>18506704.309</v>
      </c>
      <c r="E714">
        <v>0</v>
      </c>
      <c r="F714">
        <v>282307.06939999998</v>
      </c>
      <c r="G714">
        <v>0</v>
      </c>
      <c r="H714">
        <v>0</v>
      </c>
      <c r="I714">
        <v>0</v>
      </c>
      <c r="J714">
        <v>0</v>
      </c>
      <c r="K714">
        <v>8.0417000000000005</v>
      </c>
      <c r="L714">
        <v>365108.31390000001</v>
      </c>
      <c r="M714">
        <v>0</v>
      </c>
      <c r="N714">
        <v>0</v>
      </c>
      <c r="O714">
        <v>8323.7556999999997</v>
      </c>
      <c r="P714">
        <v>22249.2611</v>
      </c>
      <c r="Q714">
        <v>0</v>
      </c>
      <c r="R714">
        <v>314604.11109999998</v>
      </c>
      <c r="S714">
        <v>18372367.305300001</v>
      </c>
      <c r="T714">
        <v>7468.4611000000004</v>
      </c>
      <c r="U714">
        <v>1995.9471000000001</v>
      </c>
      <c r="V714">
        <v>0</v>
      </c>
      <c r="W714">
        <v>1372.1472000000001</v>
      </c>
      <c r="X714">
        <v>1296000.2350999999</v>
      </c>
      <c r="Y714">
        <v>1936.9082000000001</v>
      </c>
      <c r="Z714">
        <v>106545.1583</v>
      </c>
      <c r="AA714">
        <v>91.011099999999999</v>
      </c>
      <c r="AB714">
        <v>10.5806</v>
      </c>
      <c r="AC714">
        <v>0</v>
      </c>
      <c r="AD714">
        <v>2008.5444</v>
      </c>
      <c r="AE714">
        <v>0</v>
      </c>
      <c r="AF714">
        <v>13063.8639</v>
      </c>
      <c r="AG714">
        <v>878.30830000000003</v>
      </c>
      <c r="AH714">
        <v>0</v>
      </c>
      <c r="AI714">
        <v>0</v>
      </c>
      <c r="AJ714">
        <v>41586603</v>
      </c>
      <c r="AK714" t="s">
        <v>165</v>
      </c>
    </row>
    <row r="715" spans="1:37" x14ac:dyDescent="0.15">
      <c r="A715" t="s">
        <v>166</v>
      </c>
      <c r="B715">
        <v>1466.3112000000001</v>
      </c>
      <c r="C715">
        <v>9401.6021999999994</v>
      </c>
      <c r="D715">
        <v>107222271.72229999</v>
      </c>
      <c r="E715">
        <v>3876.4056999999998</v>
      </c>
      <c r="F715">
        <v>179748</v>
      </c>
      <c r="G715">
        <v>0</v>
      </c>
      <c r="H715">
        <v>0.2225</v>
      </c>
      <c r="I715">
        <v>0</v>
      </c>
      <c r="J715">
        <v>1.1607000000000001</v>
      </c>
      <c r="K715">
        <v>0</v>
      </c>
      <c r="L715">
        <v>328730.5123</v>
      </c>
      <c r="M715">
        <v>0</v>
      </c>
      <c r="N715">
        <v>14971.9393</v>
      </c>
      <c r="O715">
        <v>6676.7942000000003</v>
      </c>
      <c r="P715">
        <v>25022.237099999998</v>
      </c>
      <c r="Q715">
        <v>796949.28969999996</v>
      </c>
      <c r="R715">
        <v>3378978.9955000002</v>
      </c>
      <c r="S715">
        <v>25066405.588399999</v>
      </c>
      <c r="T715">
        <v>329510.61749999999</v>
      </c>
      <c r="U715">
        <v>18164.010699999999</v>
      </c>
      <c r="V715">
        <v>1.8918999999999999</v>
      </c>
      <c r="W715">
        <v>4313.8477999999996</v>
      </c>
      <c r="X715">
        <v>1935.3961999999999</v>
      </c>
      <c r="Y715">
        <v>4778.9162999999999</v>
      </c>
      <c r="Z715">
        <v>838257.01919999998</v>
      </c>
      <c r="AA715">
        <v>3979.2966000000001</v>
      </c>
      <c r="AB715">
        <v>952.99829999999997</v>
      </c>
      <c r="AC715">
        <v>2554.7109</v>
      </c>
      <c r="AD715">
        <v>47481.876199999999</v>
      </c>
      <c r="AE715">
        <v>0</v>
      </c>
      <c r="AF715">
        <v>249962.36079999999</v>
      </c>
      <c r="AG715">
        <v>87793.378400000001</v>
      </c>
      <c r="AH715">
        <v>2.0264000000000002</v>
      </c>
      <c r="AI715">
        <v>0</v>
      </c>
      <c r="AJ715">
        <v>138624189</v>
      </c>
      <c r="AK715" t="s">
        <v>166</v>
      </c>
    </row>
    <row r="716" spans="1:37" x14ac:dyDescent="0.15">
      <c r="A716" t="s">
        <v>167</v>
      </c>
      <c r="B716">
        <v>0</v>
      </c>
      <c r="C716">
        <v>0</v>
      </c>
      <c r="D716">
        <v>8688588.8840999994</v>
      </c>
      <c r="E716">
        <v>0</v>
      </c>
      <c r="F716">
        <v>0</v>
      </c>
      <c r="G716">
        <v>0</v>
      </c>
      <c r="H716">
        <v>0</v>
      </c>
      <c r="I716">
        <v>0</v>
      </c>
      <c r="J716">
        <v>0</v>
      </c>
      <c r="K716">
        <v>0</v>
      </c>
      <c r="L716">
        <v>21438.2772</v>
      </c>
      <c r="M716">
        <v>0</v>
      </c>
      <c r="N716">
        <v>0</v>
      </c>
      <c r="O716">
        <v>3552.3775000000001</v>
      </c>
      <c r="P716">
        <v>0</v>
      </c>
      <c r="Q716">
        <v>0</v>
      </c>
      <c r="R716">
        <v>0</v>
      </c>
      <c r="S716">
        <v>4674314.8172000004</v>
      </c>
      <c r="T716">
        <v>0</v>
      </c>
      <c r="U716">
        <v>83680.010800000004</v>
      </c>
      <c r="V716">
        <v>0</v>
      </c>
      <c r="W716">
        <v>281.28140000000002</v>
      </c>
      <c r="X716">
        <v>0</v>
      </c>
      <c r="Y716">
        <v>2475.5810000000001</v>
      </c>
      <c r="Z716">
        <v>2145864.5726999999</v>
      </c>
      <c r="AA716">
        <v>0</v>
      </c>
      <c r="AB716">
        <v>10.6892</v>
      </c>
      <c r="AC716">
        <v>0</v>
      </c>
      <c r="AD716">
        <v>66865.352799999993</v>
      </c>
      <c r="AE716">
        <v>0</v>
      </c>
      <c r="AF716">
        <v>0</v>
      </c>
      <c r="AG716">
        <v>9696.5457999999999</v>
      </c>
      <c r="AH716">
        <v>0</v>
      </c>
      <c r="AI716">
        <v>0</v>
      </c>
      <c r="AJ716">
        <v>15696768</v>
      </c>
      <c r="AK716" t="s">
        <v>167</v>
      </c>
    </row>
    <row r="717" spans="1:37" x14ac:dyDescent="0.15">
      <c r="A717" t="s">
        <v>168</v>
      </c>
      <c r="B717">
        <v>0</v>
      </c>
      <c r="C717">
        <v>0</v>
      </c>
      <c r="D717">
        <v>27230717.848700002</v>
      </c>
      <c r="E717">
        <v>0</v>
      </c>
      <c r="F717">
        <v>0</v>
      </c>
      <c r="G717">
        <v>0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26688.764899999998</v>
      </c>
      <c r="P717">
        <v>0</v>
      </c>
      <c r="Q717">
        <v>0</v>
      </c>
      <c r="R717">
        <v>653204.68200000003</v>
      </c>
      <c r="S717">
        <v>5519363.9595999997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4781.9610000000002</v>
      </c>
      <c r="Z717">
        <v>43902750.306599997</v>
      </c>
      <c r="AA717">
        <v>0</v>
      </c>
      <c r="AB717">
        <v>0</v>
      </c>
      <c r="AC717">
        <v>0</v>
      </c>
      <c r="AD717">
        <v>0</v>
      </c>
      <c r="AE717">
        <v>0</v>
      </c>
      <c r="AF717">
        <v>0</v>
      </c>
      <c r="AG717">
        <v>0</v>
      </c>
      <c r="AH717">
        <v>0</v>
      </c>
      <c r="AI717">
        <v>0</v>
      </c>
      <c r="AJ717">
        <v>77337508</v>
      </c>
      <c r="AK717" t="s">
        <v>168</v>
      </c>
    </row>
    <row r="718" spans="1:37" x14ac:dyDescent="0.15">
      <c r="A718" t="s">
        <v>169</v>
      </c>
      <c r="B718">
        <v>0</v>
      </c>
      <c r="C718">
        <v>0</v>
      </c>
      <c r="D718">
        <v>8611710.8465999998</v>
      </c>
      <c r="E718">
        <v>0</v>
      </c>
      <c r="F718">
        <v>0</v>
      </c>
      <c r="G718">
        <v>0</v>
      </c>
      <c r="H718">
        <v>0</v>
      </c>
      <c r="I718">
        <v>0</v>
      </c>
      <c r="J718">
        <v>0</v>
      </c>
      <c r="K718">
        <v>0</v>
      </c>
      <c r="L718">
        <v>1430576.1339</v>
      </c>
      <c r="M718">
        <v>0</v>
      </c>
      <c r="N718">
        <v>0</v>
      </c>
      <c r="O718">
        <v>4010.9895999999999</v>
      </c>
      <c r="P718">
        <v>383.1875</v>
      </c>
      <c r="Q718">
        <v>0</v>
      </c>
      <c r="R718">
        <v>896792.65969999996</v>
      </c>
      <c r="S718">
        <v>11617594.649499999</v>
      </c>
      <c r="T718">
        <v>38430.8986</v>
      </c>
      <c r="U718">
        <v>1805.355</v>
      </c>
      <c r="V718">
        <v>0</v>
      </c>
      <c r="W718">
        <v>0</v>
      </c>
      <c r="X718">
        <v>0</v>
      </c>
      <c r="Y718">
        <v>2345.9153000000001</v>
      </c>
      <c r="Z718">
        <v>0</v>
      </c>
      <c r="AA718">
        <v>0</v>
      </c>
      <c r="AB718">
        <v>0</v>
      </c>
      <c r="AC718">
        <v>0</v>
      </c>
      <c r="AD718">
        <v>0</v>
      </c>
      <c r="AE718">
        <v>0</v>
      </c>
      <c r="AF718">
        <v>0</v>
      </c>
      <c r="AG718">
        <v>0</v>
      </c>
      <c r="AH718">
        <v>0</v>
      </c>
      <c r="AI718">
        <v>0</v>
      </c>
      <c r="AJ718">
        <v>22603651</v>
      </c>
      <c r="AK718" t="s">
        <v>169</v>
      </c>
    </row>
    <row r="719" spans="1:37" x14ac:dyDescent="0.15">
      <c r="A719" t="s">
        <v>170</v>
      </c>
      <c r="B719">
        <v>61.937199999999997</v>
      </c>
      <c r="C719">
        <v>0</v>
      </c>
      <c r="D719">
        <v>41910533.799699999</v>
      </c>
      <c r="E719">
        <v>0</v>
      </c>
      <c r="F719">
        <v>0</v>
      </c>
      <c r="G719">
        <v>0</v>
      </c>
      <c r="H719">
        <v>33.223799999999997</v>
      </c>
      <c r="I719">
        <v>1231767.8029</v>
      </c>
      <c r="J719">
        <v>45.532800000000002</v>
      </c>
      <c r="K719">
        <v>0</v>
      </c>
      <c r="L719">
        <v>26.6739</v>
      </c>
      <c r="M719">
        <v>0</v>
      </c>
      <c r="N719">
        <v>0</v>
      </c>
      <c r="O719">
        <v>6168.0934999999999</v>
      </c>
      <c r="P719">
        <v>187768.0564</v>
      </c>
      <c r="Q719">
        <v>0</v>
      </c>
      <c r="R719">
        <v>2930849.7365999999</v>
      </c>
      <c r="S719">
        <v>15721358.364600001</v>
      </c>
      <c r="T719">
        <v>30.725999999999999</v>
      </c>
      <c r="U719">
        <v>144329.41769999999</v>
      </c>
      <c r="V719">
        <v>35.629899999999999</v>
      </c>
      <c r="W719">
        <v>1481.7447</v>
      </c>
      <c r="X719">
        <v>2110750.8816</v>
      </c>
      <c r="Y719">
        <v>2290.0852</v>
      </c>
      <c r="Z719">
        <v>2493936.9304</v>
      </c>
      <c r="AA719">
        <v>51.3887</v>
      </c>
      <c r="AB719">
        <v>231.1292</v>
      </c>
      <c r="AC719">
        <v>2098.819</v>
      </c>
      <c r="AD719">
        <v>146304.3769</v>
      </c>
      <c r="AE719">
        <v>0</v>
      </c>
      <c r="AF719">
        <v>171975.63620000001</v>
      </c>
      <c r="AG719">
        <v>42500.117299999998</v>
      </c>
      <c r="AH719">
        <v>46.811100000000003</v>
      </c>
      <c r="AI719">
        <v>0</v>
      </c>
      <c r="AJ719">
        <v>67104677</v>
      </c>
      <c r="AK719" t="s">
        <v>170</v>
      </c>
    </row>
    <row r="720" spans="1:37" x14ac:dyDescent="0.15">
      <c r="A720" t="s">
        <v>171</v>
      </c>
      <c r="B720">
        <v>0</v>
      </c>
      <c r="C720">
        <v>16701457.9617</v>
      </c>
      <c r="D720">
        <v>4137687.7218999998</v>
      </c>
      <c r="E720">
        <v>0</v>
      </c>
      <c r="F720">
        <v>182.93899999999999</v>
      </c>
      <c r="G720">
        <v>0</v>
      </c>
      <c r="H720">
        <v>10.649100000000001</v>
      </c>
      <c r="I720">
        <v>0</v>
      </c>
      <c r="J720">
        <v>9.7599</v>
      </c>
      <c r="K720">
        <v>0</v>
      </c>
      <c r="L720">
        <v>4.8757000000000001</v>
      </c>
      <c r="M720">
        <v>0</v>
      </c>
      <c r="N720">
        <v>0</v>
      </c>
      <c r="O720">
        <v>1583.8574000000001</v>
      </c>
      <c r="P720">
        <v>41527.063699999999</v>
      </c>
      <c r="Q720">
        <v>0</v>
      </c>
      <c r="R720">
        <v>12040.4527</v>
      </c>
      <c r="S720">
        <v>7331237.0911999997</v>
      </c>
      <c r="T720">
        <v>4.9748000000000001</v>
      </c>
      <c r="U720">
        <v>7632.2187999999996</v>
      </c>
      <c r="V720">
        <v>6.5674000000000001</v>
      </c>
      <c r="W720">
        <v>2598.1585</v>
      </c>
      <c r="X720">
        <v>7.1887999999999996</v>
      </c>
      <c r="Y720">
        <v>432.375</v>
      </c>
      <c r="Z720">
        <v>1035090.5455</v>
      </c>
      <c r="AA720">
        <v>7.9797000000000002</v>
      </c>
      <c r="AB720">
        <v>750.02530000000002</v>
      </c>
      <c r="AC720">
        <v>4142.6713</v>
      </c>
      <c r="AD720">
        <v>40025.563300000002</v>
      </c>
      <c r="AE720">
        <v>0</v>
      </c>
      <c r="AF720">
        <v>208412.30840000001</v>
      </c>
      <c r="AG720">
        <v>28918.831999999999</v>
      </c>
      <c r="AH720">
        <v>6.6981000000000002</v>
      </c>
      <c r="AI720">
        <v>0</v>
      </c>
      <c r="AJ720">
        <v>29553778</v>
      </c>
      <c r="AK720" t="s">
        <v>171</v>
      </c>
    </row>
    <row r="721" spans="1:41" x14ac:dyDescent="0.15">
      <c r="A721" t="s">
        <v>172</v>
      </c>
      <c r="B721">
        <v>0</v>
      </c>
      <c r="C721">
        <v>0</v>
      </c>
      <c r="D721">
        <v>0</v>
      </c>
      <c r="E721">
        <v>0</v>
      </c>
      <c r="F721">
        <v>0</v>
      </c>
      <c r="G721">
        <v>0</v>
      </c>
      <c r="H721">
        <v>0</v>
      </c>
      <c r="I721">
        <v>12209411.985200001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4377.5014000000001</v>
      </c>
      <c r="P721">
        <v>0</v>
      </c>
      <c r="Q721">
        <v>0</v>
      </c>
      <c r="R721">
        <v>1178065.0589999999</v>
      </c>
      <c r="S721">
        <v>901535.47549999994</v>
      </c>
      <c r="T721">
        <v>597.16060000000004</v>
      </c>
      <c r="U721">
        <v>34610.089699999997</v>
      </c>
      <c r="V721">
        <v>0</v>
      </c>
      <c r="W721">
        <v>0</v>
      </c>
      <c r="X721">
        <v>0</v>
      </c>
      <c r="Y721">
        <v>614.89890000000003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0</v>
      </c>
      <c r="AG721">
        <v>0</v>
      </c>
      <c r="AH721">
        <v>0</v>
      </c>
      <c r="AI721">
        <v>0</v>
      </c>
      <c r="AJ721">
        <v>14329212</v>
      </c>
      <c r="AK721" t="s">
        <v>172</v>
      </c>
    </row>
    <row r="722" spans="1:41" x14ac:dyDescent="0.15">
      <c r="A722" t="s">
        <v>173</v>
      </c>
      <c r="B722">
        <v>970.68550000000005</v>
      </c>
      <c r="C722">
        <v>0</v>
      </c>
      <c r="D722">
        <v>2561218.4372999999</v>
      </c>
      <c r="E722">
        <v>0</v>
      </c>
      <c r="F722">
        <v>0</v>
      </c>
      <c r="G722">
        <v>0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5554.9780000000001</v>
      </c>
      <c r="P722">
        <v>0</v>
      </c>
      <c r="Q722">
        <v>0</v>
      </c>
      <c r="R722">
        <v>73522.437000000005</v>
      </c>
      <c r="S722">
        <v>12148317.8793</v>
      </c>
      <c r="T722">
        <v>0</v>
      </c>
      <c r="U722">
        <v>0</v>
      </c>
      <c r="V722">
        <v>0</v>
      </c>
      <c r="W722">
        <v>0</v>
      </c>
      <c r="X722">
        <v>374055.89350000001</v>
      </c>
      <c r="Y722">
        <v>238.2902</v>
      </c>
      <c r="Z722">
        <v>0</v>
      </c>
      <c r="AA722">
        <v>5.7884000000000002</v>
      </c>
      <c r="AB722">
        <v>0</v>
      </c>
      <c r="AC722">
        <v>0</v>
      </c>
      <c r="AD722">
        <v>0</v>
      </c>
      <c r="AE722">
        <v>0</v>
      </c>
      <c r="AF722">
        <v>0</v>
      </c>
      <c r="AG722">
        <v>0</v>
      </c>
      <c r="AH722">
        <v>0</v>
      </c>
      <c r="AI722">
        <v>0</v>
      </c>
      <c r="AJ722">
        <v>15163884</v>
      </c>
      <c r="AK722" t="s">
        <v>173</v>
      </c>
    </row>
    <row r="723" spans="1:41" x14ac:dyDescent="0.15">
      <c r="A723" t="s">
        <v>174</v>
      </c>
      <c r="B723">
        <v>0</v>
      </c>
      <c r="C723">
        <v>4109764.69</v>
      </c>
      <c r="D723">
        <v>35550381.832000002</v>
      </c>
      <c r="E723">
        <v>0</v>
      </c>
      <c r="F723">
        <v>0</v>
      </c>
      <c r="G723">
        <v>0</v>
      </c>
      <c r="H723">
        <v>0</v>
      </c>
      <c r="I723">
        <v>6129877.6260000002</v>
      </c>
      <c r="J723">
        <v>0</v>
      </c>
      <c r="K723">
        <v>0</v>
      </c>
      <c r="L723">
        <v>3586949.0123000001</v>
      </c>
      <c r="M723">
        <v>0</v>
      </c>
      <c r="N723">
        <v>0</v>
      </c>
      <c r="O723">
        <v>4037.9901</v>
      </c>
      <c r="P723">
        <v>180677.7403</v>
      </c>
      <c r="Q723">
        <v>0</v>
      </c>
      <c r="R723">
        <v>662824.78</v>
      </c>
      <c r="S723">
        <v>2886775.1900999998</v>
      </c>
      <c r="T723">
        <v>0</v>
      </c>
      <c r="U723">
        <v>28300.3439</v>
      </c>
      <c r="V723">
        <v>0</v>
      </c>
      <c r="W723">
        <v>1720.74</v>
      </c>
      <c r="X723">
        <v>2258072.9010999999</v>
      </c>
      <c r="Y723">
        <v>1008.4347</v>
      </c>
      <c r="Z723">
        <v>1115385.9643999999</v>
      </c>
      <c r="AA723">
        <v>67.701400000000007</v>
      </c>
      <c r="AB723">
        <v>1031.5688</v>
      </c>
      <c r="AC723">
        <v>323069.2023</v>
      </c>
      <c r="AD723">
        <v>22789.1505</v>
      </c>
      <c r="AE723">
        <v>0</v>
      </c>
      <c r="AF723">
        <v>0</v>
      </c>
      <c r="AG723">
        <v>0</v>
      </c>
      <c r="AH723">
        <v>0</v>
      </c>
      <c r="AI723">
        <v>0</v>
      </c>
      <c r="AJ723">
        <v>56862735</v>
      </c>
      <c r="AK723" t="s">
        <v>174</v>
      </c>
    </row>
    <row r="724" spans="1:41" x14ac:dyDescent="0.15">
      <c r="A724" t="s">
        <v>175</v>
      </c>
      <c r="B724">
        <v>0</v>
      </c>
      <c r="C724">
        <v>0</v>
      </c>
      <c r="D724">
        <v>12025836.5341</v>
      </c>
      <c r="E724">
        <v>0</v>
      </c>
      <c r="F724">
        <v>616975.85530000005</v>
      </c>
      <c r="G724">
        <v>0</v>
      </c>
      <c r="H724">
        <v>0</v>
      </c>
      <c r="I724">
        <v>44949301.910800003</v>
      </c>
      <c r="J724">
        <v>70.546400000000006</v>
      </c>
      <c r="K724">
        <v>0</v>
      </c>
      <c r="L724">
        <v>708225.64520000003</v>
      </c>
      <c r="M724">
        <v>0</v>
      </c>
      <c r="N724">
        <v>0</v>
      </c>
      <c r="O724">
        <v>4603.8824999999997</v>
      </c>
      <c r="P724">
        <v>108620.4074</v>
      </c>
      <c r="Q724">
        <v>0</v>
      </c>
      <c r="R724">
        <v>432570.30489999999</v>
      </c>
      <c r="S724">
        <v>4743878.7786999997</v>
      </c>
      <c r="T724">
        <v>2.4899999999999999E-2</v>
      </c>
      <c r="U724">
        <v>3602.1880000000001</v>
      </c>
      <c r="V724">
        <v>0</v>
      </c>
      <c r="W724">
        <v>1388.1428000000001</v>
      </c>
      <c r="X724">
        <v>480533.82579999999</v>
      </c>
      <c r="Y724">
        <v>2490.5722000000001</v>
      </c>
      <c r="Z724">
        <v>1102882.4861000001</v>
      </c>
      <c r="AA724">
        <v>63.431399999999996</v>
      </c>
      <c r="AB724">
        <v>741.41449999999998</v>
      </c>
      <c r="AC724">
        <v>0</v>
      </c>
      <c r="AD724">
        <v>21822.723600000001</v>
      </c>
      <c r="AE724">
        <v>0</v>
      </c>
      <c r="AF724">
        <v>334889.49160000001</v>
      </c>
      <c r="AG724">
        <v>0</v>
      </c>
      <c r="AH724">
        <v>0</v>
      </c>
      <c r="AI724">
        <v>0</v>
      </c>
      <c r="AJ724">
        <v>65538498</v>
      </c>
      <c r="AK724" t="s">
        <v>175</v>
      </c>
    </row>
    <row r="725" spans="1:41" x14ac:dyDescent="0.15">
      <c r="A725" t="s">
        <v>176</v>
      </c>
      <c r="B725">
        <v>0</v>
      </c>
      <c r="C725">
        <v>0</v>
      </c>
      <c r="D725">
        <v>7130105.4687000001</v>
      </c>
      <c r="E725">
        <v>0</v>
      </c>
      <c r="F725">
        <v>0</v>
      </c>
      <c r="G725">
        <v>0</v>
      </c>
      <c r="H725">
        <v>0</v>
      </c>
      <c r="I725">
        <v>0</v>
      </c>
      <c r="J725">
        <v>0</v>
      </c>
      <c r="K725">
        <v>0</v>
      </c>
      <c r="L725">
        <v>0</v>
      </c>
      <c r="M725">
        <v>0</v>
      </c>
      <c r="N725">
        <v>0</v>
      </c>
      <c r="O725">
        <v>4358.4519</v>
      </c>
      <c r="P725">
        <v>0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2865.93</v>
      </c>
      <c r="Z725">
        <v>0</v>
      </c>
      <c r="AA725">
        <v>0</v>
      </c>
      <c r="AB725">
        <v>7.8766999999999996</v>
      </c>
      <c r="AC725">
        <v>0</v>
      </c>
      <c r="AD725">
        <v>0</v>
      </c>
      <c r="AE725">
        <v>0</v>
      </c>
      <c r="AF725">
        <v>0</v>
      </c>
      <c r="AG725">
        <v>0</v>
      </c>
      <c r="AH725">
        <v>0</v>
      </c>
      <c r="AI725">
        <v>0</v>
      </c>
      <c r="AJ725">
        <v>7137338</v>
      </c>
      <c r="AK725" t="s">
        <v>176</v>
      </c>
    </row>
    <row r="726" spans="1:41" x14ac:dyDescent="0.15">
      <c r="A726" t="s">
        <v>41</v>
      </c>
      <c r="B726">
        <v>12782</v>
      </c>
      <c r="C726">
        <v>35825865</v>
      </c>
      <c r="D726">
        <v>646722917</v>
      </c>
      <c r="E726">
        <v>3876</v>
      </c>
      <c r="F726">
        <v>2550923</v>
      </c>
      <c r="G726">
        <v>14</v>
      </c>
      <c r="H726">
        <v>44</v>
      </c>
      <c r="I726">
        <v>238418030</v>
      </c>
      <c r="J726">
        <v>252</v>
      </c>
      <c r="K726">
        <v>8</v>
      </c>
      <c r="L726">
        <v>7185516</v>
      </c>
      <c r="M726">
        <v>1697506</v>
      </c>
      <c r="N726">
        <v>45219</v>
      </c>
      <c r="O726">
        <v>101944</v>
      </c>
      <c r="P726">
        <v>2855728</v>
      </c>
      <c r="Q726">
        <v>796949</v>
      </c>
      <c r="R726">
        <v>19342263</v>
      </c>
      <c r="S726">
        <v>305921118</v>
      </c>
      <c r="T726">
        <v>1070968</v>
      </c>
      <c r="U726">
        <v>985874</v>
      </c>
      <c r="V726">
        <v>44</v>
      </c>
      <c r="W726">
        <v>20761</v>
      </c>
      <c r="X726">
        <v>17001792</v>
      </c>
      <c r="Y726">
        <v>6133904</v>
      </c>
      <c r="Z726">
        <v>63764775</v>
      </c>
      <c r="AA726">
        <v>4474</v>
      </c>
      <c r="AB726">
        <v>5189</v>
      </c>
      <c r="AC726">
        <v>4792288</v>
      </c>
      <c r="AD726">
        <v>906379</v>
      </c>
      <c r="AE726">
        <v>1838809</v>
      </c>
      <c r="AF726">
        <v>2052401</v>
      </c>
      <c r="AG726">
        <v>169970</v>
      </c>
      <c r="AH726">
        <v>56</v>
      </c>
      <c r="AI726">
        <v>0</v>
      </c>
      <c r="AJ726">
        <v>1360228637</v>
      </c>
    </row>
    <row r="727" spans="1:41" x14ac:dyDescent="0.15">
      <c r="AO727" t="s">
        <v>150</v>
      </c>
    </row>
    <row r="729" spans="1:41" x14ac:dyDescent="0.15">
      <c r="A729" t="s">
        <v>50</v>
      </c>
      <c r="B729" t="s">
        <v>95</v>
      </c>
      <c r="C729" t="s">
        <v>51</v>
      </c>
      <c r="D729" t="s">
        <v>52</v>
      </c>
      <c r="E729" t="s">
        <v>188</v>
      </c>
      <c r="F729" t="s">
        <v>53</v>
      </c>
      <c r="G729" t="s">
        <v>158</v>
      </c>
      <c r="H729" t="s">
        <v>55</v>
      </c>
      <c r="I729" t="s">
        <v>56</v>
      </c>
      <c r="J729" t="s">
        <v>106</v>
      </c>
      <c r="K729" t="s">
        <v>57</v>
      </c>
      <c r="L729" t="s">
        <v>152</v>
      </c>
      <c r="M729" t="s">
        <v>60</v>
      </c>
      <c r="N729" t="s">
        <v>148</v>
      </c>
      <c r="O729" t="s">
        <v>65</v>
      </c>
      <c r="P729" t="s">
        <v>67</v>
      </c>
      <c r="Q729" t="s">
        <v>107</v>
      </c>
      <c r="R729" t="s">
        <v>68</v>
      </c>
      <c r="S729" t="s">
        <v>69</v>
      </c>
      <c r="T729" t="s">
        <v>118</v>
      </c>
      <c r="U729" t="s">
        <v>119</v>
      </c>
      <c r="V729" t="s">
        <v>185</v>
      </c>
      <c r="W729" t="s">
        <v>70</v>
      </c>
      <c r="X729" t="s">
        <v>71</v>
      </c>
      <c r="Y729" t="s">
        <v>72</v>
      </c>
      <c r="Z729" t="s">
        <v>73</v>
      </c>
      <c r="AA729" t="s">
        <v>153</v>
      </c>
      <c r="AB729" t="s">
        <v>74</v>
      </c>
      <c r="AC729" t="s">
        <v>154</v>
      </c>
      <c r="AD729" t="s">
        <v>75</v>
      </c>
      <c r="AE729" t="s">
        <v>186</v>
      </c>
      <c r="AF729" t="s">
        <v>155</v>
      </c>
      <c r="AG729" t="s">
        <v>78</v>
      </c>
      <c r="AH729" t="s">
        <v>79</v>
      </c>
      <c r="AI729" t="s">
        <v>80</v>
      </c>
      <c r="AJ729" t="s">
        <v>41</v>
      </c>
      <c r="AK729" t="s">
        <v>50</v>
      </c>
      <c r="AM729" t="s">
        <v>50</v>
      </c>
    </row>
    <row r="730" spans="1:41" x14ac:dyDescent="0.15">
      <c r="A730" t="s">
        <v>82</v>
      </c>
      <c r="B730">
        <f t="shared" ref="B730:AJ730" si="213">SUM(B709:B712)</f>
        <v>0</v>
      </c>
      <c r="C730">
        <f t="shared" si="213"/>
        <v>0</v>
      </c>
      <c r="D730">
        <f t="shared" si="213"/>
        <v>108170374.9199</v>
      </c>
      <c r="E730">
        <f t="shared" si="213"/>
        <v>0</v>
      </c>
      <c r="F730">
        <f t="shared" si="213"/>
        <v>1467727.5806999998</v>
      </c>
      <c r="G730">
        <f t="shared" si="213"/>
        <v>14.2987</v>
      </c>
      <c r="H730">
        <f t="shared" si="213"/>
        <v>0</v>
      </c>
      <c r="I730">
        <f t="shared" si="213"/>
        <v>93971570.971100003</v>
      </c>
      <c r="J730">
        <f t="shared" si="213"/>
        <v>124.669</v>
      </c>
      <c r="K730">
        <f t="shared" si="213"/>
        <v>3.0999999999999999E-3</v>
      </c>
      <c r="L730">
        <f t="shared" si="213"/>
        <v>435929.29860000004</v>
      </c>
      <c r="M730">
        <f t="shared" si="213"/>
        <v>0</v>
      </c>
      <c r="N730">
        <f t="shared" si="213"/>
        <v>0</v>
      </c>
      <c r="O730">
        <f t="shared" si="213"/>
        <v>14842.171900000001</v>
      </c>
      <c r="P730">
        <f t="shared" si="213"/>
        <v>1727816.4746000001</v>
      </c>
      <c r="Q730">
        <f t="shared" si="213"/>
        <v>0</v>
      </c>
      <c r="R730">
        <f t="shared" si="213"/>
        <v>3210466.5298000001</v>
      </c>
      <c r="S730">
        <f t="shared" si="213"/>
        <v>53983314.060399994</v>
      </c>
      <c r="T730">
        <f t="shared" si="213"/>
        <v>661944.67229999998</v>
      </c>
      <c r="U730">
        <f t="shared" si="213"/>
        <v>660693.54810000001</v>
      </c>
      <c r="V730">
        <f t="shared" si="213"/>
        <v>0</v>
      </c>
      <c r="W730">
        <f t="shared" si="213"/>
        <v>7605.2904999999992</v>
      </c>
      <c r="X730">
        <f t="shared" si="213"/>
        <v>3412910.3835</v>
      </c>
      <c r="Y730">
        <f t="shared" si="213"/>
        <v>85362.003599999996</v>
      </c>
      <c r="Z730">
        <f t="shared" si="213"/>
        <v>8346109.6473999992</v>
      </c>
      <c r="AA730">
        <f t="shared" si="213"/>
        <v>67.8476</v>
      </c>
      <c r="AB730">
        <f t="shared" si="213"/>
        <v>794.08620000000008</v>
      </c>
      <c r="AC730">
        <f t="shared" si="213"/>
        <v>4460422.1185999997</v>
      </c>
      <c r="AD730">
        <f t="shared" si="213"/>
        <v>444410.10580000002</v>
      </c>
      <c r="AE730">
        <f t="shared" si="213"/>
        <v>1838808.9737</v>
      </c>
      <c r="AF730">
        <f t="shared" si="213"/>
        <v>1074097.4924999999</v>
      </c>
      <c r="AG730">
        <f t="shared" si="213"/>
        <v>0</v>
      </c>
      <c r="AH730">
        <f t="shared" si="213"/>
        <v>0</v>
      </c>
      <c r="AI730">
        <f t="shared" si="213"/>
        <v>0</v>
      </c>
      <c r="AJ730">
        <f t="shared" si="213"/>
        <v>283975407</v>
      </c>
      <c r="AK730" t="s">
        <v>82</v>
      </c>
      <c r="AM730" t="s">
        <v>82</v>
      </c>
    </row>
    <row r="731" spans="1:41" x14ac:dyDescent="0.15">
      <c r="A731" t="s">
        <v>83</v>
      </c>
      <c r="B731">
        <f t="shared" ref="B731:AJ731" si="214">SUM(B713:B716)</f>
        <v>1466.3112000000001</v>
      </c>
      <c r="C731">
        <f t="shared" si="214"/>
        <v>2292961.6336000003</v>
      </c>
      <c r="D731">
        <f t="shared" si="214"/>
        <v>192564298.63569999</v>
      </c>
      <c r="E731">
        <f t="shared" si="214"/>
        <v>3876.4056999999998</v>
      </c>
      <c r="F731">
        <f t="shared" si="214"/>
        <v>462055.06939999998</v>
      </c>
      <c r="G731">
        <f t="shared" si="214"/>
        <v>0</v>
      </c>
      <c r="H731">
        <f t="shared" si="214"/>
        <v>0.2225</v>
      </c>
      <c r="I731">
        <f t="shared" si="214"/>
        <v>0</v>
      </c>
      <c r="J731">
        <f t="shared" si="214"/>
        <v>1.1607000000000001</v>
      </c>
      <c r="K731">
        <f t="shared" si="214"/>
        <v>8.0417000000000005</v>
      </c>
      <c r="L731">
        <f t="shared" si="214"/>
        <v>730427.35010000004</v>
      </c>
      <c r="M731">
        <f t="shared" si="214"/>
        <v>0</v>
      </c>
      <c r="N731">
        <f t="shared" si="214"/>
        <v>45219.310899999997</v>
      </c>
      <c r="O731">
        <f t="shared" si="214"/>
        <v>20847.445199999998</v>
      </c>
      <c r="P731">
        <f t="shared" si="214"/>
        <v>47960.276199999993</v>
      </c>
      <c r="Q731">
        <f t="shared" si="214"/>
        <v>796949.28969999996</v>
      </c>
      <c r="R731">
        <f t="shared" si="214"/>
        <v>3693583.1066000001</v>
      </c>
      <c r="S731">
        <f t="shared" si="214"/>
        <v>48686590.299000002</v>
      </c>
      <c r="T731">
        <f t="shared" si="214"/>
        <v>364267.16949999996</v>
      </c>
      <c r="U731">
        <f t="shared" si="214"/>
        <v>104900.40640000001</v>
      </c>
      <c r="V731">
        <f t="shared" si="214"/>
        <v>1.8918999999999999</v>
      </c>
      <c r="W731">
        <f t="shared" si="214"/>
        <v>5967.2763999999997</v>
      </c>
      <c r="X731">
        <f t="shared" si="214"/>
        <v>1313468.9752</v>
      </c>
      <c r="Y731">
        <f t="shared" si="214"/>
        <v>10350.895400000001</v>
      </c>
      <c r="Z731">
        <f t="shared" si="214"/>
        <v>3090666.7501999997</v>
      </c>
      <c r="AA731">
        <f t="shared" si="214"/>
        <v>4074.6827000000003</v>
      </c>
      <c r="AB731">
        <f t="shared" si="214"/>
        <v>983.48360000000002</v>
      </c>
      <c r="AC731">
        <f t="shared" si="214"/>
        <v>2554.7109</v>
      </c>
      <c r="AD731">
        <f t="shared" si="214"/>
        <v>116807.60699999999</v>
      </c>
      <c r="AE731">
        <f t="shared" si="214"/>
        <v>0</v>
      </c>
      <c r="AF731">
        <f t="shared" si="214"/>
        <v>263026.22470000002</v>
      </c>
      <c r="AG731">
        <f t="shared" si="214"/>
        <v>98551.4375</v>
      </c>
      <c r="AH731">
        <f t="shared" si="214"/>
        <v>2.0264000000000002</v>
      </c>
      <c r="AI731">
        <f t="shared" si="214"/>
        <v>0</v>
      </c>
      <c r="AJ731">
        <f t="shared" si="214"/>
        <v>254721867</v>
      </c>
      <c r="AK731" t="s">
        <v>83</v>
      </c>
      <c r="AM731" t="s">
        <v>83</v>
      </c>
    </row>
    <row r="732" spans="1:41" x14ac:dyDescent="0.15">
      <c r="A732" t="s">
        <v>84</v>
      </c>
      <c r="B732">
        <f t="shared" ref="B732:AJ732" si="215">SUM(B717:B719)</f>
        <v>61.937199999999997</v>
      </c>
      <c r="C732">
        <f t="shared" si="215"/>
        <v>0</v>
      </c>
      <c r="D732">
        <f t="shared" si="215"/>
        <v>77752962.495000005</v>
      </c>
      <c r="E732">
        <f t="shared" si="215"/>
        <v>0</v>
      </c>
      <c r="F732">
        <f t="shared" si="215"/>
        <v>0</v>
      </c>
      <c r="G732">
        <f t="shared" si="215"/>
        <v>0</v>
      </c>
      <c r="H732">
        <f t="shared" si="215"/>
        <v>33.223799999999997</v>
      </c>
      <c r="I732">
        <f t="shared" si="215"/>
        <v>1231767.8029</v>
      </c>
      <c r="J732">
        <f t="shared" si="215"/>
        <v>45.532800000000002</v>
      </c>
      <c r="K732">
        <f t="shared" si="215"/>
        <v>0</v>
      </c>
      <c r="L732">
        <f t="shared" si="215"/>
        <v>1430602.8078000001</v>
      </c>
      <c r="M732">
        <f t="shared" si="215"/>
        <v>0</v>
      </c>
      <c r="N732">
        <f t="shared" si="215"/>
        <v>0</v>
      </c>
      <c r="O732">
        <f t="shared" si="215"/>
        <v>36867.847999999998</v>
      </c>
      <c r="P732">
        <f t="shared" si="215"/>
        <v>188151.2439</v>
      </c>
      <c r="Q732">
        <f t="shared" si="215"/>
        <v>0</v>
      </c>
      <c r="R732">
        <f t="shared" si="215"/>
        <v>4480847.0783000002</v>
      </c>
      <c r="S732">
        <f t="shared" si="215"/>
        <v>32858316.973700002</v>
      </c>
      <c r="T732">
        <f t="shared" si="215"/>
        <v>38461.624600000003</v>
      </c>
      <c r="U732">
        <f t="shared" si="215"/>
        <v>146134.7727</v>
      </c>
      <c r="V732">
        <f t="shared" si="215"/>
        <v>35.629899999999999</v>
      </c>
      <c r="W732">
        <f t="shared" si="215"/>
        <v>1481.7447</v>
      </c>
      <c r="X732">
        <f t="shared" si="215"/>
        <v>2110750.8816</v>
      </c>
      <c r="Y732">
        <f t="shared" si="215"/>
        <v>9417.9614999999994</v>
      </c>
      <c r="Z732">
        <f t="shared" si="215"/>
        <v>46396687.236999996</v>
      </c>
      <c r="AA732">
        <f t="shared" si="215"/>
        <v>51.3887</v>
      </c>
      <c r="AB732">
        <f t="shared" si="215"/>
        <v>231.1292</v>
      </c>
      <c r="AC732">
        <f t="shared" si="215"/>
        <v>2098.819</v>
      </c>
      <c r="AD732">
        <f t="shared" si="215"/>
        <v>146304.3769</v>
      </c>
      <c r="AE732">
        <f t="shared" si="215"/>
        <v>0</v>
      </c>
      <c r="AF732">
        <f t="shared" si="215"/>
        <v>171975.63620000001</v>
      </c>
      <c r="AG732">
        <f t="shared" si="215"/>
        <v>42500.117299999998</v>
      </c>
      <c r="AH732">
        <f t="shared" si="215"/>
        <v>46.811100000000003</v>
      </c>
      <c r="AI732">
        <f t="shared" si="215"/>
        <v>0</v>
      </c>
      <c r="AJ732">
        <f t="shared" si="215"/>
        <v>167045836</v>
      </c>
      <c r="AK732" t="s">
        <v>84</v>
      </c>
      <c r="AM732" t="s">
        <v>84</v>
      </c>
    </row>
    <row r="733" spans="1:41" x14ac:dyDescent="0.15">
      <c r="A733" t="s">
        <v>85</v>
      </c>
      <c r="B733">
        <f t="shared" ref="B733:AJ733" si="216">SUM(B720:B725)</f>
        <v>970.68550000000005</v>
      </c>
      <c r="C733">
        <f t="shared" si="216"/>
        <v>20811222.651700001</v>
      </c>
      <c r="D733">
        <f t="shared" si="216"/>
        <v>61405229.993999995</v>
      </c>
      <c r="E733">
        <f t="shared" si="216"/>
        <v>0</v>
      </c>
      <c r="F733">
        <f t="shared" si="216"/>
        <v>617158.79430000007</v>
      </c>
      <c r="G733">
        <f t="shared" si="216"/>
        <v>0</v>
      </c>
      <c r="H733">
        <f t="shared" si="216"/>
        <v>10.649100000000001</v>
      </c>
      <c r="I733">
        <f t="shared" si="216"/>
        <v>63288591.522</v>
      </c>
      <c r="J733">
        <f t="shared" si="216"/>
        <v>80.306300000000007</v>
      </c>
      <c r="K733">
        <f t="shared" si="216"/>
        <v>0</v>
      </c>
      <c r="L733">
        <f t="shared" si="216"/>
        <v>4295179.5332000004</v>
      </c>
      <c r="M733">
        <f t="shared" si="216"/>
        <v>0</v>
      </c>
      <c r="N733">
        <f t="shared" si="216"/>
        <v>0</v>
      </c>
      <c r="O733">
        <f t="shared" si="216"/>
        <v>24516.6613</v>
      </c>
      <c r="P733">
        <f t="shared" si="216"/>
        <v>330825.21140000003</v>
      </c>
      <c r="Q733">
        <f t="shared" si="216"/>
        <v>0</v>
      </c>
      <c r="R733">
        <f t="shared" si="216"/>
        <v>2359023.0335999997</v>
      </c>
      <c r="S733">
        <f t="shared" si="216"/>
        <v>28011744.414799996</v>
      </c>
      <c r="T733">
        <f t="shared" si="216"/>
        <v>602.16030000000001</v>
      </c>
      <c r="U733">
        <f t="shared" si="216"/>
        <v>74144.840399999986</v>
      </c>
      <c r="V733">
        <f t="shared" si="216"/>
        <v>6.5674000000000001</v>
      </c>
      <c r="W733">
        <f t="shared" si="216"/>
        <v>5707.0413000000008</v>
      </c>
      <c r="X733">
        <f t="shared" si="216"/>
        <v>3112669.8092</v>
      </c>
      <c r="Y733">
        <f t="shared" si="216"/>
        <v>7650.5010000000002</v>
      </c>
      <c r="Z733">
        <f t="shared" si="216"/>
        <v>3253358.9960000003</v>
      </c>
      <c r="AA733">
        <f t="shared" si="216"/>
        <v>144.90090000000001</v>
      </c>
      <c r="AB733">
        <f t="shared" si="216"/>
        <v>2530.8852999999999</v>
      </c>
      <c r="AC733">
        <f t="shared" si="216"/>
        <v>327211.87359999999</v>
      </c>
      <c r="AD733">
        <f t="shared" si="216"/>
        <v>84637.437399999995</v>
      </c>
      <c r="AE733">
        <f t="shared" si="216"/>
        <v>0</v>
      </c>
      <c r="AF733">
        <f t="shared" si="216"/>
        <v>543301.80000000005</v>
      </c>
      <c r="AG733">
        <f t="shared" si="216"/>
        <v>28918.831999999999</v>
      </c>
      <c r="AH733">
        <f t="shared" si="216"/>
        <v>6.6981000000000002</v>
      </c>
      <c r="AI733">
        <f t="shared" si="216"/>
        <v>0</v>
      </c>
      <c r="AJ733">
        <f t="shared" si="216"/>
        <v>188585445</v>
      </c>
      <c r="AK733" t="s">
        <v>85</v>
      </c>
      <c r="AM733" t="s">
        <v>85</v>
      </c>
    </row>
    <row r="734" spans="1:41" x14ac:dyDescent="0.15">
      <c r="A734" t="s">
        <v>86</v>
      </c>
      <c r="B734">
        <f t="shared" ref="B734:AJ734" si="217">B708</f>
        <v>10282.6942</v>
      </c>
      <c r="C734">
        <f t="shared" si="217"/>
        <v>12721680.767899999</v>
      </c>
      <c r="D734">
        <f t="shared" si="217"/>
        <v>206830050.48800001</v>
      </c>
      <c r="E734">
        <f t="shared" si="217"/>
        <v>0</v>
      </c>
      <c r="F734">
        <f t="shared" si="217"/>
        <v>3981.3146000000002</v>
      </c>
      <c r="G734">
        <f t="shared" si="217"/>
        <v>0</v>
      </c>
      <c r="H734">
        <f t="shared" si="217"/>
        <v>0</v>
      </c>
      <c r="I734">
        <f t="shared" si="217"/>
        <v>79926099.570099995</v>
      </c>
      <c r="J734">
        <f t="shared" si="217"/>
        <v>0</v>
      </c>
      <c r="K734">
        <f t="shared" si="217"/>
        <v>0</v>
      </c>
      <c r="L734">
        <f t="shared" si="217"/>
        <v>293377.27220000001</v>
      </c>
      <c r="M734">
        <f t="shared" si="217"/>
        <v>1697505.7816999999</v>
      </c>
      <c r="N734">
        <f t="shared" si="217"/>
        <v>0</v>
      </c>
      <c r="O734">
        <f t="shared" si="217"/>
        <v>4870.0298000000003</v>
      </c>
      <c r="P734">
        <f t="shared" si="217"/>
        <v>560974.71900000004</v>
      </c>
      <c r="Q734">
        <f t="shared" si="217"/>
        <v>0</v>
      </c>
      <c r="R734">
        <f t="shared" si="217"/>
        <v>5598343.1040000003</v>
      </c>
      <c r="S734">
        <f t="shared" si="217"/>
        <v>142381152.7358</v>
      </c>
      <c r="T734">
        <f t="shared" si="217"/>
        <v>5692.0622999999996</v>
      </c>
      <c r="U734">
        <f t="shared" si="217"/>
        <v>0</v>
      </c>
      <c r="V734">
        <f t="shared" si="217"/>
        <v>0</v>
      </c>
      <c r="W734">
        <f t="shared" si="217"/>
        <v>0</v>
      </c>
      <c r="X734">
        <f t="shared" si="217"/>
        <v>7051991.5882000001</v>
      </c>
      <c r="Y734">
        <f t="shared" si="217"/>
        <v>6021122.5543</v>
      </c>
      <c r="Z734">
        <f t="shared" si="217"/>
        <v>2677952.3816999998</v>
      </c>
      <c r="AA734">
        <f t="shared" si="217"/>
        <v>135.46549999999999</v>
      </c>
      <c r="AB734">
        <f t="shared" si="217"/>
        <v>649.45479999999998</v>
      </c>
      <c r="AC734">
        <f t="shared" si="217"/>
        <v>0</v>
      </c>
      <c r="AD734">
        <f t="shared" si="217"/>
        <v>114219.1183</v>
      </c>
      <c r="AE734">
        <f t="shared" si="217"/>
        <v>0</v>
      </c>
      <c r="AF734">
        <f t="shared" si="217"/>
        <v>0</v>
      </c>
      <c r="AG734">
        <f t="shared" si="217"/>
        <v>0</v>
      </c>
      <c r="AH734">
        <f t="shared" si="217"/>
        <v>0</v>
      </c>
      <c r="AI734">
        <f t="shared" si="217"/>
        <v>0</v>
      </c>
      <c r="AJ734">
        <f t="shared" si="217"/>
        <v>465900081</v>
      </c>
      <c r="AK734" t="s">
        <v>86</v>
      </c>
      <c r="AM734" t="s">
        <v>86</v>
      </c>
    </row>
    <row r="735" spans="1:41" x14ac:dyDescent="0.15">
      <c r="A735" t="s">
        <v>41</v>
      </c>
      <c r="B735">
        <f t="shared" ref="B735:AJ735" si="218">SUM(B730:B734)</f>
        <v>12781.6281</v>
      </c>
      <c r="C735">
        <f t="shared" si="218"/>
        <v>35825865.053199999</v>
      </c>
      <c r="D735">
        <f t="shared" si="218"/>
        <v>646722916.53260005</v>
      </c>
      <c r="E735">
        <f t="shared" si="218"/>
        <v>3876.4056999999998</v>
      </c>
      <c r="F735">
        <f t="shared" si="218"/>
        <v>2550922.7590000001</v>
      </c>
      <c r="G735">
        <f t="shared" si="218"/>
        <v>14.2987</v>
      </c>
      <c r="H735">
        <f t="shared" si="218"/>
        <v>44.095399999999998</v>
      </c>
      <c r="I735">
        <f t="shared" si="218"/>
        <v>238418029.86610001</v>
      </c>
      <c r="J735">
        <f t="shared" si="218"/>
        <v>251.66880000000003</v>
      </c>
      <c r="K735">
        <f t="shared" si="218"/>
        <v>8.0448000000000004</v>
      </c>
      <c r="L735">
        <f t="shared" si="218"/>
        <v>7185516.2619000003</v>
      </c>
      <c r="M735">
        <f t="shared" si="218"/>
        <v>1697505.7816999999</v>
      </c>
      <c r="N735">
        <f t="shared" si="218"/>
        <v>45219.310899999997</v>
      </c>
      <c r="O735">
        <f t="shared" si="218"/>
        <v>101944.15620000001</v>
      </c>
      <c r="P735">
        <f t="shared" si="218"/>
        <v>2855727.9251000001</v>
      </c>
      <c r="Q735">
        <f t="shared" si="218"/>
        <v>796949.28969999996</v>
      </c>
      <c r="R735">
        <f t="shared" si="218"/>
        <v>19342262.852300003</v>
      </c>
      <c r="S735">
        <f t="shared" si="218"/>
        <v>305921118.48370004</v>
      </c>
      <c r="T735">
        <f t="shared" si="218"/>
        <v>1070967.6890000002</v>
      </c>
      <c r="U735">
        <f t="shared" si="218"/>
        <v>985873.56759999995</v>
      </c>
      <c r="V735">
        <f t="shared" si="218"/>
        <v>44.089199999999998</v>
      </c>
      <c r="W735">
        <f t="shared" si="218"/>
        <v>20761.352899999998</v>
      </c>
      <c r="X735">
        <f t="shared" si="218"/>
        <v>17001791.637699999</v>
      </c>
      <c r="Y735">
        <f t="shared" si="218"/>
        <v>6133903.9157999996</v>
      </c>
      <c r="Z735">
        <f t="shared" si="218"/>
        <v>63764775.0123</v>
      </c>
      <c r="AA735">
        <f t="shared" si="218"/>
        <v>4474.2854000000007</v>
      </c>
      <c r="AB735">
        <f t="shared" si="218"/>
        <v>5189.0391</v>
      </c>
      <c r="AC735">
        <f t="shared" si="218"/>
        <v>4792287.5220999997</v>
      </c>
      <c r="AD735">
        <f t="shared" si="218"/>
        <v>906378.64540000004</v>
      </c>
      <c r="AE735">
        <f t="shared" si="218"/>
        <v>1838808.9737</v>
      </c>
      <c r="AF735">
        <f t="shared" si="218"/>
        <v>2052401.1534</v>
      </c>
      <c r="AG735">
        <f t="shared" si="218"/>
        <v>169970.38679999998</v>
      </c>
      <c r="AH735">
        <f t="shared" si="218"/>
        <v>55.535600000000002</v>
      </c>
      <c r="AI735">
        <f t="shared" si="218"/>
        <v>0</v>
      </c>
      <c r="AJ735">
        <f t="shared" si="218"/>
        <v>1360228636</v>
      </c>
      <c r="AK735" t="s">
        <v>41</v>
      </c>
      <c r="AM735" t="s">
        <v>41</v>
      </c>
    </row>
    <row r="736" spans="1:41" x14ac:dyDescent="0.15">
      <c r="AM736" t="s">
        <v>41</v>
      </c>
      <c r="AN736" t="s">
        <v>87</v>
      </c>
      <c r="AO736" t="s">
        <v>108</v>
      </c>
    </row>
    <row r="737" spans="1:43" x14ac:dyDescent="0.15">
      <c r="A737" t="s">
        <v>88</v>
      </c>
      <c r="B737">
        <f t="shared" ref="B737:AJ737" si="219">SUM(B730:B733)</f>
        <v>2498.9339</v>
      </c>
      <c r="C737">
        <f t="shared" si="219"/>
        <v>23104184.285300002</v>
      </c>
      <c r="D737">
        <f t="shared" si="219"/>
        <v>439892866.04460001</v>
      </c>
      <c r="E737">
        <f t="shared" si="219"/>
        <v>3876.4056999999998</v>
      </c>
      <c r="F737">
        <f t="shared" si="219"/>
        <v>2546941.4443999999</v>
      </c>
      <c r="G737">
        <f t="shared" si="219"/>
        <v>14.2987</v>
      </c>
      <c r="H737">
        <f t="shared" si="219"/>
        <v>44.095399999999998</v>
      </c>
      <c r="I737">
        <f t="shared" si="219"/>
        <v>158491930.296</v>
      </c>
      <c r="J737">
        <f t="shared" si="219"/>
        <v>251.66880000000003</v>
      </c>
      <c r="K737">
        <f t="shared" si="219"/>
        <v>8.0448000000000004</v>
      </c>
      <c r="L737">
        <f t="shared" si="219"/>
        <v>6892138.9897000007</v>
      </c>
      <c r="M737">
        <f t="shared" si="219"/>
        <v>0</v>
      </c>
      <c r="N737">
        <f t="shared" si="219"/>
        <v>45219.310899999997</v>
      </c>
      <c r="O737">
        <f t="shared" si="219"/>
        <v>97074.126400000008</v>
      </c>
      <c r="P737">
        <f t="shared" si="219"/>
        <v>2294753.2061000001</v>
      </c>
      <c r="Q737">
        <f t="shared" si="219"/>
        <v>796949.28969999996</v>
      </c>
      <c r="R737">
        <f t="shared" si="219"/>
        <v>13743919.748300001</v>
      </c>
      <c r="S737">
        <f t="shared" si="219"/>
        <v>163539965.74790001</v>
      </c>
      <c r="T737">
        <f t="shared" si="219"/>
        <v>1065275.6267000001</v>
      </c>
      <c r="U737">
        <f t="shared" si="219"/>
        <v>985873.56759999995</v>
      </c>
      <c r="V737">
        <f t="shared" si="219"/>
        <v>44.089199999999998</v>
      </c>
      <c r="W737">
        <f t="shared" si="219"/>
        <v>20761.352899999998</v>
      </c>
      <c r="X737">
        <f t="shared" si="219"/>
        <v>9949800.0494999997</v>
      </c>
      <c r="Y737">
        <f t="shared" si="219"/>
        <v>112781.36150000001</v>
      </c>
      <c r="Z737">
        <f t="shared" si="219"/>
        <v>61086822.630599998</v>
      </c>
      <c r="AA737">
        <f t="shared" si="219"/>
        <v>4338.8199000000004</v>
      </c>
      <c r="AB737">
        <f t="shared" si="219"/>
        <v>4539.5843000000004</v>
      </c>
      <c r="AC737">
        <f t="shared" si="219"/>
        <v>4792287.5220999997</v>
      </c>
      <c r="AD737">
        <f t="shared" si="219"/>
        <v>792159.52710000006</v>
      </c>
      <c r="AE737">
        <f t="shared" si="219"/>
        <v>1838808.9737</v>
      </c>
      <c r="AF737">
        <f t="shared" si="219"/>
        <v>2052401.1534</v>
      </c>
      <c r="AG737">
        <f t="shared" si="219"/>
        <v>169970.38679999998</v>
      </c>
      <c r="AH737">
        <f t="shared" si="219"/>
        <v>55.535600000000002</v>
      </c>
      <c r="AI737">
        <f t="shared" si="219"/>
        <v>0</v>
      </c>
      <c r="AJ737">
        <f t="shared" si="219"/>
        <v>894328555</v>
      </c>
      <c r="AK737" t="s">
        <v>88</v>
      </c>
      <c r="AM737">
        <f>AJ737</f>
        <v>894328555</v>
      </c>
      <c r="AN737" s="25">
        <f>$D737+$I737+$S737</f>
        <v>761924762.08850002</v>
      </c>
      <c r="AO737" s="24">
        <f>AM737-AN737</f>
        <v>132403792.91149998</v>
      </c>
      <c r="AP737" s="17">
        <f>AO737/AM737</f>
        <v>0.14804826724055564</v>
      </c>
      <c r="AQ737" t="s">
        <v>88</v>
      </c>
    </row>
    <row r="739" spans="1:43" x14ac:dyDescent="0.15">
      <c r="A739" t="s">
        <v>49</v>
      </c>
      <c r="B739" s="15">
        <f t="shared" ref="B739:AI739" si="220">B737/$AJ737</f>
        <v>2.7942011758754589E-6</v>
      </c>
      <c r="C739" s="15">
        <f t="shared" si="220"/>
        <v>2.5834112257882676E-2</v>
      </c>
      <c r="D739" s="15">
        <f t="shared" si="220"/>
        <v>0.49186941821912417</v>
      </c>
      <c r="E739" s="15">
        <f t="shared" si="220"/>
        <v>4.3344313209366326E-6</v>
      </c>
      <c r="F739" s="15">
        <f t="shared" si="220"/>
        <v>2.84788116197408E-3</v>
      </c>
      <c r="G739" s="15">
        <f t="shared" si="220"/>
        <v>1.5988195747590773E-8</v>
      </c>
      <c r="H739" s="15">
        <f t="shared" si="220"/>
        <v>4.9305593289481845E-8</v>
      </c>
      <c r="I739" s="15">
        <f t="shared" si="220"/>
        <v>0.17721890843125321</v>
      </c>
      <c r="J739" s="15">
        <f t="shared" si="220"/>
        <v>2.8140530523483067E-7</v>
      </c>
      <c r="K739" s="15">
        <f t="shared" si="220"/>
        <v>8.9953518257057113E-9</v>
      </c>
      <c r="L739" s="15">
        <f t="shared" si="220"/>
        <v>7.706495505670174E-3</v>
      </c>
      <c r="M739" s="15">
        <f t="shared" si="220"/>
        <v>0</v>
      </c>
      <c r="N739" s="15">
        <f t="shared" si="220"/>
        <v>5.0562302463885875E-5</v>
      </c>
      <c r="O739" s="15">
        <f t="shared" si="220"/>
        <v>1.0854414281784842E-4</v>
      </c>
      <c r="P739" s="15">
        <f t="shared" si="220"/>
        <v>2.5658950430135826E-3</v>
      </c>
      <c r="Q739" s="15">
        <f t="shared" si="220"/>
        <v>8.9111466389441181E-4</v>
      </c>
      <c r="R739" s="15">
        <f t="shared" si="220"/>
        <v>1.5367864160727822E-2</v>
      </c>
      <c r="S739" s="15">
        <f t="shared" si="220"/>
        <v>0.18286340610906693</v>
      </c>
      <c r="T739" s="15">
        <f t="shared" si="220"/>
        <v>1.1911457156816381E-3</v>
      </c>
      <c r="U739" s="15">
        <f t="shared" si="220"/>
        <v>1.1023617238745105E-3</v>
      </c>
      <c r="V739" s="15">
        <f t="shared" si="220"/>
        <v>4.9298660714238293E-8</v>
      </c>
      <c r="W739" s="15">
        <f t="shared" si="220"/>
        <v>2.3214458247953403E-5</v>
      </c>
      <c r="X739" s="15">
        <f t="shared" si="220"/>
        <v>1.1125441532502559E-2</v>
      </c>
      <c r="Y739" s="15">
        <f t="shared" si="220"/>
        <v>1.2610730236607508E-4</v>
      </c>
      <c r="Z739" s="15">
        <f t="shared" si="220"/>
        <v>6.8304676496212288E-2</v>
      </c>
      <c r="AA739" s="15">
        <f t="shared" si="220"/>
        <v>4.8514831330640007E-6</v>
      </c>
      <c r="AB739" s="15">
        <f t="shared" si="220"/>
        <v>5.0759693119717064E-6</v>
      </c>
      <c r="AC739" s="15">
        <f t="shared" si="220"/>
        <v>5.3585312638261898E-3</v>
      </c>
      <c r="AD739" s="15">
        <f t="shared" si="220"/>
        <v>8.8575895589065705E-4</v>
      </c>
      <c r="AE739" s="15">
        <f t="shared" si="220"/>
        <v>2.0560776723717606E-3</v>
      </c>
      <c r="AF739" s="15">
        <f t="shared" si="220"/>
        <v>2.2949073267597947E-3</v>
      </c>
      <c r="AG739" s="15">
        <f t="shared" si="220"/>
        <v>1.9005362833349315E-4</v>
      </c>
      <c r="AH739" s="15">
        <f t="shared" si="220"/>
        <v>6.2097536402603179E-8</v>
      </c>
      <c r="AI739" s="15">
        <f t="shared" si="220"/>
        <v>0</v>
      </c>
      <c r="AJ739">
        <f>SUM(B739:AI739)</f>
        <v>1.0000000012495409</v>
      </c>
      <c r="AK739" t="s">
        <v>150</v>
      </c>
      <c r="AM739" t="s">
        <v>49</v>
      </c>
    </row>
    <row r="740" spans="1:43" x14ac:dyDescent="0.15">
      <c r="A740" t="s">
        <v>89</v>
      </c>
      <c r="B740" s="17">
        <f>B737/$AO737</f>
        <v>1.8873582433324342E-5</v>
      </c>
      <c r="C740" s="17">
        <f>C737/$AO737</f>
        <v>0.174497903551321</v>
      </c>
      <c r="D740" s="17" t="s">
        <v>150</v>
      </c>
      <c r="E740" s="17">
        <f>E737/$AO737</f>
        <v>2.9277149957411178E-5</v>
      </c>
      <c r="F740" s="17">
        <f>F737/$AO737</f>
        <v>1.9236166792460402E-2</v>
      </c>
      <c r="G740" s="17">
        <f>G737/$AO737</f>
        <v>1.0799312984604145E-7</v>
      </c>
      <c r="H740" s="17">
        <f>H737/$AO737</f>
        <v>3.3303728715289752E-7</v>
      </c>
      <c r="I740" s="17" t="s">
        <v>150</v>
      </c>
      <c r="J740" s="17">
        <f t="shared" ref="J740:R740" si="221">J737/$AO737</f>
        <v>1.900767300285861E-6</v>
      </c>
      <c r="K740" s="17">
        <f t="shared" si="221"/>
        <v>6.0759588702849514E-8</v>
      </c>
      <c r="L740" s="17">
        <f t="shared" si="221"/>
        <v>5.2053939227456839E-2</v>
      </c>
      <c r="M740" s="17">
        <f t="shared" si="221"/>
        <v>0</v>
      </c>
      <c r="N740" s="17">
        <f t="shared" si="221"/>
        <v>3.4152579700058165E-4</v>
      </c>
      <c r="O740" s="17">
        <f t="shared" si="221"/>
        <v>7.3316726254878009E-4</v>
      </c>
      <c r="P740" s="17">
        <f t="shared" si="221"/>
        <v>1.7331476354562111E-2</v>
      </c>
      <c r="Q740" s="17">
        <f t="shared" si="221"/>
        <v>6.0190820230708111E-3</v>
      </c>
      <c r="R740" s="17">
        <f t="shared" si="221"/>
        <v>0.10380306671038174</v>
      </c>
      <c r="S740" s="17" t="s">
        <v>150</v>
      </c>
      <c r="T740" s="17">
        <f t="shared" ref="T740:AI740" si="222">T737/$AO737</f>
        <v>8.0456579322621142E-3</v>
      </c>
      <c r="U740" s="17">
        <f t="shared" si="222"/>
        <v>7.4459616746702095E-3</v>
      </c>
      <c r="V740" s="17">
        <f t="shared" si="222"/>
        <v>3.3299046069979024E-7</v>
      </c>
      <c r="W740" s="17">
        <f t="shared" si="222"/>
        <v>1.5680330935743733E-4</v>
      </c>
      <c r="X740" s="17">
        <f t="shared" si="222"/>
        <v>7.5147394426612432E-2</v>
      </c>
      <c r="Y740" s="17">
        <f t="shared" si="222"/>
        <v>8.517985702674258E-4</v>
      </c>
      <c r="Z740" s="17">
        <f t="shared" si="222"/>
        <v>0.46136761861067715</v>
      </c>
      <c r="AA740" s="17">
        <f t="shared" si="222"/>
        <v>3.2769604288452005E-5</v>
      </c>
      <c r="AB740" s="17">
        <f t="shared" si="222"/>
        <v>3.4285908282357923E-5</v>
      </c>
      <c r="AC740" s="17">
        <f t="shared" si="222"/>
        <v>3.619448821457262E-2</v>
      </c>
      <c r="AD740" s="17">
        <f t="shared" si="222"/>
        <v>5.9829066047185474E-3</v>
      </c>
      <c r="AE740" s="17">
        <f t="shared" si="222"/>
        <v>1.3887887448428901E-2</v>
      </c>
      <c r="AF740" s="17">
        <f t="shared" si="222"/>
        <v>1.5501075220494971E-2</v>
      </c>
      <c r="AG740" s="17">
        <f t="shared" si="222"/>
        <v>1.2837274753421141E-3</v>
      </c>
      <c r="AH740" s="17">
        <f t="shared" si="222"/>
        <v>4.1944115632035222E-7</v>
      </c>
      <c r="AI740" s="17">
        <f t="shared" si="222"/>
        <v>0</v>
      </c>
      <c r="AJ740" s="17">
        <f>SUM(B740:AI740)</f>
        <v>1.0000000084400906</v>
      </c>
      <c r="AK740" s="17" t="s">
        <v>150</v>
      </c>
      <c r="AM740" t="s">
        <v>89</v>
      </c>
      <c r="AO740" s="17"/>
    </row>
    <row r="742" spans="1:43" x14ac:dyDescent="0.15">
      <c r="A742" t="s">
        <v>109</v>
      </c>
      <c r="B742">
        <f t="shared" ref="B742:AI742" si="223">COUNTIF(B737,"&gt;1000")</f>
        <v>1</v>
      </c>
      <c r="C742">
        <f t="shared" si="223"/>
        <v>1</v>
      </c>
      <c r="D742">
        <f t="shared" si="223"/>
        <v>1</v>
      </c>
      <c r="E742">
        <f t="shared" si="223"/>
        <v>1</v>
      </c>
      <c r="F742">
        <f t="shared" si="223"/>
        <v>1</v>
      </c>
      <c r="G742">
        <f t="shared" si="223"/>
        <v>0</v>
      </c>
      <c r="H742">
        <f t="shared" si="223"/>
        <v>0</v>
      </c>
      <c r="I742">
        <f t="shared" si="223"/>
        <v>1</v>
      </c>
      <c r="J742">
        <f t="shared" si="223"/>
        <v>0</v>
      </c>
      <c r="K742">
        <f t="shared" si="223"/>
        <v>0</v>
      </c>
      <c r="L742">
        <f t="shared" si="223"/>
        <v>1</v>
      </c>
      <c r="M742">
        <f t="shared" si="223"/>
        <v>0</v>
      </c>
      <c r="N742">
        <f t="shared" si="223"/>
        <v>1</v>
      </c>
      <c r="O742">
        <f t="shared" si="223"/>
        <v>1</v>
      </c>
      <c r="P742">
        <f t="shared" si="223"/>
        <v>1</v>
      </c>
      <c r="Q742">
        <f t="shared" si="223"/>
        <v>1</v>
      </c>
      <c r="R742">
        <f t="shared" si="223"/>
        <v>1</v>
      </c>
      <c r="S742">
        <f t="shared" si="223"/>
        <v>1</v>
      </c>
      <c r="T742">
        <f t="shared" si="223"/>
        <v>1</v>
      </c>
      <c r="U742">
        <f t="shared" si="223"/>
        <v>1</v>
      </c>
      <c r="V742">
        <f t="shared" si="223"/>
        <v>0</v>
      </c>
      <c r="W742">
        <f t="shared" si="223"/>
        <v>1</v>
      </c>
      <c r="X742">
        <f t="shared" si="223"/>
        <v>1</v>
      </c>
      <c r="Y742">
        <f t="shared" si="223"/>
        <v>1</v>
      </c>
      <c r="Z742">
        <f t="shared" si="223"/>
        <v>1</v>
      </c>
      <c r="AA742">
        <f t="shared" si="223"/>
        <v>1</v>
      </c>
      <c r="AB742">
        <f t="shared" si="223"/>
        <v>1</v>
      </c>
      <c r="AC742">
        <f t="shared" si="223"/>
        <v>1</v>
      </c>
      <c r="AD742">
        <f t="shared" si="223"/>
        <v>1</v>
      </c>
      <c r="AE742">
        <f t="shared" si="223"/>
        <v>1</v>
      </c>
      <c r="AF742">
        <f t="shared" si="223"/>
        <v>1</v>
      </c>
      <c r="AG742">
        <f t="shared" si="223"/>
        <v>1</v>
      </c>
      <c r="AH742">
        <f t="shared" si="223"/>
        <v>0</v>
      </c>
      <c r="AI742">
        <f t="shared" si="223"/>
        <v>0</v>
      </c>
      <c r="AJ742">
        <f>SUM(D742:AI742)-SUM($D742,$I742,$S742,$Y742)</f>
        <v>20</v>
      </c>
      <c r="AL742" t="s">
        <v>150</v>
      </c>
      <c r="AM742" t="s">
        <v>109</v>
      </c>
    </row>
    <row r="743" spans="1:43" x14ac:dyDescent="0.15">
      <c r="A743" t="s">
        <v>116</v>
      </c>
      <c r="AM743" t="s">
        <v>116</v>
      </c>
    </row>
    <row r="744" spans="1:43" x14ac:dyDescent="0.15">
      <c r="B744" t="s">
        <v>150</v>
      </c>
      <c r="C744" t="s">
        <v>150</v>
      </c>
    </row>
    <row r="745" spans="1:43" ht="28" x14ac:dyDescent="0.15">
      <c r="A745" s="23" t="s">
        <v>111</v>
      </c>
      <c r="B745">
        <f t="shared" ref="B745:AI745" si="224">COUNTIF(B740,"&gt;0.01")</f>
        <v>0</v>
      </c>
      <c r="C745">
        <f t="shared" si="224"/>
        <v>1</v>
      </c>
      <c r="D745">
        <f t="shared" si="224"/>
        <v>0</v>
      </c>
      <c r="E745">
        <f t="shared" si="224"/>
        <v>0</v>
      </c>
      <c r="F745">
        <f t="shared" si="224"/>
        <v>1</v>
      </c>
      <c r="G745">
        <f t="shared" si="224"/>
        <v>0</v>
      </c>
      <c r="H745">
        <f t="shared" si="224"/>
        <v>0</v>
      </c>
      <c r="I745">
        <f t="shared" si="224"/>
        <v>0</v>
      </c>
      <c r="J745">
        <f t="shared" si="224"/>
        <v>0</v>
      </c>
      <c r="K745">
        <f t="shared" si="224"/>
        <v>0</v>
      </c>
      <c r="L745">
        <f t="shared" si="224"/>
        <v>1</v>
      </c>
      <c r="M745">
        <f t="shared" si="224"/>
        <v>0</v>
      </c>
      <c r="N745">
        <f t="shared" si="224"/>
        <v>0</v>
      </c>
      <c r="O745">
        <f t="shared" si="224"/>
        <v>0</v>
      </c>
      <c r="P745">
        <f t="shared" si="224"/>
        <v>1</v>
      </c>
      <c r="Q745">
        <f t="shared" si="224"/>
        <v>0</v>
      </c>
      <c r="R745">
        <f t="shared" si="224"/>
        <v>1</v>
      </c>
      <c r="S745">
        <f t="shared" si="224"/>
        <v>0</v>
      </c>
      <c r="T745">
        <f t="shared" si="224"/>
        <v>0</v>
      </c>
      <c r="U745">
        <f t="shared" si="224"/>
        <v>0</v>
      </c>
      <c r="V745">
        <f t="shared" si="224"/>
        <v>0</v>
      </c>
      <c r="W745">
        <f t="shared" si="224"/>
        <v>0</v>
      </c>
      <c r="X745">
        <f t="shared" si="224"/>
        <v>1</v>
      </c>
      <c r="Y745">
        <f t="shared" si="224"/>
        <v>0</v>
      </c>
      <c r="Z745">
        <f t="shared" si="224"/>
        <v>1</v>
      </c>
      <c r="AA745">
        <f t="shared" si="224"/>
        <v>0</v>
      </c>
      <c r="AB745">
        <f t="shared" si="224"/>
        <v>0</v>
      </c>
      <c r="AC745">
        <f t="shared" si="224"/>
        <v>1</v>
      </c>
      <c r="AD745">
        <f t="shared" si="224"/>
        <v>0</v>
      </c>
      <c r="AE745">
        <f t="shared" si="224"/>
        <v>1</v>
      </c>
      <c r="AF745">
        <f t="shared" si="224"/>
        <v>1</v>
      </c>
      <c r="AG745">
        <f t="shared" si="224"/>
        <v>0</v>
      </c>
      <c r="AH745">
        <f t="shared" si="224"/>
        <v>0</v>
      </c>
      <c r="AI745">
        <f t="shared" si="224"/>
        <v>0</v>
      </c>
      <c r="AJ745">
        <f>SUM(B745:AI745)</f>
        <v>10</v>
      </c>
      <c r="AM745" s="23" t="s">
        <v>111</v>
      </c>
    </row>
    <row r="748" spans="1:43" x14ac:dyDescent="0.15">
      <c r="A748" t="s">
        <v>192</v>
      </c>
      <c r="B748" t="s">
        <v>191</v>
      </c>
    </row>
    <row r="749" spans="1:43" x14ac:dyDescent="0.15">
      <c r="B749" t="s">
        <v>95</v>
      </c>
      <c r="C749" t="s">
        <v>51</v>
      </c>
      <c r="D749" t="s">
        <v>52</v>
      </c>
      <c r="E749" t="s">
        <v>188</v>
      </c>
      <c r="F749" t="s">
        <v>53</v>
      </c>
      <c r="G749" t="s">
        <v>158</v>
      </c>
      <c r="H749" t="s">
        <v>55</v>
      </c>
      <c r="I749" t="s">
        <v>56</v>
      </c>
      <c r="J749" t="s">
        <v>106</v>
      </c>
      <c r="K749" t="s">
        <v>57</v>
      </c>
      <c r="L749" t="s">
        <v>152</v>
      </c>
      <c r="M749" t="s">
        <v>60</v>
      </c>
      <c r="N749" t="s">
        <v>148</v>
      </c>
      <c r="O749" t="s">
        <v>65</v>
      </c>
      <c r="P749" t="s">
        <v>67</v>
      </c>
      <c r="Q749" t="s">
        <v>107</v>
      </c>
      <c r="R749" t="s">
        <v>68</v>
      </c>
      <c r="S749" t="s">
        <v>193</v>
      </c>
      <c r="T749" t="s">
        <v>69</v>
      </c>
      <c r="U749" t="s">
        <v>118</v>
      </c>
      <c r="V749" t="s">
        <v>119</v>
      </c>
      <c r="W749" t="s">
        <v>185</v>
      </c>
      <c r="X749" t="s">
        <v>70</v>
      </c>
      <c r="Y749" t="s">
        <v>71</v>
      </c>
      <c r="Z749" t="s">
        <v>72</v>
      </c>
      <c r="AA749" t="s">
        <v>73</v>
      </c>
      <c r="AB749" t="s">
        <v>153</v>
      </c>
      <c r="AC749" t="s">
        <v>74</v>
      </c>
      <c r="AD749" t="s">
        <v>154</v>
      </c>
      <c r="AE749" t="s">
        <v>75</v>
      </c>
      <c r="AF749" t="s">
        <v>194</v>
      </c>
      <c r="AG749" t="s">
        <v>186</v>
      </c>
      <c r="AH749" t="s">
        <v>195</v>
      </c>
      <c r="AI749" t="s">
        <v>155</v>
      </c>
      <c r="AJ749" t="s">
        <v>78</v>
      </c>
      <c r="AK749" t="s">
        <v>79</v>
      </c>
      <c r="AL749" t="s">
        <v>41</v>
      </c>
    </row>
    <row r="750" spans="1:43" x14ac:dyDescent="0.15">
      <c r="A750" t="s">
        <v>159</v>
      </c>
      <c r="B750">
        <v>0</v>
      </c>
      <c r="C750">
        <v>17452713.164099999</v>
      </c>
      <c r="D750">
        <v>221143361.07030001</v>
      </c>
      <c r="E750">
        <v>0</v>
      </c>
      <c r="F750">
        <v>2.64E-2</v>
      </c>
      <c r="G750">
        <v>0</v>
      </c>
      <c r="H750">
        <v>0</v>
      </c>
      <c r="I750">
        <v>95363630.527899995</v>
      </c>
      <c r="J750">
        <v>0</v>
      </c>
      <c r="K750">
        <v>31.421399999999998</v>
      </c>
      <c r="L750">
        <v>1350792.3524</v>
      </c>
      <c r="M750">
        <v>303569.63339999999</v>
      </c>
      <c r="N750">
        <v>0</v>
      </c>
      <c r="O750">
        <v>4654.6076000000003</v>
      </c>
      <c r="P750">
        <v>1023282.0336</v>
      </c>
      <c r="Q750">
        <v>0</v>
      </c>
      <c r="R750">
        <v>6952331.4302000003</v>
      </c>
      <c r="S750">
        <v>0</v>
      </c>
      <c r="T750">
        <v>196313203.14430001</v>
      </c>
      <c r="U750">
        <v>9359397.0976</v>
      </c>
      <c r="V750">
        <v>0</v>
      </c>
      <c r="W750">
        <v>0</v>
      </c>
      <c r="X750">
        <v>0</v>
      </c>
      <c r="Y750">
        <v>5588479.2467</v>
      </c>
      <c r="Z750">
        <v>6265633.5860000001</v>
      </c>
      <c r="AA750">
        <v>1643603.4221999999</v>
      </c>
      <c r="AB750">
        <v>129.2064</v>
      </c>
      <c r="AC750">
        <v>30.953299999999999</v>
      </c>
      <c r="AD750">
        <v>0</v>
      </c>
      <c r="AE750">
        <v>271572.57309999998</v>
      </c>
      <c r="AF750">
        <v>79735.454500000007</v>
      </c>
      <c r="AG750">
        <v>0</v>
      </c>
      <c r="AH750">
        <v>0</v>
      </c>
      <c r="AI750">
        <v>0</v>
      </c>
      <c r="AJ750">
        <v>0</v>
      </c>
      <c r="AK750">
        <v>0</v>
      </c>
      <c r="AL750">
        <v>563116151</v>
      </c>
      <c r="AM750" t="s">
        <v>159</v>
      </c>
    </row>
    <row r="751" spans="1:43" x14ac:dyDescent="0.15">
      <c r="A751" t="s">
        <v>160</v>
      </c>
      <c r="B751">
        <v>0</v>
      </c>
      <c r="C751">
        <v>0</v>
      </c>
      <c r="D751">
        <v>7960767.7536000004</v>
      </c>
      <c r="E751">
        <v>0</v>
      </c>
      <c r="F751">
        <v>2.5123000000000002</v>
      </c>
      <c r="G751">
        <v>0</v>
      </c>
      <c r="H751">
        <v>13.308299999999999</v>
      </c>
      <c r="I751">
        <v>42724112.218900003</v>
      </c>
      <c r="J751">
        <v>0</v>
      </c>
      <c r="K751">
        <v>0</v>
      </c>
      <c r="L751">
        <v>0</v>
      </c>
      <c r="M751">
        <v>0</v>
      </c>
      <c r="N751">
        <v>0</v>
      </c>
      <c r="O751">
        <v>5274.0897999999997</v>
      </c>
      <c r="P751">
        <v>0</v>
      </c>
      <c r="Q751">
        <v>0</v>
      </c>
      <c r="R751">
        <v>975916.31400000001</v>
      </c>
      <c r="S751">
        <v>0</v>
      </c>
      <c r="T751">
        <v>10602646.241900001</v>
      </c>
      <c r="U751">
        <v>458684.96879999997</v>
      </c>
      <c r="V751">
        <v>0</v>
      </c>
      <c r="W751">
        <v>0</v>
      </c>
      <c r="X751">
        <v>458.61840000000001</v>
      </c>
      <c r="Y751">
        <v>0</v>
      </c>
      <c r="Z751">
        <v>4712.4405999999999</v>
      </c>
      <c r="AA751">
        <v>479.96449999999999</v>
      </c>
      <c r="AB751">
        <v>0</v>
      </c>
      <c r="AC751">
        <v>22.557500000000001</v>
      </c>
      <c r="AD751">
        <v>0</v>
      </c>
      <c r="AE751">
        <v>0</v>
      </c>
      <c r="AF751">
        <v>0</v>
      </c>
      <c r="AG751">
        <v>0</v>
      </c>
      <c r="AH751">
        <v>0</v>
      </c>
      <c r="AI751">
        <v>0</v>
      </c>
      <c r="AJ751">
        <v>0</v>
      </c>
      <c r="AK751">
        <v>0</v>
      </c>
      <c r="AL751">
        <v>62733091</v>
      </c>
      <c r="AM751" t="s">
        <v>160</v>
      </c>
    </row>
    <row r="752" spans="1:43" x14ac:dyDescent="0.15">
      <c r="A752" t="s">
        <v>161</v>
      </c>
      <c r="B752">
        <v>0</v>
      </c>
      <c r="C752">
        <v>0</v>
      </c>
      <c r="D752">
        <v>2281177.1113</v>
      </c>
      <c r="E752">
        <v>0</v>
      </c>
      <c r="F752">
        <v>669437.40460000001</v>
      </c>
      <c r="G752">
        <v>0</v>
      </c>
      <c r="H752">
        <v>0</v>
      </c>
      <c r="I752">
        <v>40676541.232299998</v>
      </c>
      <c r="J752">
        <v>118.57850000000001</v>
      </c>
      <c r="K752">
        <v>0</v>
      </c>
      <c r="L752">
        <v>263329.6948</v>
      </c>
      <c r="M752">
        <v>0</v>
      </c>
      <c r="N752">
        <v>0</v>
      </c>
      <c r="O752">
        <v>4735.3755000000001</v>
      </c>
      <c r="P752">
        <v>535140.03419999999</v>
      </c>
      <c r="Q752">
        <v>0</v>
      </c>
      <c r="R752">
        <v>512262.06699999998</v>
      </c>
      <c r="S752">
        <v>0</v>
      </c>
      <c r="T752">
        <v>22413332.250599999</v>
      </c>
      <c r="U752">
        <v>443395.755</v>
      </c>
      <c r="V752">
        <v>670883.09750000003</v>
      </c>
      <c r="W752">
        <v>0</v>
      </c>
      <c r="X752">
        <v>183986.79250000001</v>
      </c>
      <c r="Y752">
        <v>3250092.3155999999</v>
      </c>
      <c r="Z752">
        <v>7615.7830000000004</v>
      </c>
      <c r="AA752">
        <v>1657285.3419999999</v>
      </c>
      <c r="AB752">
        <v>31555.513999999999</v>
      </c>
      <c r="AC752">
        <v>27.838200000000001</v>
      </c>
      <c r="AD752">
        <v>2652985.1510999999</v>
      </c>
      <c r="AE752">
        <v>144388.0386</v>
      </c>
      <c r="AF752">
        <v>0</v>
      </c>
      <c r="AG752">
        <v>709669.26029999997</v>
      </c>
      <c r="AH752">
        <v>57450.0363</v>
      </c>
      <c r="AI752">
        <v>0</v>
      </c>
      <c r="AJ752">
        <v>0</v>
      </c>
      <c r="AK752">
        <v>0</v>
      </c>
      <c r="AL752">
        <v>77165409</v>
      </c>
      <c r="AM752" t="s">
        <v>161</v>
      </c>
    </row>
    <row r="753" spans="1:39" x14ac:dyDescent="0.15">
      <c r="A753" t="s">
        <v>162</v>
      </c>
      <c r="B753">
        <v>0</v>
      </c>
      <c r="C753">
        <v>0</v>
      </c>
      <c r="D753">
        <v>111063093.1374</v>
      </c>
      <c r="E753">
        <v>0</v>
      </c>
      <c r="F753">
        <v>497698.7597</v>
      </c>
      <c r="G753">
        <v>39.99</v>
      </c>
      <c r="H753">
        <v>0</v>
      </c>
      <c r="I753">
        <v>3262322.0529999998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4.9782999999999999</v>
      </c>
      <c r="P753">
        <v>1770069.3968</v>
      </c>
      <c r="Q753">
        <v>0</v>
      </c>
      <c r="R753">
        <v>853393.19200000004</v>
      </c>
      <c r="S753">
        <v>0</v>
      </c>
      <c r="T753">
        <v>23749647.848700002</v>
      </c>
      <c r="U753">
        <v>2725933.6527</v>
      </c>
      <c r="V753">
        <v>0</v>
      </c>
      <c r="W753">
        <v>0</v>
      </c>
      <c r="X753">
        <v>108736.1363</v>
      </c>
      <c r="Y753">
        <v>0</v>
      </c>
      <c r="Z753">
        <v>280865.64199999999</v>
      </c>
      <c r="AA753">
        <v>322963.32679999998</v>
      </c>
      <c r="AB753">
        <v>0.26</v>
      </c>
      <c r="AC753">
        <v>0</v>
      </c>
      <c r="AD753">
        <v>0</v>
      </c>
      <c r="AE753">
        <v>385209.08970000001</v>
      </c>
      <c r="AF753">
        <v>0</v>
      </c>
      <c r="AG753">
        <v>0</v>
      </c>
      <c r="AH753">
        <v>0</v>
      </c>
      <c r="AI753">
        <v>134731.02220000001</v>
      </c>
      <c r="AJ753">
        <v>0</v>
      </c>
      <c r="AK753">
        <v>0</v>
      </c>
      <c r="AL753">
        <v>145154708</v>
      </c>
      <c r="AM753" t="s">
        <v>162</v>
      </c>
    </row>
    <row r="754" spans="1:39" x14ac:dyDescent="0.15">
      <c r="A754" t="s">
        <v>163</v>
      </c>
      <c r="B754">
        <v>0</v>
      </c>
      <c r="C754">
        <v>0</v>
      </c>
      <c r="D754">
        <v>67494739.8301</v>
      </c>
      <c r="E754">
        <v>0</v>
      </c>
      <c r="F754">
        <v>210734.4786</v>
      </c>
      <c r="G754">
        <v>0</v>
      </c>
      <c r="H754">
        <v>5.2744</v>
      </c>
      <c r="I754">
        <v>1398433.6051</v>
      </c>
      <c r="J754">
        <v>0</v>
      </c>
      <c r="K754">
        <v>0</v>
      </c>
      <c r="L754">
        <v>1.7500000000000002E-2</v>
      </c>
      <c r="M754">
        <v>0</v>
      </c>
      <c r="N754">
        <v>0</v>
      </c>
      <c r="O754">
        <v>4262.8464000000004</v>
      </c>
      <c r="P754">
        <v>419042.45140000002</v>
      </c>
      <c r="Q754">
        <v>0</v>
      </c>
      <c r="R754">
        <v>597631.8075</v>
      </c>
      <c r="S754">
        <v>0</v>
      </c>
      <c r="T754">
        <v>1710345.2975000001</v>
      </c>
      <c r="U754">
        <v>0</v>
      </c>
      <c r="V754">
        <v>0</v>
      </c>
      <c r="W754">
        <v>0</v>
      </c>
      <c r="X754">
        <v>144386.24129999999</v>
      </c>
      <c r="Y754">
        <v>0</v>
      </c>
      <c r="Z754">
        <v>912.18079999999998</v>
      </c>
      <c r="AA754">
        <v>1836164.1595999999</v>
      </c>
      <c r="AB754">
        <v>0</v>
      </c>
      <c r="AC754">
        <v>14.6592</v>
      </c>
      <c r="AD754">
        <v>0</v>
      </c>
      <c r="AE754">
        <v>139868.9719</v>
      </c>
      <c r="AF754">
        <v>0</v>
      </c>
      <c r="AG754">
        <v>0</v>
      </c>
      <c r="AH754">
        <v>0</v>
      </c>
      <c r="AI754">
        <v>0</v>
      </c>
      <c r="AJ754">
        <v>0</v>
      </c>
      <c r="AK754">
        <v>0</v>
      </c>
      <c r="AL754">
        <v>73956542</v>
      </c>
      <c r="AM754" t="s">
        <v>163</v>
      </c>
    </row>
    <row r="755" spans="1:39" x14ac:dyDescent="0.15">
      <c r="A755" t="s">
        <v>164</v>
      </c>
      <c r="B755">
        <v>0</v>
      </c>
      <c r="C755">
        <v>0</v>
      </c>
      <c r="D755">
        <v>96359273.939099997</v>
      </c>
      <c r="E755">
        <v>0</v>
      </c>
      <c r="F755">
        <v>0</v>
      </c>
      <c r="G755">
        <v>0</v>
      </c>
      <c r="H755">
        <v>0</v>
      </c>
      <c r="I755">
        <v>0</v>
      </c>
      <c r="J755">
        <v>0</v>
      </c>
      <c r="K755">
        <v>0</v>
      </c>
      <c r="L755">
        <v>125198.8162</v>
      </c>
      <c r="M755">
        <v>0</v>
      </c>
      <c r="N755">
        <v>42569.5072</v>
      </c>
      <c r="O755">
        <v>2659.0902999999998</v>
      </c>
      <c r="P755">
        <v>0</v>
      </c>
      <c r="Q755">
        <v>0</v>
      </c>
      <c r="R755">
        <v>0</v>
      </c>
      <c r="S755">
        <v>0</v>
      </c>
      <c r="T755">
        <v>741856.21539999999</v>
      </c>
      <c r="U755">
        <v>80328.1636</v>
      </c>
      <c r="V755">
        <v>0</v>
      </c>
      <c r="W755">
        <v>0</v>
      </c>
      <c r="X755">
        <v>0</v>
      </c>
      <c r="Y755">
        <v>23958.604200000002</v>
      </c>
      <c r="Z755">
        <v>1277.7953</v>
      </c>
      <c r="AA755">
        <v>0</v>
      </c>
      <c r="AB755">
        <v>117.9033</v>
      </c>
      <c r="AC755">
        <v>5.5557999999999996</v>
      </c>
      <c r="AD755">
        <v>0</v>
      </c>
      <c r="AE755">
        <v>0</v>
      </c>
      <c r="AF755">
        <v>0</v>
      </c>
      <c r="AG755">
        <v>0</v>
      </c>
      <c r="AH755">
        <v>72387.222500000003</v>
      </c>
      <c r="AI755">
        <v>0</v>
      </c>
      <c r="AJ755">
        <v>173.9169</v>
      </c>
      <c r="AK755">
        <v>0</v>
      </c>
      <c r="AL755">
        <v>97449807</v>
      </c>
      <c r="AM755" t="s">
        <v>164</v>
      </c>
    </row>
    <row r="756" spans="1:39" x14ac:dyDescent="0.15">
      <c r="A756" t="s">
        <v>165</v>
      </c>
      <c r="B756">
        <v>0</v>
      </c>
      <c r="C756">
        <v>55675.787100000001</v>
      </c>
      <c r="D756">
        <v>30382216.756700002</v>
      </c>
      <c r="E756">
        <v>0</v>
      </c>
      <c r="F756">
        <v>387671.70289999997</v>
      </c>
      <c r="G756">
        <v>0</v>
      </c>
      <c r="H756">
        <v>12.2722</v>
      </c>
      <c r="I756">
        <v>0</v>
      </c>
      <c r="J756">
        <v>0</v>
      </c>
      <c r="K756">
        <v>3.6417000000000002</v>
      </c>
      <c r="L756">
        <v>972737.1692</v>
      </c>
      <c r="M756">
        <v>0</v>
      </c>
      <c r="N756">
        <v>0</v>
      </c>
      <c r="O756">
        <v>4511.9350000000004</v>
      </c>
      <c r="P756">
        <v>0</v>
      </c>
      <c r="Q756">
        <v>0</v>
      </c>
      <c r="R756">
        <v>259250.35279999999</v>
      </c>
      <c r="S756">
        <v>0</v>
      </c>
      <c r="T756">
        <v>8670297.6530000009</v>
      </c>
      <c r="U756">
        <v>798779.42500000005</v>
      </c>
      <c r="V756">
        <v>9710.6527000000006</v>
      </c>
      <c r="W756">
        <v>0</v>
      </c>
      <c r="X756">
        <v>0</v>
      </c>
      <c r="Y756">
        <v>229754.26079999999</v>
      </c>
      <c r="Z756">
        <v>1722.3334</v>
      </c>
      <c r="AA756">
        <v>9.1889000000000003</v>
      </c>
      <c r="AB756">
        <v>232.2251</v>
      </c>
      <c r="AC756">
        <v>11.1556</v>
      </c>
      <c r="AD756">
        <v>0</v>
      </c>
      <c r="AE756">
        <v>0</v>
      </c>
      <c r="AF756">
        <v>0</v>
      </c>
      <c r="AG756">
        <v>0</v>
      </c>
      <c r="AH756">
        <v>0</v>
      </c>
      <c r="AI756">
        <v>0</v>
      </c>
      <c r="AJ756">
        <v>128.1251</v>
      </c>
      <c r="AK756">
        <v>0</v>
      </c>
      <c r="AL756">
        <v>41772725</v>
      </c>
      <c r="AM756" t="s">
        <v>165</v>
      </c>
    </row>
    <row r="757" spans="1:39" x14ac:dyDescent="0.15">
      <c r="A757" t="s">
        <v>166</v>
      </c>
      <c r="B757">
        <v>1473.5986</v>
      </c>
      <c r="C757">
        <v>3510.0369000000001</v>
      </c>
      <c r="D757">
        <v>112793820.40549999</v>
      </c>
      <c r="E757">
        <v>4942.9989999999998</v>
      </c>
      <c r="F757">
        <v>8.3999999999999995E-3</v>
      </c>
      <c r="G757">
        <v>0</v>
      </c>
      <c r="H757">
        <v>0.45950000000000002</v>
      </c>
      <c r="I757">
        <v>0</v>
      </c>
      <c r="J757">
        <v>0.22</v>
      </c>
      <c r="K757">
        <v>0</v>
      </c>
      <c r="L757">
        <v>3679999.7056</v>
      </c>
      <c r="M757">
        <v>0</v>
      </c>
      <c r="N757">
        <v>14648.3122</v>
      </c>
      <c r="O757">
        <v>5707.3401000000003</v>
      </c>
      <c r="P757">
        <v>7726.2624999999998</v>
      </c>
      <c r="Q757">
        <v>2257191.6379999998</v>
      </c>
      <c r="R757">
        <v>1068208.4897</v>
      </c>
      <c r="S757">
        <v>2.8538999999999999</v>
      </c>
      <c r="T757">
        <v>19849642.7731</v>
      </c>
      <c r="U757">
        <v>1761568.568</v>
      </c>
      <c r="V757">
        <v>17778.620200000001</v>
      </c>
      <c r="W757">
        <v>0.18340000000000001</v>
      </c>
      <c r="X757">
        <v>16763.187300000001</v>
      </c>
      <c r="Y757">
        <v>25940.062300000001</v>
      </c>
      <c r="Z757">
        <v>4585.3395</v>
      </c>
      <c r="AA757">
        <v>16576.55</v>
      </c>
      <c r="AB757">
        <v>3274964.8500999999</v>
      </c>
      <c r="AC757">
        <v>1.0225</v>
      </c>
      <c r="AD757">
        <v>366.05560000000003</v>
      </c>
      <c r="AE757">
        <v>5211.9026000000003</v>
      </c>
      <c r="AF757">
        <v>0</v>
      </c>
      <c r="AG757">
        <v>0</v>
      </c>
      <c r="AH757">
        <v>0</v>
      </c>
      <c r="AI757">
        <v>968.77300000000002</v>
      </c>
      <c r="AJ757">
        <v>179872.93700000001</v>
      </c>
      <c r="AK757">
        <v>0.21890000000000001</v>
      </c>
      <c r="AL757">
        <v>144991473</v>
      </c>
      <c r="AM757" t="s">
        <v>166</v>
      </c>
    </row>
    <row r="758" spans="1:39" x14ac:dyDescent="0.15">
      <c r="A758" t="s">
        <v>167</v>
      </c>
      <c r="B758">
        <v>0</v>
      </c>
      <c r="C758">
        <v>0</v>
      </c>
      <c r="D758">
        <v>12316034.826199999</v>
      </c>
      <c r="E758">
        <v>0</v>
      </c>
      <c r="F758">
        <v>715.92049999999995</v>
      </c>
      <c r="G758">
        <v>0</v>
      </c>
      <c r="H758">
        <v>0</v>
      </c>
      <c r="I758">
        <v>0</v>
      </c>
      <c r="J758">
        <v>0</v>
      </c>
      <c r="K758">
        <v>0</v>
      </c>
      <c r="L758">
        <v>6051.5018</v>
      </c>
      <c r="M758">
        <v>0</v>
      </c>
      <c r="N758">
        <v>0</v>
      </c>
      <c r="O758">
        <v>2932.9308999999998</v>
      </c>
      <c r="P758">
        <v>0</v>
      </c>
      <c r="Q758">
        <v>0</v>
      </c>
      <c r="R758">
        <v>0</v>
      </c>
      <c r="S758">
        <v>0</v>
      </c>
      <c r="T758">
        <v>4724047.6009</v>
      </c>
      <c r="U758">
        <v>0</v>
      </c>
      <c r="V758">
        <v>91332.006500000003</v>
      </c>
      <c r="W758">
        <v>0</v>
      </c>
      <c r="X758">
        <v>37372.460599999999</v>
      </c>
      <c r="Y758">
        <v>0</v>
      </c>
      <c r="Z758">
        <v>2902.4801000000002</v>
      </c>
      <c r="AA758">
        <v>1312236.6274999999</v>
      </c>
      <c r="AB758">
        <v>0</v>
      </c>
      <c r="AC758">
        <v>10.1417</v>
      </c>
      <c r="AD758">
        <v>0</v>
      </c>
      <c r="AE758">
        <v>252761.1636</v>
      </c>
      <c r="AF758">
        <v>0</v>
      </c>
      <c r="AG758">
        <v>0</v>
      </c>
      <c r="AH758">
        <v>0</v>
      </c>
      <c r="AI758">
        <v>0</v>
      </c>
      <c r="AJ758">
        <v>1179.5824</v>
      </c>
      <c r="AK758">
        <v>0</v>
      </c>
      <c r="AL758">
        <v>18747577</v>
      </c>
      <c r="AM758" t="s">
        <v>167</v>
      </c>
    </row>
    <row r="759" spans="1:39" x14ac:dyDescent="0.15">
      <c r="A759" t="s">
        <v>168</v>
      </c>
      <c r="B759">
        <v>0</v>
      </c>
      <c r="C759">
        <v>0</v>
      </c>
      <c r="D759">
        <v>47807408.351000004</v>
      </c>
      <c r="E759">
        <v>0</v>
      </c>
      <c r="F759">
        <v>0</v>
      </c>
      <c r="G759">
        <v>0</v>
      </c>
      <c r="H759">
        <v>0</v>
      </c>
      <c r="I759">
        <v>0</v>
      </c>
      <c r="J759">
        <v>0</v>
      </c>
      <c r="K759">
        <v>0</v>
      </c>
      <c r="L759">
        <v>0</v>
      </c>
      <c r="M759">
        <v>0</v>
      </c>
      <c r="N759">
        <v>0</v>
      </c>
      <c r="O759">
        <v>29666.997100000001</v>
      </c>
      <c r="P759">
        <v>0</v>
      </c>
      <c r="Q759">
        <v>0</v>
      </c>
      <c r="R759">
        <v>276480.413</v>
      </c>
      <c r="S759">
        <v>0</v>
      </c>
      <c r="T759">
        <v>6788383.6821999997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8613.5529999999999</v>
      </c>
      <c r="AA759">
        <v>17676265.166000001</v>
      </c>
      <c r="AB759">
        <v>0</v>
      </c>
      <c r="AC759">
        <v>0</v>
      </c>
      <c r="AD759">
        <v>0</v>
      </c>
      <c r="AE759">
        <v>0</v>
      </c>
      <c r="AF759">
        <v>0</v>
      </c>
      <c r="AG759">
        <v>0</v>
      </c>
      <c r="AH759">
        <v>0</v>
      </c>
      <c r="AI759">
        <v>0</v>
      </c>
      <c r="AJ759">
        <v>0</v>
      </c>
      <c r="AK759">
        <v>0</v>
      </c>
      <c r="AL759">
        <v>72586818</v>
      </c>
      <c r="AM759" t="s">
        <v>168</v>
      </c>
    </row>
    <row r="760" spans="1:39" x14ac:dyDescent="0.15">
      <c r="A760" t="s">
        <v>169</v>
      </c>
      <c r="B760">
        <v>0</v>
      </c>
      <c r="C760">
        <v>0</v>
      </c>
      <c r="D760">
        <v>3603170.9503000001</v>
      </c>
      <c r="E760">
        <v>0</v>
      </c>
      <c r="F760">
        <v>0</v>
      </c>
      <c r="G760">
        <v>0</v>
      </c>
      <c r="H760">
        <v>0</v>
      </c>
      <c r="I760">
        <v>0</v>
      </c>
      <c r="J760">
        <v>0</v>
      </c>
      <c r="K760">
        <v>0</v>
      </c>
      <c r="L760">
        <v>1374005.4271</v>
      </c>
      <c r="M760">
        <v>0</v>
      </c>
      <c r="N760">
        <v>0</v>
      </c>
      <c r="O760">
        <v>2861.4124999999999</v>
      </c>
      <c r="P760">
        <v>0</v>
      </c>
      <c r="Q760">
        <v>0</v>
      </c>
      <c r="R760">
        <v>435368.7084</v>
      </c>
      <c r="S760">
        <v>0</v>
      </c>
      <c r="T760">
        <v>8132720.0964000002</v>
      </c>
      <c r="U760">
        <v>423144.39120000001</v>
      </c>
      <c r="V760">
        <v>3198.5421000000001</v>
      </c>
      <c r="W760">
        <v>0</v>
      </c>
      <c r="X760">
        <v>0</v>
      </c>
      <c r="Y760">
        <v>0</v>
      </c>
      <c r="Z760">
        <v>724.69870000000003</v>
      </c>
      <c r="AA760">
        <v>0</v>
      </c>
      <c r="AB760">
        <v>0</v>
      </c>
      <c r="AC760">
        <v>0</v>
      </c>
      <c r="AD760">
        <v>0</v>
      </c>
      <c r="AE760">
        <v>0</v>
      </c>
      <c r="AF760">
        <v>0</v>
      </c>
      <c r="AG760">
        <v>0</v>
      </c>
      <c r="AH760">
        <v>0</v>
      </c>
      <c r="AI760">
        <v>0</v>
      </c>
      <c r="AJ760">
        <v>0</v>
      </c>
      <c r="AK760">
        <v>0</v>
      </c>
      <c r="AL760">
        <v>13975194</v>
      </c>
      <c r="AM760" t="s">
        <v>169</v>
      </c>
    </row>
    <row r="761" spans="1:39" x14ac:dyDescent="0.15">
      <c r="A761" t="s">
        <v>170</v>
      </c>
      <c r="B761">
        <v>70.1173</v>
      </c>
      <c r="C761">
        <v>0</v>
      </c>
      <c r="D761">
        <v>51932250.583700001</v>
      </c>
      <c r="E761">
        <v>0</v>
      </c>
      <c r="F761">
        <v>0</v>
      </c>
      <c r="G761">
        <v>0</v>
      </c>
      <c r="H761">
        <v>60.590200000000003</v>
      </c>
      <c r="I761">
        <v>1078188.1706000001</v>
      </c>
      <c r="J761">
        <v>72.581100000000006</v>
      </c>
      <c r="K761">
        <v>0</v>
      </c>
      <c r="L761">
        <v>59.195900000000002</v>
      </c>
      <c r="M761">
        <v>0.1842</v>
      </c>
      <c r="N761">
        <v>0</v>
      </c>
      <c r="O761">
        <v>6493.5932000000003</v>
      </c>
      <c r="P761">
        <v>417765.74479999999</v>
      </c>
      <c r="Q761">
        <v>0</v>
      </c>
      <c r="R761">
        <v>615171.95739999996</v>
      </c>
      <c r="S761">
        <v>0</v>
      </c>
      <c r="T761">
        <v>16499987.393200001</v>
      </c>
      <c r="U761">
        <v>63.842799999999997</v>
      </c>
      <c r="V761">
        <v>106644.0064</v>
      </c>
      <c r="W761">
        <v>74.492400000000004</v>
      </c>
      <c r="X761">
        <v>761064.45759999997</v>
      </c>
      <c r="Y761">
        <v>2796813.4249999998</v>
      </c>
      <c r="Z761">
        <v>2586.6228999999998</v>
      </c>
      <c r="AA761">
        <v>1755255.4142</v>
      </c>
      <c r="AB761">
        <v>48.083799999999997</v>
      </c>
      <c r="AC761">
        <v>22.2911</v>
      </c>
      <c r="AD761">
        <v>22714.954000000002</v>
      </c>
      <c r="AE761">
        <v>1159582.5305000001</v>
      </c>
      <c r="AF761">
        <v>0</v>
      </c>
      <c r="AG761">
        <v>0</v>
      </c>
      <c r="AH761">
        <v>0</v>
      </c>
      <c r="AI761">
        <v>18109.185000000001</v>
      </c>
      <c r="AJ761">
        <v>31967.198700000001</v>
      </c>
      <c r="AK761">
        <v>53.774299999999997</v>
      </c>
      <c r="AL761">
        <v>77205120</v>
      </c>
      <c r="AM761" t="s">
        <v>170</v>
      </c>
    </row>
    <row r="762" spans="1:39" x14ac:dyDescent="0.15">
      <c r="A762" t="s">
        <v>171</v>
      </c>
      <c r="B762">
        <v>0</v>
      </c>
      <c r="C762">
        <v>13909508.005899999</v>
      </c>
      <c r="D762">
        <v>4561385.5521</v>
      </c>
      <c r="E762">
        <v>0</v>
      </c>
      <c r="F762">
        <v>0</v>
      </c>
      <c r="G762">
        <v>0</v>
      </c>
      <c r="H762">
        <v>3.1480000000000001</v>
      </c>
      <c r="I762">
        <v>0</v>
      </c>
      <c r="J762">
        <v>4.1018999999999997</v>
      </c>
      <c r="K762">
        <v>0</v>
      </c>
      <c r="L762">
        <v>2.9925000000000002</v>
      </c>
      <c r="M762">
        <v>0</v>
      </c>
      <c r="N762">
        <v>0</v>
      </c>
      <c r="O762">
        <v>1031.9004</v>
      </c>
      <c r="P762">
        <v>47182.085500000001</v>
      </c>
      <c r="Q762">
        <v>0</v>
      </c>
      <c r="R762">
        <v>193.23339999999999</v>
      </c>
      <c r="S762">
        <v>0</v>
      </c>
      <c r="T762">
        <v>7086981.8328999998</v>
      </c>
      <c r="U762">
        <v>2.2044999999999999</v>
      </c>
      <c r="V762">
        <v>5908.1142</v>
      </c>
      <c r="W762">
        <v>2.8182999999999998</v>
      </c>
      <c r="X762">
        <v>45657.611599999997</v>
      </c>
      <c r="Y762">
        <v>34809.601300000002</v>
      </c>
      <c r="Z762">
        <v>12.5083</v>
      </c>
      <c r="AA762">
        <v>524776.48430000001</v>
      </c>
      <c r="AB762">
        <v>4.6035000000000004</v>
      </c>
      <c r="AC762">
        <v>4.8160999999999996</v>
      </c>
      <c r="AD762">
        <v>11697.3372</v>
      </c>
      <c r="AE762">
        <v>35081.9853</v>
      </c>
      <c r="AF762">
        <v>0</v>
      </c>
      <c r="AG762">
        <v>0</v>
      </c>
      <c r="AH762">
        <v>0</v>
      </c>
      <c r="AI762">
        <v>7429.8460999999998</v>
      </c>
      <c r="AJ762">
        <v>6772.8431</v>
      </c>
      <c r="AK762">
        <v>2.2351000000000001</v>
      </c>
      <c r="AL762">
        <v>26278456</v>
      </c>
      <c r="AM762" t="s">
        <v>171</v>
      </c>
    </row>
    <row r="763" spans="1:39" x14ac:dyDescent="0.15">
      <c r="A763" t="s">
        <v>172</v>
      </c>
      <c r="B763">
        <v>0</v>
      </c>
      <c r="C763">
        <v>0</v>
      </c>
      <c r="D763">
        <v>0</v>
      </c>
      <c r="E763">
        <v>0</v>
      </c>
      <c r="F763">
        <v>0</v>
      </c>
      <c r="G763">
        <v>0</v>
      </c>
      <c r="H763">
        <v>0</v>
      </c>
      <c r="I763">
        <v>8705154.2487000003</v>
      </c>
      <c r="J763">
        <v>0</v>
      </c>
      <c r="K763">
        <v>0</v>
      </c>
      <c r="L763">
        <v>0</v>
      </c>
      <c r="M763">
        <v>0</v>
      </c>
      <c r="N763">
        <v>0</v>
      </c>
      <c r="O763">
        <v>3838.4866999999999</v>
      </c>
      <c r="P763">
        <v>0</v>
      </c>
      <c r="Q763">
        <v>0</v>
      </c>
      <c r="R763">
        <v>1171016.9594000001</v>
      </c>
      <c r="S763">
        <v>0</v>
      </c>
      <c r="T763">
        <v>1062082.6236</v>
      </c>
      <c r="U763">
        <v>782186.74029999995</v>
      </c>
      <c r="V763">
        <v>38838.028100000003</v>
      </c>
      <c r="W763">
        <v>0</v>
      </c>
      <c r="X763">
        <v>0</v>
      </c>
      <c r="Y763">
        <v>0</v>
      </c>
      <c r="Z763">
        <v>842.37959999999998</v>
      </c>
      <c r="AA763">
        <v>0</v>
      </c>
      <c r="AB763">
        <v>0</v>
      </c>
      <c r="AC763">
        <v>0</v>
      </c>
      <c r="AD763">
        <v>0</v>
      </c>
      <c r="AE763">
        <v>0</v>
      </c>
      <c r="AF763">
        <v>0</v>
      </c>
      <c r="AG763">
        <v>0</v>
      </c>
      <c r="AH763">
        <v>0</v>
      </c>
      <c r="AI763">
        <v>0</v>
      </c>
      <c r="AJ763">
        <v>0</v>
      </c>
      <c r="AK763">
        <v>0</v>
      </c>
      <c r="AL763">
        <v>11763959</v>
      </c>
      <c r="AM763" t="s">
        <v>172</v>
      </c>
    </row>
    <row r="764" spans="1:39" x14ac:dyDescent="0.15">
      <c r="A764" t="s">
        <v>173</v>
      </c>
      <c r="B764">
        <v>2484.0039000000002</v>
      </c>
      <c r="C764">
        <v>0</v>
      </c>
      <c r="D764">
        <v>755578.03749999998</v>
      </c>
      <c r="E764">
        <v>0</v>
      </c>
      <c r="F764">
        <v>0</v>
      </c>
      <c r="G764">
        <v>0</v>
      </c>
      <c r="H764">
        <v>0</v>
      </c>
      <c r="I764">
        <v>0</v>
      </c>
      <c r="J764">
        <v>0</v>
      </c>
      <c r="K764">
        <v>0</v>
      </c>
      <c r="L764">
        <v>0</v>
      </c>
      <c r="M764">
        <v>0</v>
      </c>
      <c r="N764">
        <v>0</v>
      </c>
      <c r="O764">
        <v>4642.0369000000001</v>
      </c>
      <c r="P764">
        <v>0</v>
      </c>
      <c r="Q764">
        <v>0</v>
      </c>
      <c r="R764">
        <v>53276.05</v>
      </c>
      <c r="S764">
        <v>0</v>
      </c>
      <c r="T764">
        <v>15093184.116800001</v>
      </c>
      <c r="U764">
        <v>0</v>
      </c>
      <c r="V764">
        <v>0</v>
      </c>
      <c r="W764">
        <v>0</v>
      </c>
      <c r="X764">
        <v>0</v>
      </c>
      <c r="Y764">
        <v>401835.2267</v>
      </c>
      <c r="Z764">
        <v>238.8817</v>
      </c>
      <c r="AA764">
        <v>0</v>
      </c>
      <c r="AB764">
        <v>3.9211</v>
      </c>
      <c r="AC764">
        <v>0</v>
      </c>
      <c r="AD764">
        <v>0</v>
      </c>
      <c r="AE764">
        <v>0</v>
      </c>
      <c r="AF764">
        <v>0</v>
      </c>
      <c r="AG764">
        <v>0</v>
      </c>
      <c r="AH764">
        <v>0</v>
      </c>
      <c r="AI764">
        <v>0</v>
      </c>
      <c r="AJ764">
        <v>0</v>
      </c>
      <c r="AK764">
        <v>0</v>
      </c>
      <c r="AL764">
        <v>16311242</v>
      </c>
      <c r="AM764" t="s">
        <v>173</v>
      </c>
    </row>
    <row r="765" spans="1:39" x14ac:dyDescent="0.15">
      <c r="A765" t="s">
        <v>174</v>
      </c>
      <c r="B765">
        <v>0</v>
      </c>
      <c r="C765">
        <v>8344656.7030999996</v>
      </c>
      <c r="D765">
        <v>35678529.658</v>
      </c>
      <c r="E765">
        <v>0</v>
      </c>
      <c r="F765">
        <v>0</v>
      </c>
      <c r="G765">
        <v>0</v>
      </c>
      <c r="H765">
        <v>5.2144000000000004</v>
      </c>
      <c r="I765">
        <v>7403826.2980000004</v>
      </c>
      <c r="J765">
        <v>0</v>
      </c>
      <c r="K765">
        <v>0</v>
      </c>
      <c r="L765">
        <v>1180731.5688</v>
      </c>
      <c r="M765">
        <v>0</v>
      </c>
      <c r="N765">
        <v>0</v>
      </c>
      <c r="O765">
        <v>3167.7026999999998</v>
      </c>
      <c r="P765">
        <v>36580.074200000003</v>
      </c>
      <c r="Q765">
        <v>0</v>
      </c>
      <c r="R765">
        <v>365586.41379999998</v>
      </c>
      <c r="S765">
        <v>0</v>
      </c>
      <c r="T765">
        <v>587335.90190000006</v>
      </c>
      <c r="U765">
        <v>0</v>
      </c>
      <c r="V765">
        <v>0</v>
      </c>
      <c r="W765">
        <v>0</v>
      </c>
      <c r="X765">
        <v>11757.498900000001</v>
      </c>
      <c r="Y765">
        <v>344879.66749999998</v>
      </c>
      <c r="Z765">
        <v>1267.9765</v>
      </c>
      <c r="AA765">
        <v>217614.60740000001</v>
      </c>
      <c r="AB765">
        <v>73.960499999999996</v>
      </c>
      <c r="AC765">
        <v>8.3004999999999995</v>
      </c>
      <c r="AD765">
        <v>95518.125</v>
      </c>
      <c r="AE765">
        <v>7597.3455999999996</v>
      </c>
      <c r="AF765">
        <v>0</v>
      </c>
      <c r="AG765">
        <v>0</v>
      </c>
      <c r="AH765">
        <v>0</v>
      </c>
      <c r="AI765">
        <v>0</v>
      </c>
      <c r="AJ765">
        <v>0</v>
      </c>
      <c r="AK765">
        <v>0</v>
      </c>
      <c r="AL765">
        <v>54279137</v>
      </c>
      <c r="AM765" t="s">
        <v>174</v>
      </c>
    </row>
    <row r="766" spans="1:39" x14ac:dyDescent="0.15">
      <c r="A766" t="s">
        <v>175</v>
      </c>
      <c r="B766">
        <v>0</v>
      </c>
      <c r="C766">
        <v>0</v>
      </c>
      <c r="D766">
        <v>14800426.2764</v>
      </c>
      <c r="E766">
        <v>0</v>
      </c>
      <c r="F766">
        <v>770015.22479999997</v>
      </c>
      <c r="G766">
        <v>0</v>
      </c>
      <c r="H766">
        <v>0</v>
      </c>
      <c r="I766">
        <v>49290714.138899997</v>
      </c>
      <c r="J766">
        <v>63.979799999999997</v>
      </c>
      <c r="K766">
        <v>0</v>
      </c>
      <c r="L766">
        <v>848376.58849999995</v>
      </c>
      <c r="M766">
        <v>0</v>
      </c>
      <c r="N766">
        <v>0</v>
      </c>
      <c r="O766">
        <v>4736.6138000000001</v>
      </c>
      <c r="P766">
        <v>108792.6167</v>
      </c>
      <c r="Q766">
        <v>0</v>
      </c>
      <c r="R766">
        <v>1060236.1786</v>
      </c>
      <c r="S766">
        <v>0</v>
      </c>
      <c r="T766">
        <v>5451484.2583999997</v>
      </c>
      <c r="U766">
        <v>797091.92350000003</v>
      </c>
      <c r="V766">
        <v>18784.867099999999</v>
      </c>
      <c r="W766">
        <v>0</v>
      </c>
      <c r="X766">
        <v>180942.2475</v>
      </c>
      <c r="Y766">
        <v>399851.37689999997</v>
      </c>
      <c r="Z766">
        <v>3038.4200999999998</v>
      </c>
      <c r="AA766">
        <v>448180.91159999999</v>
      </c>
      <c r="AB766">
        <v>95.192400000000006</v>
      </c>
      <c r="AC766">
        <v>18.345800000000001</v>
      </c>
      <c r="AD766">
        <v>0</v>
      </c>
      <c r="AE766">
        <v>32750.897199999999</v>
      </c>
      <c r="AF766">
        <v>0</v>
      </c>
      <c r="AG766">
        <v>0</v>
      </c>
      <c r="AH766">
        <v>0</v>
      </c>
      <c r="AI766">
        <v>5945.7111000000004</v>
      </c>
      <c r="AJ766">
        <v>0</v>
      </c>
      <c r="AK766">
        <v>0</v>
      </c>
      <c r="AL766">
        <v>74221546</v>
      </c>
      <c r="AM766" t="s">
        <v>175</v>
      </c>
    </row>
    <row r="767" spans="1:39" x14ac:dyDescent="0.15">
      <c r="A767" t="s">
        <v>176</v>
      </c>
      <c r="B767">
        <v>0</v>
      </c>
      <c r="C767">
        <v>0</v>
      </c>
      <c r="D767">
        <v>7325055.0993999997</v>
      </c>
      <c r="E767">
        <v>0</v>
      </c>
      <c r="F767">
        <v>0</v>
      </c>
      <c r="G767">
        <v>0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3988.4191999999998</v>
      </c>
      <c r="P767">
        <v>0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0</v>
      </c>
      <c r="Y767">
        <v>0</v>
      </c>
      <c r="Z767">
        <v>6974.2224999999999</v>
      </c>
      <c r="AA767">
        <v>0</v>
      </c>
      <c r="AB767">
        <v>0</v>
      </c>
      <c r="AC767">
        <v>8.8188999999999993</v>
      </c>
      <c r="AD767">
        <v>0</v>
      </c>
      <c r="AE767">
        <v>0</v>
      </c>
      <c r="AF767">
        <v>0</v>
      </c>
      <c r="AG767">
        <v>0</v>
      </c>
      <c r="AH767">
        <v>0</v>
      </c>
      <c r="AI767">
        <v>0</v>
      </c>
      <c r="AJ767">
        <v>0</v>
      </c>
      <c r="AK767">
        <v>0</v>
      </c>
      <c r="AL767">
        <v>7336027</v>
      </c>
      <c r="AM767" t="s">
        <v>176</v>
      </c>
    </row>
    <row r="768" spans="1:39" x14ac:dyDescent="0.15">
      <c r="A768" t="s">
        <v>41</v>
      </c>
      <c r="B768">
        <v>4028</v>
      </c>
      <c r="C768">
        <v>39766064</v>
      </c>
      <c r="D768">
        <v>828258289</v>
      </c>
      <c r="E768">
        <v>4943</v>
      </c>
      <c r="F768">
        <v>2536276</v>
      </c>
      <c r="G768">
        <v>40</v>
      </c>
      <c r="H768">
        <v>100</v>
      </c>
      <c r="I768">
        <v>249902922</v>
      </c>
      <c r="J768">
        <v>259</v>
      </c>
      <c r="K768">
        <v>35</v>
      </c>
      <c r="L768">
        <v>9801285</v>
      </c>
      <c r="M768">
        <v>303570</v>
      </c>
      <c r="N768">
        <v>57218</v>
      </c>
      <c r="O768">
        <v>95170</v>
      </c>
      <c r="P768">
        <v>4365581</v>
      </c>
      <c r="Q768">
        <v>2257192</v>
      </c>
      <c r="R768">
        <v>15196324</v>
      </c>
      <c r="S768">
        <v>3</v>
      </c>
      <c r="T768">
        <v>349477179</v>
      </c>
      <c r="U768">
        <v>17630577</v>
      </c>
      <c r="V768">
        <v>963078</v>
      </c>
      <c r="W768">
        <v>77</v>
      </c>
      <c r="X768">
        <v>1491125</v>
      </c>
      <c r="Y768">
        <v>13096414</v>
      </c>
      <c r="Z768">
        <v>6594527</v>
      </c>
      <c r="AA768">
        <v>27411411</v>
      </c>
      <c r="AB768">
        <v>3307226</v>
      </c>
      <c r="AC768">
        <v>186</v>
      </c>
      <c r="AD768">
        <v>2783282</v>
      </c>
      <c r="AE768">
        <v>2434024</v>
      </c>
      <c r="AF768">
        <v>79735</v>
      </c>
      <c r="AG768">
        <v>709669</v>
      </c>
      <c r="AH768">
        <v>129837</v>
      </c>
      <c r="AI768">
        <v>167185</v>
      </c>
      <c r="AJ768">
        <v>220095</v>
      </c>
      <c r="AK768">
        <v>56</v>
      </c>
      <c r="AL768">
        <v>1579044983</v>
      </c>
    </row>
    <row r="769" spans="1:45" x14ac:dyDescent="0.15">
      <c r="AQ769" t="s">
        <v>150</v>
      </c>
    </row>
    <row r="771" spans="1:45" x14ac:dyDescent="0.15">
      <c r="A771" t="s">
        <v>50</v>
      </c>
      <c r="B771" t="s">
        <v>95</v>
      </c>
      <c r="C771" t="s">
        <v>51</v>
      </c>
      <c r="D771" t="s">
        <v>52</v>
      </c>
      <c r="E771" t="s">
        <v>188</v>
      </c>
      <c r="F771" t="s">
        <v>53</v>
      </c>
      <c r="G771" t="s">
        <v>158</v>
      </c>
      <c r="H771" t="s">
        <v>55</v>
      </c>
      <c r="I771" t="s">
        <v>56</v>
      </c>
      <c r="J771" t="s">
        <v>106</v>
      </c>
      <c r="K771" t="s">
        <v>57</v>
      </c>
      <c r="L771" t="s">
        <v>152</v>
      </c>
      <c r="M771" t="s">
        <v>60</v>
      </c>
      <c r="N771" t="s">
        <v>148</v>
      </c>
      <c r="O771" t="s">
        <v>65</v>
      </c>
      <c r="P771" t="s">
        <v>67</v>
      </c>
      <c r="Q771" t="s">
        <v>107</v>
      </c>
      <c r="R771" t="s">
        <v>68</v>
      </c>
      <c r="S771" t="s">
        <v>193</v>
      </c>
      <c r="T771" t="s">
        <v>69</v>
      </c>
      <c r="U771" t="s">
        <v>118</v>
      </c>
      <c r="V771" t="s">
        <v>119</v>
      </c>
      <c r="W771" t="s">
        <v>185</v>
      </c>
      <c r="X771" t="s">
        <v>70</v>
      </c>
      <c r="Y771" t="s">
        <v>71</v>
      </c>
      <c r="Z771" t="s">
        <v>72</v>
      </c>
      <c r="AA771" t="s">
        <v>73</v>
      </c>
      <c r="AB771" t="s">
        <v>153</v>
      </c>
      <c r="AC771" t="s">
        <v>74</v>
      </c>
      <c r="AD771" t="s">
        <v>154</v>
      </c>
      <c r="AE771" t="s">
        <v>75</v>
      </c>
      <c r="AF771" t="s">
        <v>194</v>
      </c>
      <c r="AG771" t="s">
        <v>186</v>
      </c>
      <c r="AH771" t="s">
        <v>195</v>
      </c>
      <c r="AI771" t="s">
        <v>155</v>
      </c>
      <c r="AJ771" t="s">
        <v>78</v>
      </c>
      <c r="AK771" t="s">
        <v>79</v>
      </c>
      <c r="AL771" t="s">
        <v>41</v>
      </c>
      <c r="AM771" t="s">
        <v>50</v>
      </c>
      <c r="AO771" t="s">
        <v>50</v>
      </c>
    </row>
    <row r="772" spans="1:45" x14ac:dyDescent="0.15">
      <c r="A772" t="s">
        <v>82</v>
      </c>
      <c r="B772">
        <f t="shared" ref="B772:AL772" si="225">SUM(B751:B754)</f>
        <v>0</v>
      </c>
      <c r="C772">
        <f t="shared" si="225"/>
        <v>0</v>
      </c>
      <c r="D772">
        <f t="shared" si="225"/>
        <v>188799777.83239999</v>
      </c>
      <c r="E772">
        <f t="shared" si="225"/>
        <v>0</v>
      </c>
      <c r="F772">
        <f t="shared" si="225"/>
        <v>1377873.1551999999</v>
      </c>
      <c r="G772">
        <f t="shared" si="225"/>
        <v>39.99</v>
      </c>
      <c r="H772">
        <f t="shared" si="225"/>
        <v>18.582699999999999</v>
      </c>
      <c r="I772">
        <f t="shared" si="225"/>
        <v>88061409.109300017</v>
      </c>
      <c r="J772">
        <f t="shared" si="225"/>
        <v>118.57850000000001</v>
      </c>
      <c r="K772">
        <f t="shared" si="225"/>
        <v>0</v>
      </c>
      <c r="L772">
        <f t="shared" si="225"/>
        <v>263329.71230000001</v>
      </c>
      <c r="M772">
        <f t="shared" si="225"/>
        <v>0</v>
      </c>
      <c r="N772">
        <f t="shared" si="225"/>
        <v>0</v>
      </c>
      <c r="O772">
        <f t="shared" si="225"/>
        <v>14277.29</v>
      </c>
      <c r="P772">
        <f t="shared" si="225"/>
        <v>2724251.8824</v>
      </c>
      <c r="Q772">
        <f t="shared" si="225"/>
        <v>0</v>
      </c>
      <c r="R772">
        <f t="shared" si="225"/>
        <v>2939203.3805</v>
      </c>
      <c r="S772">
        <f t="shared" si="225"/>
        <v>0</v>
      </c>
      <c r="T772">
        <f t="shared" si="225"/>
        <v>58475971.638700001</v>
      </c>
      <c r="U772">
        <f t="shared" si="225"/>
        <v>3628014.3765000002</v>
      </c>
      <c r="V772">
        <f t="shared" si="225"/>
        <v>670883.09750000003</v>
      </c>
      <c r="W772">
        <f t="shared" si="225"/>
        <v>0</v>
      </c>
      <c r="X772">
        <f t="shared" si="225"/>
        <v>437567.78850000002</v>
      </c>
      <c r="Y772">
        <f t="shared" si="225"/>
        <v>3250092.3155999999</v>
      </c>
      <c r="Z772">
        <f t="shared" si="225"/>
        <v>294106.04639999999</v>
      </c>
      <c r="AA772">
        <f t="shared" si="225"/>
        <v>3816892.7928999998</v>
      </c>
      <c r="AB772">
        <f t="shared" si="225"/>
        <v>31555.773999999998</v>
      </c>
      <c r="AC772">
        <f t="shared" si="225"/>
        <v>65.054900000000004</v>
      </c>
      <c r="AD772">
        <f t="shared" si="225"/>
        <v>2652985.1510999999</v>
      </c>
      <c r="AE772">
        <f t="shared" si="225"/>
        <v>669466.10019999999</v>
      </c>
      <c r="AF772">
        <f t="shared" si="225"/>
        <v>0</v>
      </c>
      <c r="AG772">
        <f t="shared" si="225"/>
        <v>709669.26029999997</v>
      </c>
      <c r="AH772">
        <f t="shared" si="225"/>
        <v>57450.0363</v>
      </c>
      <c r="AI772">
        <f t="shared" si="225"/>
        <v>134731.02220000001</v>
      </c>
      <c r="AJ772">
        <f t="shared" si="225"/>
        <v>0</v>
      </c>
      <c r="AK772">
        <f t="shared" si="225"/>
        <v>0</v>
      </c>
      <c r="AL772">
        <f t="shared" si="225"/>
        <v>359009750</v>
      </c>
      <c r="AM772" t="s">
        <v>82</v>
      </c>
      <c r="AO772" t="s">
        <v>82</v>
      </c>
    </row>
    <row r="773" spans="1:45" x14ac:dyDescent="0.15">
      <c r="A773" t="s">
        <v>83</v>
      </c>
      <c r="B773">
        <f t="shared" ref="B773:AL773" si="226">SUM(B755:B758)</f>
        <v>1473.5986</v>
      </c>
      <c r="C773">
        <f t="shared" si="226"/>
        <v>59185.824000000001</v>
      </c>
      <c r="D773">
        <f t="shared" si="226"/>
        <v>251851345.92750001</v>
      </c>
      <c r="E773">
        <f t="shared" si="226"/>
        <v>4942.9989999999998</v>
      </c>
      <c r="F773">
        <f t="shared" si="226"/>
        <v>388387.63179999997</v>
      </c>
      <c r="G773">
        <f t="shared" si="226"/>
        <v>0</v>
      </c>
      <c r="H773">
        <f t="shared" si="226"/>
        <v>12.7317</v>
      </c>
      <c r="I773">
        <f t="shared" si="226"/>
        <v>0</v>
      </c>
      <c r="J773">
        <f t="shared" si="226"/>
        <v>0.22</v>
      </c>
      <c r="K773">
        <f t="shared" si="226"/>
        <v>3.6417000000000002</v>
      </c>
      <c r="L773">
        <f t="shared" si="226"/>
        <v>4783987.1927999994</v>
      </c>
      <c r="M773">
        <f t="shared" si="226"/>
        <v>0</v>
      </c>
      <c r="N773">
        <f t="shared" si="226"/>
        <v>57217.8194</v>
      </c>
      <c r="O773">
        <f t="shared" si="226"/>
        <v>15811.2963</v>
      </c>
      <c r="P773">
        <f t="shared" si="226"/>
        <v>7726.2624999999998</v>
      </c>
      <c r="Q773">
        <f t="shared" si="226"/>
        <v>2257191.6379999998</v>
      </c>
      <c r="R773">
        <f t="shared" si="226"/>
        <v>1327458.8425</v>
      </c>
      <c r="S773">
        <f t="shared" si="226"/>
        <v>2.8538999999999999</v>
      </c>
      <c r="T773">
        <f t="shared" si="226"/>
        <v>33985844.242399998</v>
      </c>
      <c r="U773">
        <f t="shared" si="226"/>
        <v>2640676.1565999999</v>
      </c>
      <c r="V773">
        <f t="shared" si="226"/>
        <v>118821.2794</v>
      </c>
      <c r="W773">
        <f t="shared" si="226"/>
        <v>0.18340000000000001</v>
      </c>
      <c r="X773">
        <f t="shared" si="226"/>
        <v>54135.647899999996</v>
      </c>
      <c r="Y773">
        <f t="shared" si="226"/>
        <v>279652.92729999998</v>
      </c>
      <c r="Z773">
        <f t="shared" si="226"/>
        <v>10487.9483</v>
      </c>
      <c r="AA773">
        <f t="shared" si="226"/>
        <v>1328822.3663999999</v>
      </c>
      <c r="AB773">
        <f t="shared" si="226"/>
        <v>3275314.9784999997</v>
      </c>
      <c r="AC773">
        <f t="shared" si="226"/>
        <v>27.875599999999999</v>
      </c>
      <c r="AD773">
        <f t="shared" si="226"/>
        <v>366.05560000000003</v>
      </c>
      <c r="AE773">
        <f t="shared" si="226"/>
        <v>257973.0662</v>
      </c>
      <c r="AF773">
        <f t="shared" si="226"/>
        <v>0</v>
      </c>
      <c r="AG773">
        <f t="shared" si="226"/>
        <v>0</v>
      </c>
      <c r="AH773">
        <f t="shared" si="226"/>
        <v>72387.222500000003</v>
      </c>
      <c r="AI773">
        <f t="shared" si="226"/>
        <v>968.77300000000002</v>
      </c>
      <c r="AJ773">
        <f t="shared" si="226"/>
        <v>181354.56140000001</v>
      </c>
      <c r="AK773">
        <f t="shared" si="226"/>
        <v>0.21890000000000001</v>
      </c>
      <c r="AL773">
        <f t="shared" si="226"/>
        <v>302961582</v>
      </c>
      <c r="AM773" t="s">
        <v>83</v>
      </c>
      <c r="AO773" t="s">
        <v>83</v>
      </c>
    </row>
    <row r="774" spans="1:45" x14ac:dyDescent="0.15">
      <c r="A774" t="s">
        <v>84</v>
      </c>
      <c r="B774">
        <f t="shared" ref="B774:AL774" si="227">SUM(B759:B761)</f>
        <v>70.1173</v>
      </c>
      <c r="C774">
        <f t="shared" si="227"/>
        <v>0</v>
      </c>
      <c r="D774">
        <f t="shared" si="227"/>
        <v>103342829.88500001</v>
      </c>
      <c r="E774">
        <f t="shared" si="227"/>
        <v>0</v>
      </c>
      <c r="F774">
        <f t="shared" si="227"/>
        <v>0</v>
      </c>
      <c r="G774">
        <f t="shared" si="227"/>
        <v>0</v>
      </c>
      <c r="H774">
        <f t="shared" si="227"/>
        <v>60.590200000000003</v>
      </c>
      <c r="I774">
        <f t="shared" si="227"/>
        <v>1078188.1706000001</v>
      </c>
      <c r="J774">
        <f t="shared" si="227"/>
        <v>72.581100000000006</v>
      </c>
      <c r="K774">
        <f t="shared" si="227"/>
        <v>0</v>
      </c>
      <c r="L774">
        <f t="shared" si="227"/>
        <v>1374064.6229999999</v>
      </c>
      <c r="M774">
        <f t="shared" si="227"/>
        <v>0.1842</v>
      </c>
      <c r="N774">
        <f t="shared" si="227"/>
        <v>0</v>
      </c>
      <c r="O774">
        <f t="shared" si="227"/>
        <v>39022.002800000002</v>
      </c>
      <c r="P774">
        <f t="shared" si="227"/>
        <v>417765.74479999999</v>
      </c>
      <c r="Q774">
        <f t="shared" si="227"/>
        <v>0</v>
      </c>
      <c r="R774">
        <f t="shared" si="227"/>
        <v>1327021.0788</v>
      </c>
      <c r="S774">
        <f t="shared" si="227"/>
        <v>0</v>
      </c>
      <c r="T774">
        <f t="shared" si="227"/>
        <v>31421091.171800002</v>
      </c>
      <c r="U774">
        <f t="shared" si="227"/>
        <v>423208.234</v>
      </c>
      <c r="V774">
        <f t="shared" si="227"/>
        <v>109842.5485</v>
      </c>
      <c r="W774">
        <f t="shared" si="227"/>
        <v>74.492400000000004</v>
      </c>
      <c r="X774">
        <f t="shared" si="227"/>
        <v>761064.45759999997</v>
      </c>
      <c r="Y774">
        <f t="shared" si="227"/>
        <v>2796813.4249999998</v>
      </c>
      <c r="Z774">
        <f t="shared" si="227"/>
        <v>11924.874600000001</v>
      </c>
      <c r="AA774">
        <f t="shared" si="227"/>
        <v>19431520.580200002</v>
      </c>
      <c r="AB774">
        <f t="shared" si="227"/>
        <v>48.083799999999997</v>
      </c>
      <c r="AC774">
        <f t="shared" si="227"/>
        <v>22.2911</v>
      </c>
      <c r="AD774">
        <f t="shared" si="227"/>
        <v>22714.954000000002</v>
      </c>
      <c r="AE774">
        <f t="shared" si="227"/>
        <v>1159582.5305000001</v>
      </c>
      <c r="AF774">
        <f t="shared" si="227"/>
        <v>0</v>
      </c>
      <c r="AG774">
        <f t="shared" si="227"/>
        <v>0</v>
      </c>
      <c r="AH774">
        <f t="shared" si="227"/>
        <v>0</v>
      </c>
      <c r="AI774">
        <f t="shared" si="227"/>
        <v>18109.185000000001</v>
      </c>
      <c r="AJ774">
        <f t="shared" si="227"/>
        <v>31967.198700000001</v>
      </c>
      <c r="AK774">
        <f t="shared" si="227"/>
        <v>53.774299999999997</v>
      </c>
      <c r="AL774">
        <f t="shared" si="227"/>
        <v>163767132</v>
      </c>
      <c r="AM774" t="s">
        <v>84</v>
      </c>
      <c r="AO774" t="s">
        <v>84</v>
      </c>
    </row>
    <row r="775" spans="1:45" x14ac:dyDescent="0.15">
      <c r="A775" t="s">
        <v>85</v>
      </c>
      <c r="B775">
        <f t="shared" ref="B775:AL775" si="228">SUM(B762:B767)</f>
        <v>2484.0039000000002</v>
      </c>
      <c r="C775">
        <f t="shared" si="228"/>
        <v>22254164.708999999</v>
      </c>
      <c r="D775">
        <f t="shared" si="228"/>
        <v>63120974.623399995</v>
      </c>
      <c r="E775">
        <f t="shared" si="228"/>
        <v>0</v>
      </c>
      <c r="F775">
        <f t="shared" si="228"/>
        <v>770015.22479999997</v>
      </c>
      <c r="G775">
        <f t="shared" si="228"/>
        <v>0</v>
      </c>
      <c r="H775">
        <f t="shared" si="228"/>
        <v>8.3624000000000009</v>
      </c>
      <c r="I775">
        <f t="shared" si="228"/>
        <v>65399694.685599998</v>
      </c>
      <c r="J775">
        <f t="shared" si="228"/>
        <v>68.081699999999998</v>
      </c>
      <c r="K775">
        <f t="shared" si="228"/>
        <v>0</v>
      </c>
      <c r="L775">
        <f t="shared" si="228"/>
        <v>2029111.1497999998</v>
      </c>
      <c r="M775">
        <f t="shared" si="228"/>
        <v>0</v>
      </c>
      <c r="N775">
        <f t="shared" si="228"/>
        <v>0</v>
      </c>
      <c r="O775">
        <f t="shared" si="228"/>
        <v>21405.1597</v>
      </c>
      <c r="P775">
        <f t="shared" si="228"/>
        <v>192554.7764</v>
      </c>
      <c r="Q775">
        <f t="shared" si="228"/>
        <v>0</v>
      </c>
      <c r="R775">
        <f t="shared" si="228"/>
        <v>2650308.8352000001</v>
      </c>
      <c r="S775">
        <f t="shared" si="228"/>
        <v>0</v>
      </c>
      <c r="T775">
        <f t="shared" si="228"/>
        <v>29281068.733600002</v>
      </c>
      <c r="U775">
        <f t="shared" si="228"/>
        <v>1579280.8683</v>
      </c>
      <c r="V775">
        <f t="shared" si="228"/>
        <v>63531.00940000001</v>
      </c>
      <c r="W775">
        <f t="shared" si="228"/>
        <v>2.8182999999999998</v>
      </c>
      <c r="X775">
        <f t="shared" si="228"/>
        <v>238357.35800000001</v>
      </c>
      <c r="Y775">
        <f t="shared" si="228"/>
        <v>1181375.8724</v>
      </c>
      <c r="Z775">
        <f t="shared" si="228"/>
        <v>12374.3887</v>
      </c>
      <c r="AA775">
        <f t="shared" si="228"/>
        <v>1190572.0033</v>
      </c>
      <c r="AB775">
        <f t="shared" si="228"/>
        <v>177.67750000000001</v>
      </c>
      <c r="AC775">
        <f t="shared" si="228"/>
        <v>40.281300000000002</v>
      </c>
      <c r="AD775">
        <f t="shared" si="228"/>
        <v>107215.46219999999</v>
      </c>
      <c r="AE775">
        <f t="shared" si="228"/>
        <v>75430.228100000008</v>
      </c>
      <c r="AF775">
        <f t="shared" si="228"/>
        <v>0</v>
      </c>
      <c r="AG775">
        <f t="shared" si="228"/>
        <v>0</v>
      </c>
      <c r="AH775">
        <f t="shared" si="228"/>
        <v>0</v>
      </c>
      <c r="AI775">
        <f t="shared" si="228"/>
        <v>13375.557199999999</v>
      </c>
      <c r="AJ775">
        <f t="shared" si="228"/>
        <v>6772.8431</v>
      </c>
      <c r="AK775">
        <f t="shared" si="228"/>
        <v>2.2351000000000001</v>
      </c>
      <c r="AL775">
        <f t="shared" si="228"/>
        <v>190190367</v>
      </c>
      <c r="AM775" t="s">
        <v>85</v>
      </c>
      <c r="AO775" t="s">
        <v>85</v>
      </c>
    </row>
    <row r="776" spans="1:45" x14ac:dyDescent="0.15">
      <c r="A776" t="s">
        <v>86</v>
      </c>
      <c r="B776">
        <f t="shared" ref="B776:AL776" si="229">B750</f>
        <v>0</v>
      </c>
      <c r="C776">
        <f t="shared" si="229"/>
        <v>17452713.164099999</v>
      </c>
      <c r="D776">
        <f t="shared" si="229"/>
        <v>221143361.07030001</v>
      </c>
      <c r="E776">
        <f t="shared" si="229"/>
        <v>0</v>
      </c>
      <c r="F776">
        <f t="shared" si="229"/>
        <v>2.64E-2</v>
      </c>
      <c r="G776">
        <f t="shared" si="229"/>
        <v>0</v>
      </c>
      <c r="H776">
        <f t="shared" si="229"/>
        <v>0</v>
      </c>
      <c r="I776">
        <f t="shared" si="229"/>
        <v>95363630.527899995</v>
      </c>
      <c r="J776">
        <f t="shared" si="229"/>
        <v>0</v>
      </c>
      <c r="K776">
        <f t="shared" si="229"/>
        <v>31.421399999999998</v>
      </c>
      <c r="L776">
        <f t="shared" si="229"/>
        <v>1350792.3524</v>
      </c>
      <c r="M776">
        <f t="shared" si="229"/>
        <v>303569.63339999999</v>
      </c>
      <c r="N776">
        <f t="shared" si="229"/>
        <v>0</v>
      </c>
      <c r="O776">
        <f t="shared" si="229"/>
        <v>4654.6076000000003</v>
      </c>
      <c r="P776">
        <f t="shared" si="229"/>
        <v>1023282.0336</v>
      </c>
      <c r="Q776">
        <f t="shared" si="229"/>
        <v>0</v>
      </c>
      <c r="R776">
        <f t="shared" si="229"/>
        <v>6952331.4302000003</v>
      </c>
      <c r="S776">
        <f t="shared" si="229"/>
        <v>0</v>
      </c>
      <c r="T776">
        <f t="shared" si="229"/>
        <v>196313203.14430001</v>
      </c>
      <c r="U776">
        <f t="shared" si="229"/>
        <v>9359397.0976</v>
      </c>
      <c r="V776">
        <f t="shared" si="229"/>
        <v>0</v>
      </c>
      <c r="W776">
        <f t="shared" si="229"/>
        <v>0</v>
      </c>
      <c r="X776">
        <f t="shared" si="229"/>
        <v>0</v>
      </c>
      <c r="Y776">
        <f t="shared" si="229"/>
        <v>5588479.2467</v>
      </c>
      <c r="Z776">
        <f t="shared" si="229"/>
        <v>6265633.5860000001</v>
      </c>
      <c r="AA776">
        <f t="shared" si="229"/>
        <v>1643603.4221999999</v>
      </c>
      <c r="AB776">
        <f t="shared" si="229"/>
        <v>129.2064</v>
      </c>
      <c r="AC776">
        <f t="shared" si="229"/>
        <v>30.953299999999999</v>
      </c>
      <c r="AD776">
        <f t="shared" si="229"/>
        <v>0</v>
      </c>
      <c r="AE776">
        <f t="shared" si="229"/>
        <v>271572.57309999998</v>
      </c>
      <c r="AF776">
        <f t="shared" si="229"/>
        <v>79735.454500000007</v>
      </c>
      <c r="AG776">
        <f t="shared" si="229"/>
        <v>0</v>
      </c>
      <c r="AH776">
        <f t="shared" si="229"/>
        <v>0</v>
      </c>
      <c r="AI776">
        <f t="shared" si="229"/>
        <v>0</v>
      </c>
      <c r="AJ776">
        <f t="shared" si="229"/>
        <v>0</v>
      </c>
      <c r="AK776">
        <f t="shared" si="229"/>
        <v>0</v>
      </c>
      <c r="AL776">
        <f t="shared" si="229"/>
        <v>563116151</v>
      </c>
      <c r="AM776" t="s">
        <v>86</v>
      </c>
      <c r="AO776" t="s">
        <v>86</v>
      </c>
    </row>
    <row r="777" spans="1:45" x14ac:dyDescent="0.15">
      <c r="A777" t="s">
        <v>41</v>
      </c>
      <c r="B777">
        <f t="shared" ref="B777:AL777" si="230">SUM(B772:B776)</f>
        <v>4027.7198000000003</v>
      </c>
      <c r="C777">
        <f t="shared" si="230"/>
        <v>39766063.697099999</v>
      </c>
      <c r="D777">
        <f t="shared" si="230"/>
        <v>828258289.33859992</v>
      </c>
      <c r="E777">
        <f t="shared" si="230"/>
        <v>4942.9989999999998</v>
      </c>
      <c r="F777">
        <f t="shared" si="230"/>
        <v>2536276.0381999998</v>
      </c>
      <c r="G777">
        <f t="shared" si="230"/>
        <v>39.99</v>
      </c>
      <c r="H777">
        <f t="shared" si="230"/>
        <v>100.267</v>
      </c>
      <c r="I777">
        <f t="shared" si="230"/>
        <v>249902922.49339998</v>
      </c>
      <c r="J777">
        <f t="shared" si="230"/>
        <v>259.46129999999999</v>
      </c>
      <c r="K777">
        <f t="shared" si="230"/>
        <v>35.063099999999999</v>
      </c>
      <c r="L777">
        <f t="shared" si="230"/>
        <v>9801285.030299997</v>
      </c>
      <c r="M777">
        <f t="shared" si="230"/>
        <v>303569.81760000001</v>
      </c>
      <c r="N777">
        <f t="shared" si="230"/>
        <v>57217.8194</v>
      </c>
      <c r="O777">
        <f t="shared" si="230"/>
        <v>95170.356400000019</v>
      </c>
      <c r="P777">
        <f t="shared" si="230"/>
        <v>4365580.6996999998</v>
      </c>
      <c r="Q777">
        <f t="shared" si="230"/>
        <v>2257191.6379999998</v>
      </c>
      <c r="R777">
        <f t="shared" si="230"/>
        <v>15196323.567200001</v>
      </c>
      <c r="S777">
        <f t="shared" si="230"/>
        <v>2.8538999999999999</v>
      </c>
      <c r="T777">
        <f t="shared" si="230"/>
        <v>349477178.93080002</v>
      </c>
      <c r="U777">
        <f t="shared" si="230"/>
        <v>17630576.732999999</v>
      </c>
      <c r="V777">
        <f t="shared" si="230"/>
        <v>963077.93480000005</v>
      </c>
      <c r="W777">
        <f t="shared" si="230"/>
        <v>77.494100000000003</v>
      </c>
      <c r="X777">
        <f t="shared" si="230"/>
        <v>1491125.2519999999</v>
      </c>
      <c r="Y777">
        <f t="shared" si="230"/>
        <v>13096413.787</v>
      </c>
      <c r="Z777">
        <f t="shared" si="230"/>
        <v>6594526.8440000005</v>
      </c>
      <c r="AA777">
        <f t="shared" si="230"/>
        <v>27411411.164999999</v>
      </c>
      <c r="AB777">
        <f t="shared" si="230"/>
        <v>3307225.7202000003</v>
      </c>
      <c r="AC777">
        <f t="shared" si="230"/>
        <v>186.45620000000002</v>
      </c>
      <c r="AD777">
        <f t="shared" si="230"/>
        <v>2783281.6228999998</v>
      </c>
      <c r="AE777">
        <f t="shared" si="230"/>
        <v>2434024.4981000004</v>
      </c>
      <c r="AF777">
        <f t="shared" si="230"/>
        <v>79735.454500000007</v>
      </c>
      <c r="AG777">
        <f t="shared" si="230"/>
        <v>709669.26029999997</v>
      </c>
      <c r="AH777">
        <f t="shared" si="230"/>
        <v>129837.25880000001</v>
      </c>
      <c r="AI777">
        <f t="shared" si="230"/>
        <v>167184.5374</v>
      </c>
      <c r="AJ777">
        <f t="shared" si="230"/>
        <v>220094.60320000001</v>
      </c>
      <c r="AK777">
        <f t="shared" si="230"/>
        <v>56.228299999999997</v>
      </c>
      <c r="AL777">
        <f t="shared" si="230"/>
        <v>1579044982</v>
      </c>
      <c r="AM777" t="s">
        <v>41</v>
      </c>
      <c r="AO777" t="s">
        <v>41</v>
      </c>
    </row>
    <row r="778" spans="1:45" x14ac:dyDescent="0.15">
      <c r="AO778" t="s">
        <v>41</v>
      </c>
      <c r="AP778" t="s">
        <v>87</v>
      </c>
      <c r="AQ778" t="s">
        <v>108</v>
      </c>
    </row>
    <row r="779" spans="1:45" x14ac:dyDescent="0.15">
      <c r="A779" t="s">
        <v>88</v>
      </c>
      <c r="B779">
        <f t="shared" ref="B779:AL779" si="231">SUM(B772:B775)</f>
        <v>4027.7198000000003</v>
      </c>
      <c r="C779">
        <f t="shared" si="231"/>
        <v>22313350.533</v>
      </c>
      <c r="D779">
        <f t="shared" si="231"/>
        <v>607114928.26829994</v>
      </c>
      <c r="E779">
        <f t="shared" si="231"/>
        <v>4942.9989999999998</v>
      </c>
      <c r="F779">
        <f t="shared" si="231"/>
        <v>2536276.0118</v>
      </c>
      <c r="G779">
        <f t="shared" si="231"/>
        <v>39.99</v>
      </c>
      <c r="H779">
        <f t="shared" si="231"/>
        <v>100.267</v>
      </c>
      <c r="I779">
        <f t="shared" si="231"/>
        <v>154539291.9655</v>
      </c>
      <c r="J779">
        <f t="shared" si="231"/>
        <v>259.46129999999999</v>
      </c>
      <c r="K779">
        <f t="shared" si="231"/>
        <v>3.6417000000000002</v>
      </c>
      <c r="L779">
        <f t="shared" si="231"/>
        <v>8450492.6778999977</v>
      </c>
      <c r="M779">
        <f t="shared" si="231"/>
        <v>0.1842</v>
      </c>
      <c r="N779">
        <f t="shared" si="231"/>
        <v>57217.8194</v>
      </c>
      <c r="O779">
        <f t="shared" si="231"/>
        <v>90515.748800000016</v>
      </c>
      <c r="P779">
        <f t="shared" si="231"/>
        <v>3342298.6661</v>
      </c>
      <c r="Q779">
        <f t="shared" si="231"/>
        <v>2257191.6379999998</v>
      </c>
      <c r="R779">
        <f t="shared" si="231"/>
        <v>8243992.1370000001</v>
      </c>
      <c r="S779">
        <f t="shared" si="231"/>
        <v>2.8538999999999999</v>
      </c>
      <c r="T779">
        <f t="shared" si="231"/>
        <v>153163975.78650001</v>
      </c>
      <c r="U779">
        <f t="shared" si="231"/>
        <v>8271179.6354</v>
      </c>
      <c r="V779">
        <f t="shared" si="231"/>
        <v>963077.93480000005</v>
      </c>
      <c r="W779">
        <f t="shared" si="231"/>
        <v>77.494100000000003</v>
      </c>
      <c r="X779">
        <f t="shared" si="231"/>
        <v>1491125.2519999999</v>
      </c>
      <c r="Y779">
        <f t="shared" si="231"/>
        <v>7507934.5402999995</v>
      </c>
      <c r="Z779">
        <f t="shared" si="231"/>
        <v>328893.25799999997</v>
      </c>
      <c r="AA779">
        <f t="shared" si="231"/>
        <v>25767807.742800001</v>
      </c>
      <c r="AB779">
        <f t="shared" si="231"/>
        <v>3307096.5138000003</v>
      </c>
      <c r="AC779">
        <f t="shared" si="231"/>
        <v>155.50290000000001</v>
      </c>
      <c r="AD779">
        <f t="shared" si="231"/>
        <v>2783281.6228999998</v>
      </c>
      <c r="AE779">
        <f t="shared" si="231"/>
        <v>2162451.9250000003</v>
      </c>
      <c r="AF779">
        <f t="shared" si="231"/>
        <v>0</v>
      </c>
      <c r="AG779">
        <f t="shared" si="231"/>
        <v>709669.26029999997</v>
      </c>
      <c r="AH779">
        <f t="shared" si="231"/>
        <v>129837.25880000001</v>
      </c>
      <c r="AI779">
        <f t="shared" si="231"/>
        <v>167184.5374</v>
      </c>
      <c r="AJ779">
        <f t="shared" si="231"/>
        <v>220094.60320000001</v>
      </c>
      <c r="AK779">
        <f t="shared" si="231"/>
        <v>56.228299999999997</v>
      </c>
      <c r="AL779">
        <f t="shared" si="231"/>
        <v>1015928831</v>
      </c>
      <c r="AM779" t="s">
        <v>88</v>
      </c>
      <c r="AO779">
        <f>AL779</f>
        <v>1015928831</v>
      </c>
      <c r="AP779" s="25">
        <f>$D779+$I779+$T779</f>
        <v>914818196.02029991</v>
      </c>
      <c r="AQ779" s="24">
        <f>AO779-AP779</f>
        <v>101110634.97970009</v>
      </c>
      <c r="AR779" s="17">
        <f>AQ779/AO779</f>
        <v>9.9525313087310233E-2</v>
      </c>
      <c r="AS779" t="s">
        <v>88</v>
      </c>
    </row>
    <row r="781" spans="1:45" x14ac:dyDescent="0.15">
      <c r="A781" t="s">
        <v>49</v>
      </c>
      <c r="B781" s="15">
        <f t="shared" ref="B781:AK781" si="232">B779/$AL779</f>
        <v>3.9645688527565768E-6</v>
      </c>
      <c r="C781" s="15">
        <f t="shared" si="232"/>
        <v>2.1963497690125108E-2</v>
      </c>
      <c r="D781" s="15">
        <f t="shared" si="232"/>
        <v>0.59759592379192938</v>
      </c>
      <c r="E781" s="15">
        <f t="shared" si="232"/>
        <v>4.865497315529969E-6</v>
      </c>
      <c r="F781" s="15">
        <f t="shared" si="232"/>
        <v>2.496509533353326E-3</v>
      </c>
      <c r="G781" s="15">
        <f t="shared" si="232"/>
        <v>3.9362993528431524E-8</v>
      </c>
      <c r="H781" s="15">
        <f t="shared" si="232"/>
        <v>9.8694905529263399E-8</v>
      </c>
      <c r="I781" s="15">
        <f t="shared" si="232"/>
        <v>0.15211625780260979</v>
      </c>
      <c r="J781" s="15">
        <f t="shared" si="232"/>
        <v>2.5539318511573967E-7</v>
      </c>
      <c r="K781" s="15">
        <f t="shared" si="232"/>
        <v>3.5846014886843978E-9</v>
      </c>
      <c r="L781" s="15">
        <f t="shared" si="232"/>
        <v>8.3179967139843849E-3</v>
      </c>
      <c r="M781" s="15">
        <f t="shared" si="232"/>
        <v>1.8131191317672133E-10</v>
      </c>
      <c r="N781" s="15">
        <f t="shared" si="232"/>
        <v>5.632069654296483E-5</v>
      </c>
      <c r="O781" s="15">
        <f t="shared" si="232"/>
        <v>8.9096544992136383E-5</v>
      </c>
      <c r="P781" s="15">
        <f t="shared" si="232"/>
        <v>3.2898944927176694E-3</v>
      </c>
      <c r="Q781" s="15">
        <f t="shared" si="232"/>
        <v>2.2218009462121463E-3</v>
      </c>
      <c r="R781" s="15">
        <f t="shared" si="232"/>
        <v>8.1147339119072605E-3</v>
      </c>
      <c r="S781" s="15">
        <f t="shared" si="232"/>
        <v>2.809153469137052E-9</v>
      </c>
      <c r="T781" s="15">
        <f t="shared" si="232"/>
        <v>0.15076250531815058</v>
      </c>
      <c r="U781" s="15">
        <f t="shared" si="232"/>
        <v>8.1414951353024449E-3</v>
      </c>
      <c r="V781" s="15">
        <f t="shared" si="232"/>
        <v>9.4797775731201791E-4</v>
      </c>
      <c r="W781" s="15">
        <f t="shared" si="232"/>
        <v>7.6279063685712063E-8</v>
      </c>
      <c r="X781" s="15">
        <f t="shared" si="232"/>
        <v>1.46774577755831E-3</v>
      </c>
      <c r="Y781" s="15">
        <f t="shared" si="232"/>
        <v>7.3902170222984835E-3</v>
      </c>
      <c r="Z781" s="15">
        <f t="shared" si="232"/>
        <v>3.2373651378341477E-4</v>
      </c>
      <c r="AA781" s="15">
        <f t="shared" si="232"/>
        <v>2.5363792183588498E-2</v>
      </c>
      <c r="AB781" s="15">
        <f t="shared" si="232"/>
        <v>3.255244277834655E-3</v>
      </c>
      <c r="AC781" s="15">
        <f t="shared" si="232"/>
        <v>1.5306475734814538E-7</v>
      </c>
      <c r="AD781" s="15">
        <f t="shared" si="232"/>
        <v>2.7396423233312095E-3</v>
      </c>
      <c r="AE781" s="15">
        <f t="shared" si="232"/>
        <v>2.1285466648992071E-3</v>
      </c>
      <c r="AF781" s="15">
        <f t="shared" si="232"/>
        <v>0</v>
      </c>
      <c r="AG781" s="15">
        <f t="shared" si="232"/>
        <v>6.9854229808741393E-4</v>
      </c>
      <c r="AH781" s="15">
        <f t="shared" si="232"/>
        <v>1.2780152982979967E-4</v>
      </c>
      <c r="AI781" s="15">
        <f t="shared" si="232"/>
        <v>1.6456323740260108E-4</v>
      </c>
      <c r="AJ781" s="15">
        <f t="shared" si="232"/>
        <v>2.1664372196559899E-4</v>
      </c>
      <c r="AK781" s="15">
        <f t="shared" si="232"/>
        <v>5.5346691898342236E-8</v>
      </c>
      <c r="AL781">
        <f>SUM(B781:AJ781)</f>
        <v>0.99999994532185887</v>
      </c>
      <c r="AM781" t="s">
        <v>150</v>
      </c>
      <c r="AO781" t="s">
        <v>49</v>
      </c>
    </row>
    <row r="782" spans="1:45" x14ac:dyDescent="0.15">
      <c r="A782" t="s">
        <v>89</v>
      </c>
      <c r="B782" s="17">
        <f>B779/$AQ779</f>
        <v>3.9834779010226204E-5</v>
      </c>
      <c r="C782" s="17">
        <f>C779/$AQ779</f>
        <v>0.22068252798016585</v>
      </c>
      <c r="D782" s="17" t="s">
        <v>150</v>
      </c>
      <c r="E782" s="17">
        <f>E779/$AQ779</f>
        <v>4.8887033505351855E-5</v>
      </c>
      <c r="F782" s="17">
        <f>F779/$AQ779</f>
        <v>2.5084166589490871E-2</v>
      </c>
      <c r="G782" s="17">
        <f>G779/$AQ779</f>
        <v>3.9550735694646531E-7</v>
      </c>
      <c r="H782" s="17">
        <f>H779/$AQ779</f>
        <v>9.9165631805329416E-7</v>
      </c>
      <c r="I782" s="17" t="s">
        <v>150</v>
      </c>
      <c r="J782" s="17">
        <f t="shared" ref="J782:S782" si="233">J779/$AQ779</f>
        <v>2.5661128530356065E-6</v>
      </c>
      <c r="K782" s="17">
        <f t="shared" si="233"/>
        <v>3.601698279049619E-8</v>
      </c>
      <c r="L782" s="17">
        <f t="shared" si="233"/>
        <v>8.3576694771985136E-2</v>
      </c>
      <c r="M782" s="17">
        <f t="shared" si="233"/>
        <v>1.8217668204435836E-9</v>
      </c>
      <c r="N782" s="17">
        <f t="shared" si="233"/>
        <v>5.6589318632493588E-4</v>
      </c>
      <c r="O782" s="17">
        <f t="shared" si="233"/>
        <v>8.9521491797744913E-4</v>
      </c>
      <c r="P782" s="17">
        <f t="shared" si="233"/>
        <v>3.3055856753060948E-2</v>
      </c>
      <c r="Q782" s="17">
        <f t="shared" si="233"/>
        <v>2.2323978466292638E-2</v>
      </c>
      <c r="R782" s="17">
        <f t="shared" si="233"/>
        <v>8.1534372112836012E-2</v>
      </c>
      <c r="S782" s="17">
        <f t="shared" si="233"/>
        <v>2.8225517529120209E-8</v>
      </c>
      <c r="T782" s="17" t="s">
        <v>150</v>
      </c>
      <c r="U782" s="17">
        <f t="shared" ref="U782:AK782" si="234">U779/$AQ779</f>
        <v>8.1803260725843513E-2</v>
      </c>
      <c r="V782" s="17">
        <f t="shared" si="234"/>
        <v>9.5249914610204614E-3</v>
      </c>
      <c r="W782" s="17">
        <f t="shared" si="234"/>
        <v>7.6642877394211246E-7</v>
      </c>
      <c r="X782" s="17">
        <f t="shared" si="234"/>
        <v>1.4747462047878268E-2</v>
      </c>
      <c r="Y782" s="17">
        <f t="shared" si="234"/>
        <v>7.4254647315857153E-2</v>
      </c>
      <c r="Z782" s="17">
        <f t="shared" si="234"/>
        <v>3.2528057811725903E-3</v>
      </c>
      <c r="AA782" s="17">
        <f t="shared" si="234"/>
        <v>0.25484765027905704</v>
      </c>
      <c r="AB782" s="17">
        <f t="shared" si="234"/>
        <v>3.2707701958987437E-2</v>
      </c>
      <c r="AC782" s="17">
        <f t="shared" si="234"/>
        <v>1.5379480114156163E-6</v>
      </c>
      <c r="AD782" s="17">
        <f t="shared" si="234"/>
        <v>2.7527090730453799E-2</v>
      </c>
      <c r="AE782" s="17">
        <f t="shared" si="234"/>
        <v>2.1386987881484021E-2</v>
      </c>
      <c r="AF782" s="17">
        <f t="shared" si="234"/>
        <v>0</v>
      </c>
      <c r="AG782" s="17">
        <f t="shared" si="234"/>
        <v>7.0187400211904494E-3</v>
      </c>
      <c r="AH782" s="17">
        <f t="shared" si="234"/>
        <v>1.2841108042301124E-3</v>
      </c>
      <c r="AI782" s="17">
        <f t="shared" si="234"/>
        <v>1.6534812330430476E-3</v>
      </c>
      <c r="AJ782" s="17">
        <f t="shared" si="234"/>
        <v>2.1767700622608911E-3</v>
      </c>
      <c r="AK782" s="17">
        <f t="shared" si="234"/>
        <v>5.5610668463598226E-7</v>
      </c>
      <c r="AL782" s="17">
        <f>SUM(B782:AK782)</f>
        <v>1.0000000067173933</v>
      </c>
      <c r="AM782" s="17" t="s">
        <v>150</v>
      </c>
      <c r="AO782" t="s">
        <v>89</v>
      </c>
      <c r="AQ782" s="17"/>
    </row>
    <row r="784" spans="1:45" x14ac:dyDescent="0.15">
      <c r="A784" t="s">
        <v>109</v>
      </c>
      <c r="B784">
        <f t="shared" ref="B784:AK784" si="235">COUNTIF(B779,"&gt;1000")</f>
        <v>1</v>
      </c>
      <c r="C784">
        <f t="shared" si="235"/>
        <v>1</v>
      </c>
      <c r="D784">
        <f t="shared" si="235"/>
        <v>1</v>
      </c>
      <c r="E784">
        <f t="shared" si="235"/>
        <v>1</v>
      </c>
      <c r="F784">
        <f t="shared" si="235"/>
        <v>1</v>
      </c>
      <c r="G784">
        <f t="shared" si="235"/>
        <v>0</v>
      </c>
      <c r="H784">
        <f t="shared" si="235"/>
        <v>0</v>
      </c>
      <c r="I784">
        <f t="shared" si="235"/>
        <v>1</v>
      </c>
      <c r="J784">
        <f t="shared" si="235"/>
        <v>0</v>
      </c>
      <c r="K784">
        <f t="shared" si="235"/>
        <v>0</v>
      </c>
      <c r="L784">
        <f t="shared" si="235"/>
        <v>1</v>
      </c>
      <c r="M784">
        <f t="shared" si="235"/>
        <v>0</v>
      </c>
      <c r="N784">
        <f t="shared" si="235"/>
        <v>1</v>
      </c>
      <c r="O784">
        <f t="shared" si="235"/>
        <v>1</v>
      </c>
      <c r="P784">
        <f t="shared" si="235"/>
        <v>1</v>
      </c>
      <c r="Q784">
        <f t="shared" si="235"/>
        <v>1</v>
      </c>
      <c r="R784">
        <f t="shared" si="235"/>
        <v>1</v>
      </c>
      <c r="S784">
        <f t="shared" si="235"/>
        <v>0</v>
      </c>
      <c r="T784">
        <f t="shared" si="235"/>
        <v>1</v>
      </c>
      <c r="U784">
        <f t="shared" si="235"/>
        <v>1</v>
      </c>
      <c r="V784">
        <f t="shared" si="235"/>
        <v>1</v>
      </c>
      <c r="W784">
        <f t="shared" si="235"/>
        <v>0</v>
      </c>
      <c r="X784">
        <f t="shared" si="235"/>
        <v>1</v>
      </c>
      <c r="Y784">
        <f t="shared" si="235"/>
        <v>1</v>
      </c>
      <c r="Z784">
        <f t="shared" si="235"/>
        <v>1</v>
      </c>
      <c r="AA784">
        <f t="shared" si="235"/>
        <v>1</v>
      </c>
      <c r="AB784">
        <f t="shared" si="235"/>
        <v>1</v>
      </c>
      <c r="AC784">
        <f t="shared" si="235"/>
        <v>0</v>
      </c>
      <c r="AD784">
        <f t="shared" si="235"/>
        <v>1</v>
      </c>
      <c r="AE784">
        <f t="shared" si="235"/>
        <v>1</v>
      </c>
      <c r="AF784">
        <f t="shared" si="235"/>
        <v>0</v>
      </c>
      <c r="AG784">
        <f t="shared" si="235"/>
        <v>1</v>
      </c>
      <c r="AH784">
        <f t="shared" si="235"/>
        <v>1</v>
      </c>
      <c r="AI784">
        <f t="shared" si="235"/>
        <v>1</v>
      </c>
      <c r="AJ784">
        <f t="shared" si="235"/>
        <v>1</v>
      </c>
      <c r="AK784">
        <f t="shared" si="235"/>
        <v>0</v>
      </c>
      <c r="AL784">
        <f>SUM(D784:AK784)-SUM($D784,$I784,$T784,$Z784)</f>
        <v>20</v>
      </c>
      <c r="AN784" t="s">
        <v>150</v>
      </c>
      <c r="AO784" t="s">
        <v>109</v>
      </c>
    </row>
    <row r="785" spans="1:42" x14ac:dyDescent="0.15">
      <c r="A785" t="s">
        <v>116</v>
      </c>
      <c r="AO785" t="s">
        <v>116</v>
      </c>
    </row>
    <row r="786" spans="1:42" x14ac:dyDescent="0.15">
      <c r="B786" t="s">
        <v>150</v>
      </c>
      <c r="C786" t="s">
        <v>150</v>
      </c>
    </row>
    <row r="787" spans="1:42" ht="28" x14ac:dyDescent="0.15">
      <c r="A787" s="23" t="s">
        <v>111</v>
      </c>
      <c r="B787">
        <f t="shared" ref="B787:AK787" si="236">COUNTIF(B782,"&gt;0.01")</f>
        <v>0</v>
      </c>
      <c r="C787">
        <f t="shared" si="236"/>
        <v>1</v>
      </c>
      <c r="D787">
        <f t="shared" si="236"/>
        <v>0</v>
      </c>
      <c r="E787">
        <f t="shared" si="236"/>
        <v>0</v>
      </c>
      <c r="F787">
        <f t="shared" si="236"/>
        <v>1</v>
      </c>
      <c r="G787">
        <f t="shared" si="236"/>
        <v>0</v>
      </c>
      <c r="H787">
        <f t="shared" si="236"/>
        <v>0</v>
      </c>
      <c r="I787">
        <f t="shared" si="236"/>
        <v>0</v>
      </c>
      <c r="J787">
        <f t="shared" si="236"/>
        <v>0</v>
      </c>
      <c r="K787">
        <f t="shared" si="236"/>
        <v>0</v>
      </c>
      <c r="L787">
        <f t="shared" si="236"/>
        <v>1</v>
      </c>
      <c r="M787">
        <f t="shared" si="236"/>
        <v>0</v>
      </c>
      <c r="N787">
        <f t="shared" si="236"/>
        <v>0</v>
      </c>
      <c r="O787">
        <f t="shared" si="236"/>
        <v>0</v>
      </c>
      <c r="P787">
        <f t="shared" si="236"/>
        <v>1</v>
      </c>
      <c r="Q787">
        <f t="shared" si="236"/>
        <v>1</v>
      </c>
      <c r="R787">
        <f t="shared" si="236"/>
        <v>1</v>
      </c>
      <c r="S787">
        <f t="shared" si="236"/>
        <v>0</v>
      </c>
      <c r="T787">
        <f t="shared" si="236"/>
        <v>0</v>
      </c>
      <c r="U787">
        <f t="shared" si="236"/>
        <v>1</v>
      </c>
      <c r="V787">
        <f t="shared" si="236"/>
        <v>0</v>
      </c>
      <c r="W787">
        <f t="shared" si="236"/>
        <v>0</v>
      </c>
      <c r="X787">
        <f t="shared" si="236"/>
        <v>1</v>
      </c>
      <c r="Y787">
        <f t="shared" si="236"/>
        <v>1</v>
      </c>
      <c r="Z787">
        <f t="shared" si="236"/>
        <v>0</v>
      </c>
      <c r="AA787">
        <f t="shared" si="236"/>
        <v>1</v>
      </c>
      <c r="AB787">
        <f t="shared" si="236"/>
        <v>1</v>
      </c>
      <c r="AC787">
        <f t="shared" si="236"/>
        <v>0</v>
      </c>
      <c r="AD787">
        <f t="shared" si="236"/>
        <v>1</v>
      </c>
      <c r="AE787">
        <f t="shared" si="236"/>
        <v>1</v>
      </c>
      <c r="AF787">
        <f t="shared" si="236"/>
        <v>0</v>
      </c>
      <c r="AG787">
        <f t="shared" si="236"/>
        <v>0</v>
      </c>
      <c r="AH787">
        <f t="shared" si="236"/>
        <v>0</v>
      </c>
      <c r="AI787">
        <f t="shared" si="236"/>
        <v>0</v>
      </c>
      <c r="AJ787">
        <f t="shared" si="236"/>
        <v>0</v>
      </c>
      <c r="AK787">
        <f t="shared" si="236"/>
        <v>0</v>
      </c>
      <c r="AL787">
        <f>SUM(B787:AK787)</f>
        <v>13</v>
      </c>
      <c r="AO787" s="23" t="s">
        <v>111</v>
      </c>
    </row>
    <row r="791" spans="1:42" x14ac:dyDescent="0.15">
      <c r="A791" t="s">
        <v>196</v>
      </c>
      <c r="B791" t="s">
        <v>191</v>
      </c>
    </row>
    <row r="792" spans="1:42" x14ac:dyDescent="0.15">
      <c r="B792" t="s">
        <v>197</v>
      </c>
      <c r="C792" t="s">
        <v>95</v>
      </c>
      <c r="D792" t="s">
        <v>51</v>
      </c>
      <c r="E792" t="s">
        <v>52</v>
      </c>
      <c r="F792" t="s">
        <v>188</v>
      </c>
      <c r="G792" t="s">
        <v>53</v>
      </c>
      <c r="H792" t="s">
        <v>54</v>
      </c>
      <c r="I792" t="s">
        <v>158</v>
      </c>
      <c r="J792" t="s">
        <v>55</v>
      </c>
      <c r="K792" t="s">
        <v>56</v>
      </c>
      <c r="L792" t="s">
        <v>106</v>
      </c>
      <c r="M792" t="s">
        <v>57</v>
      </c>
      <c r="N792" t="s">
        <v>152</v>
      </c>
      <c r="O792" t="s">
        <v>60</v>
      </c>
      <c r="P792" t="s">
        <v>148</v>
      </c>
      <c r="Q792" t="s">
        <v>65</v>
      </c>
      <c r="R792" t="s">
        <v>67</v>
      </c>
      <c r="S792" t="s">
        <v>107</v>
      </c>
      <c r="T792" t="s">
        <v>68</v>
      </c>
      <c r="U792" t="s">
        <v>193</v>
      </c>
      <c r="V792" t="s">
        <v>198</v>
      </c>
      <c r="W792" t="s">
        <v>69</v>
      </c>
      <c r="X792" t="s">
        <v>118</v>
      </c>
      <c r="Y792" t="s">
        <v>119</v>
      </c>
      <c r="Z792" t="s">
        <v>185</v>
      </c>
      <c r="AA792" t="s">
        <v>70</v>
      </c>
      <c r="AB792" t="s">
        <v>71</v>
      </c>
      <c r="AC792" t="s">
        <v>72</v>
      </c>
      <c r="AD792" t="s">
        <v>73</v>
      </c>
      <c r="AE792" t="s">
        <v>153</v>
      </c>
      <c r="AF792" t="s">
        <v>74</v>
      </c>
      <c r="AG792" t="s">
        <v>154</v>
      </c>
      <c r="AH792" t="s">
        <v>75</v>
      </c>
      <c r="AI792" t="s">
        <v>194</v>
      </c>
      <c r="AJ792" t="s">
        <v>186</v>
      </c>
      <c r="AK792" t="s">
        <v>195</v>
      </c>
      <c r="AL792" t="s">
        <v>155</v>
      </c>
      <c r="AM792" t="s">
        <v>78</v>
      </c>
      <c r="AN792" t="s">
        <v>79</v>
      </c>
      <c r="AO792" t="s">
        <v>41</v>
      </c>
    </row>
    <row r="793" spans="1:42" x14ac:dyDescent="0.15">
      <c r="A793" t="s">
        <v>159</v>
      </c>
      <c r="B793">
        <v>0</v>
      </c>
      <c r="C793">
        <v>0</v>
      </c>
      <c r="D793">
        <v>14451980.3851</v>
      </c>
      <c r="E793">
        <v>182841904.79249999</v>
      </c>
      <c r="F793">
        <v>0</v>
      </c>
      <c r="G793">
        <v>0</v>
      </c>
      <c r="H793">
        <v>0</v>
      </c>
      <c r="I793">
        <v>0</v>
      </c>
      <c r="J793">
        <v>0</v>
      </c>
      <c r="K793">
        <v>98651823.978599995</v>
      </c>
      <c r="L793">
        <v>0</v>
      </c>
      <c r="M793">
        <v>0</v>
      </c>
      <c r="N793">
        <v>2232664.6047999999</v>
      </c>
      <c r="O793">
        <v>221.7226</v>
      </c>
      <c r="P793">
        <v>0</v>
      </c>
      <c r="Q793">
        <v>3690.3571999999999</v>
      </c>
      <c r="R793">
        <v>0.3881</v>
      </c>
      <c r="S793">
        <v>0</v>
      </c>
      <c r="T793">
        <v>4517193.4511000002</v>
      </c>
      <c r="U793">
        <v>0</v>
      </c>
      <c r="V793">
        <v>0</v>
      </c>
      <c r="W793">
        <v>168459624.5009</v>
      </c>
      <c r="X793">
        <v>1138235.8411999999</v>
      </c>
      <c r="Y793">
        <v>0</v>
      </c>
      <c r="Z793">
        <v>0</v>
      </c>
      <c r="AA793">
        <v>0</v>
      </c>
      <c r="AB793">
        <v>3761215.7785999998</v>
      </c>
      <c r="AC793">
        <v>966.14430000000004</v>
      </c>
      <c r="AD793">
        <v>241338.40539999999</v>
      </c>
      <c r="AE793">
        <v>92.757199999999997</v>
      </c>
      <c r="AF793">
        <v>11.6793</v>
      </c>
      <c r="AG793">
        <v>0</v>
      </c>
      <c r="AH793">
        <v>1899477.7412</v>
      </c>
      <c r="AI793">
        <v>235950.1875</v>
      </c>
      <c r="AJ793">
        <v>0</v>
      </c>
      <c r="AK793">
        <v>0</v>
      </c>
      <c r="AL793">
        <v>0</v>
      </c>
      <c r="AM793">
        <v>0</v>
      </c>
      <c r="AN793">
        <v>0</v>
      </c>
      <c r="AO793">
        <v>478436393</v>
      </c>
      <c r="AP793" t="s">
        <v>159</v>
      </c>
    </row>
    <row r="794" spans="1:42" x14ac:dyDescent="0.15">
      <c r="A794" t="s">
        <v>160</v>
      </c>
      <c r="B794">
        <v>0</v>
      </c>
      <c r="C794">
        <v>0</v>
      </c>
      <c r="D794">
        <v>0</v>
      </c>
      <c r="E794">
        <v>6307342.9210000001</v>
      </c>
      <c r="F794">
        <v>0</v>
      </c>
      <c r="G794">
        <v>0.75409999999999999</v>
      </c>
      <c r="H794">
        <v>0</v>
      </c>
      <c r="I794">
        <v>0</v>
      </c>
      <c r="J794">
        <v>0</v>
      </c>
      <c r="K794">
        <v>41845638.6039</v>
      </c>
      <c r="L794">
        <v>0</v>
      </c>
      <c r="M794">
        <v>0</v>
      </c>
      <c r="N794">
        <v>2.2081</v>
      </c>
      <c r="O794">
        <v>0</v>
      </c>
      <c r="P794">
        <v>0</v>
      </c>
      <c r="Q794">
        <v>5975.0522000000001</v>
      </c>
      <c r="R794">
        <v>0</v>
      </c>
      <c r="S794">
        <v>0</v>
      </c>
      <c r="T794">
        <v>616197.59100000001</v>
      </c>
      <c r="U794">
        <v>0</v>
      </c>
      <c r="V794">
        <v>0</v>
      </c>
      <c r="W794">
        <v>12128712.3478</v>
      </c>
      <c r="X794">
        <v>36372.6777</v>
      </c>
      <c r="Y794">
        <v>61969.125599999999</v>
      </c>
      <c r="Z794">
        <v>0</v>
      </c>
      <c r="AA794">
        <v>790.67550000000006</v>
      </c>
      <c r="AB794">
        <v>0</v>
      </c>
      <c r="AC794">
        <v>2215.9522999999999</v>
      </c>
      <c r="AD794">
        <v>1890846.8574999999</v>
      </c>
      <c r="AE794">
        <v>0</v>
      </c>
      <c r="AF794">
        <v>29.010300000000001</v>
      </c>
      <c r="AG794">
        <v>0</v>
      </c>
      <c r="AH794">
        <v>0</v>
      </c>
      <c r="AI794">
        <v>0</v>
      </c>
      <c r="AJ794">
        <v>0</v>
      </c>
      <c r="AK794">
        <v>0</v>
      </c>
      <c r="AL794">
        <v>0</v>
      </c>
      <c r="AM794">
        <v>0</v>
      </c>
      <c r="AN794">
        <v>0</v>
      </c>
      <c r="AO794">
        <v>62896094</v>
      </c>
      <c r="AP794" t="s">
        <v>160</v>
      </c>
    </row>
    <row r="795" spans="1:42" x14ac:dyDescent="0.15">
      <c r="A795" t="s">
        <v>161</v>
      </c>
      <c r="B795">
        <v>0</v>
      </c>
      <c r="C795">
        <v>0</v>
      </c>
      <c r="D795">
        <v>0</v>
      </c>
      <c r="E795">
        <v>2421485.0331999999</v>
      </c>
      <c r="F795">
        <v>0</v>
      </c>
      <c r="G795">
        <v>3510848.0463</v>
      </c>
      <c r="H795">
        <v>1751.8992000000001</v>
      </c>
      <c r="I795">
        <v>0</v>
      </c>
      <c r="J795">
        <v>0</v>
      </c>
      <c r="K795">
        <v>55665508.436499998</v>
      </c>
      <c r="L795">
        <v>123.7533</v>
      </c>
      <c r="M795">
        <v>0</v>
      </c>
      <c r="N795">
        <v>1427126.0822999999</v>
      </c>
      <c r="O795">
        <v>0</v>
      </c>
      <c r="P795">
        <v>0</v>
      </c>
      <c r="Q795">
        <v>5480.7858999999999</v>
      </c>
      <c r="R795">
        <v>0.4264</v>
      </c>
      <c r="S795">
        <v>0</v>
      </c>
      <c r="T795">
        <v>507241.1459</v>
      </c>
      <c r="U795">
        <v>0</v>
      </c>
      <c r="V795">
        <v>0</v>
      </c>
      <c r="W795">
        <v>23805588.725400001</v>
      </c>
      <c r="X795">
        <v>293778.12319999997</v>
      </c>
      <c r="Y795">
        <v>11165363.0296</v>
      </c>
      <c r="Z795">
        <v>0</v>
      </c>
      <c r="AA795">
        <v>77388.838000000003</v>
      </c>
      <c r="AB795">
        <v>3301474.4430999998</v>
      </c>
      <c r="AC795">
        <v>3737.7728000000002</v>
      </c>
      <c r="AD795">
        <v>1383266.6751999999</v>
      </c>
      <c r="AE795">
        <v>157259.10380000001</v>
      </c>
      <c r="AF795">
        <v>33.585599999999999</v>
      </c>
      <c r="AG795">
        <v>220272.74859999999</v>
      </c>
      <c r="AH795">
        <v>511754.8995</v>
      </c>
      <c r="AI795">
        <v>0</v>
      </c>
      <c r="AJ795">
        <v>473769.73269999999</v>
      </c>
      <c r="AK795">
        <v>54168.258399999999</v>
      </c>
      <c r="AL795">
        <v>0</v>
      </c>
      <c r="AM795">
        <v>0</v>
      </c>
      <c r="AN795">
        <v>0</v>
      </c>
      <c r="AO795">
        <v>104987422</v>
      </c>
      <c r="AP795" t="s">
        <v>161</v>
      </c>
    </row>
    <row r="796" spans="1:42" x14ac:dyDescent="0.15">
      <c r="A796" t="s">
        <v>162</v>
      </c>
      <c r="B796">
        <v>0</v>
      </c>
      <c r="C796">
        <v>0</v>
      </c>
      <c r="D796">
        <v>0</v>
      </c>
      <c r="E796">
        <v>137731505.46070001</v>
      </c>
      <c r="F796">
        <v>0</v>
      </c>
      <c r="G796">
        <v>1367249.2420999999</v>
      </c>
      <c r="H796">
        <v>0</v>
      </c>
      <c r="I796">
        <v>55.992199999999997</v>
      </c>
      <c r="J796">
        <v>0</v>
      </c>
      <c r="K796">
        <v>97996.859800000006</v>
      </c>
      <c r="L796">
        <v>0</v>
      </c>
      <c r="M796">
        <v>0</v>
      </c>
      <c r="N796">
        <v>0</v>
      </c>
      <c r="O796">
        <v>0</v>
      </c>
      <c r="P796">
        <v>0</v>
      </c>
      <c r="Q796">
        <v>3.1960999999999999</v>
      </c>
      <c r="R796">
        <v>0</v>
      </c>
      <c r="S796">
        <v>0</v>
      </c>
      <c r="T796">
        <v>524592.74750000006</v>
      </c>
      <c r="U796">
        <v>0</v>
      </c>
      <c r="V796">
        <v>0</v>
      </c>
      <c r="W796">
        <v>23662680.535700001</v>
      </c>
      <c r="X796">
        <v>1069268.7312</v>
      </c>
      <c r="Y796">
        <v>0</v>
      </c>
      <c r="Z796">
        <v>0</v>
      </c>
      <c r="AA796">
        <v>12147.2222</v>
      </c>
      <c r="AB796">
        <v>0</v>
      </c>
      <c r="AC796">
        <v>596525.7746</v>
      </c>
      <c r="AD796">
        <v>0.53220000000000001</v>
      </c>
      <c r="AE796">
        <v>0.2722</v>
      </c>
      <c r="AF796">
        <v>0.1658</v>
      </c>
      <c r="AG796">
        <v>0</v>
      </c>
      <c r="AH796">
        <v>1368584.9275</v>
      </c>
      <c r="AI796">
        <v>0</v>
      </c>
      <c r="AJ796">
        <v>0</v>
      </c>
      <c r="AK796">
        <v>0</v>
      </c>
      <c r="AL796">
        <v>27348.230100000001</v>
      </c>
      <c r="AM796">
        <v>0</v>
      </c>
      <c r="AN796">
        <v>0</v>
      </c>
      <c r="AO796">
        <v>166457960</v>
      </c>
      <c r="AP796" t="s">
        <v>162</v>
      </c>
    </row>
    <row r="797" spans="1:42" x14ac:dyDescent="0.15">
      <c r="A797" t="s">
        <v>163</v>
      </c>
      <c r="B797">
        <v>0</v>
      </c>
      <c r="C797">
        <v>0</v>
      </c>
      <c r="D797">
        <v>0</v>
      </c>
      <c r="E797">
        <v>48009771.0462</v>
      </c>
      <c r="F797">
        <v>0</v>
      </c>
      <c r="G797">
        <v>408407.41619999998</v>
      </c>
      <c r="H797">
        <v>371.47840000000002</v>
      </c>
      <c r="I797">
        <v>0</v>
      </c>
      <c r="J797">
        <v>0</v>
      </c>
      <c r="K797">
        <v>681954.61380000005</v>
      </c>
      <c r="L797">
        <v>0</v>
      </c>
      <c r="M797">
        <v>0</v>
      </c>
      <c r="N797">
        <v>49.719700000000003</v>
      </c>
      <c r="O797">
        <v>0</v>
      </c>
      <c r="P797">
        <v>0</v>
      </c>
      <c r="Q797">
        <v>3471.4423999999999</v>
      </c>
      <c r="R797">
        <v>0.51190000000000002</v>
      </c>
      <c r="S797">
        <v>0</v>
      </c>
      <c r="T797">
        <v>301242.217</v>
      </c>
      <c r="U797">
        <v>0</v>
      </c>
      <c r="V797">
        <v>0</v>
      </c>
      <c r="W797">
        <v>2975370.6639999999</v>
      </c>
      <c r="X797">
        <v>0</v>
      </c>
      <c r="Y797">
        <v>0</v>
      </c>
      <c r="Z797">
        <v>0</v>
      </c>
      <c r="AA797">
        <v>47381.655299999999</v>
      </c>
      <c r="AB797">
        <v>0</v>
      </c>
      <c r="AC797">
        <v>354.78309999999999</v>
      </c>
      <c r="AD797">
        <v>30.514099999999999</v>
      </c>
      <c r="AE797">
        <v>0</v>
      </c>
      <c r="AF797">
        <v>10.318199999999999</v>
      </c>
      <c r="AG797">
        <v>0</v>
      </c>
      <c r="AH797">
        <v>470851.74320000003</v>
      </c>
      <c r="AI797">
        <v>0</v>
      </c>
      <c r="AJ797">
        <v>0</v>
      </c>
      <c r="AK797">
        <v>0</v>
      </c>
      <c r="AL797">
        <v>0</v>
      </c>
      <c r="AM797">
        <v>0</v>
      </c>
      <c r="AN797">
        <v>0</v>
      </c>
      <c r="AO797">
        <v>52899268</v>
      </c>
      <c r="AP797" t="s">
        <v>163</v>
      </c>
    </row>
    <row r="798" spans="1:42" x14ac:dyDescent="0.15">
      <c r="A798" t="s">
        <v>164</v>
      </c>
      <c r="B798">
        <v>0</v>
      </c>
      <c r="C798">
        <v>0</v>
      </c>
      <c r="D798">
        <v>0</v>
      </c>
      <c r="E798">
        <v>90593021.098399997</v>
      </c>
      <c r="F798">
        <v>0</v>
      </c>
      <c r="G798">
        <v>0</v>
      </c>
      <c r="H798">
        <v>0</v>
      </c>
      <c r="I798">
        <v>0</v>
      </c>
      <c r="J798">
        <v>0</v>
      </c>
      <c r="K798">
        <v>0</v>
      </c>
      <c r="L798">
        <v>0</v>
      </c>
      <c r="M798">
        <v>0</v>
      </c>
      <c r="N798">
        <v>483745.95890000003</v>
      </c>
      <c r="O798">
        <v>0</v>
      </c>
      <c r="P798">
        <v>122905.6811</v>
      </c>
      <c r="Q798">
        <v>2825.6356000000001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1077230.3474000001</v>
      </c>
      <c r="X798">
        <v>31925.6325</v>
      </c>
      <c r="Y798">
        <v>0</v>
      </c>
      <c r="Z798">
        <v>0</v>
      </c>
      <c r="AA798">
        <v>0</v>
      </c>
      <c r="AB798">
        <v>17175.771100000002</v>
      </c>
      <c r="AC798">
        <v>1350.5696</v>
      </c>
      <c r="AD798">
        <v>0</v>
      </c>
      <c r="AE798">
        <v>82.059100000000001</v>
      </c>
      <c r="AF798">
        <v>7.3263999999999996</v>
      </c>
      <c r="AG798">
        <v>0</v>
      </c>
      <c r="AH798">
        <v>0</v>
      </c>
      <c r="AI798">
        <v>0</v>
      </c>
      <c r="AJ798">
        <v>0</v>
      </c>
      <c r="AK798">
        <v>46555.41</v>
      </c>
      <c r="AL798">
        <v>0</v>
      </c>
      <c r="AM798">
        <v>77.965500000000006</v>
      </c>
      <c r="AN798">
        <v>0</v>
      </c>
      <c r="AO798">
        <v>92376903</v>
      </c>
      <c r="AP798" t="s">
        <v>164</v>
      </c>
    </row>
    <row r="799" spans="1:42" x14ac:dyDescent="0.15">
      <c r="A799" t="s">
        <v>165</v>
      </c>
      <c r="B799">
        <v>0</v>
      </c>
      <c r="C799">
        <v>0</v>
      </c>
      <c r="D799">
        <v>0</v>
      </c>
      <c r="E799">
        <v>36250733.694499999</v>
      </c>
      <c r="F799">
        <v>0</v>
      </c>
      <c r="G799">
        <v>1338281.7751</v>
      </c>
      <c r="H799">
        <v>164.7612</v>
      </c>
      <c r="I799">
        <v>0</v>
      </c>
      <c r="J799">
        <v>0</v>
      </c>
      <c r="K799">
        <v>0</v>
      </c>
      <c r="L799">
        <v>0</v>
      </c>
      <c r="M799">
        <v>1.9221999999999999</v>
      </c>
      <c r="N799">
        <v>677567.75</v>
      </c>
      <c r="O799">
        <v>0</v>
      </c>
      <c r="P799">
        <v>0</v>
      </c>
      <c r="Q799">
        <v>3934.8944999999999</v>
      </c>
      <c r="R799">
        <v>0</v>
      </c>
      <c r="S799">
        <v>0</v>
      </c>
      <c r="T799">
        <v>143857.27499999999</v>
      </c>
      <c r="U799">
        <v>0</v>
      </c>
      <c r="V799">
        <v>0</v>
      </c>
      <c r="W799">
        <v>9319071.0416000001</v>
      </c>
      <c r="X799">
        <v>65149.816700000003</v>
      </c>
      <c r="Y799">
        <v>2295490.1860000002</v>
      </c>
      <c r="Z799">
        <v>0</v>
      </c>
      <c r="AA799">
        <v>0</v>
      </c>
      <c r="AB799">
        <v>261368.48050000001</v>
      </c>
      <c r="AC799">
        <v>779.83040000000005</v>
      </c>
      <c r="AD799">
        <v>1506444.5334000001</v>
      </c>
      <c r="AE799">
        <v>102.73609999999999</v>
      </c>
      <c r="AF799">
        <v>15.877700000000001</v>
      </c>
      <c r="AG799">
        <v>0</v>
      </c>
      <c r="AH799">
        <v>1.8278000000000001</v>
      </c>
      <c r="AI799">
        <v>0</v>
      </c>
      <c r="AJ799">
        <v>0</v>
      </c>
      <c r="AK799">
        <v>0</v>
      </c>
      <c r="AL799">
        <v>0</v>
      </c>
      <c r="AM799">
        <v>96.180599999999998</v>
      </c>
      <c r="AN799">
        <v>0</v>
      </c>
      <c r="AO799">
        <v>51863063</v>
      </c>
      <c r="AP799" t="s">
        <v>165</v>
      </c>
    </row>
    <row r="800" spans="1:42" x14ac:dyDescent="0.15">
      <c r="A800" t="s">
        <v>166</v>
      </c>
      <c r="B800">
        <v>0</v>
      </c>
      <c r="C800">
        <v>7464.3464000000004</v>
      </c>
      <c r="D800">
        <v>5478.8536999999997</v>
      </c>
      <c r="E800">
        <v>98862449.576800004</v>
      </c>
      <c r="F800">
        <v>9077.3495000000003</v>
      </c>
      <c r="G800">
        <v>1.4200000000000001E-2</v>
      </c>
      <c r="H800">
        <v>0</v>
      </c>
      <c r="I800">
        <v>0</v>
      </c>
      <c r="J800">
        <v>0.13139999999999999</v>
      </c>
      <c r="K800">
        <v>0</v>
      </c>
      <c r="L800">
        <v>0.39729999999999999</v>
      </c>
      <c r="M800">
        <v>0</v>
      </c>
      <c r="N800">
        <v>2615122.6493000002</v>
      </c>
      <c r="O800">
        <v>0</v>
      </c>
      <c r="P800">
        <v>217232.85819999999</v>
      </c>
      <c r="Q800">
        <v>12999.061900000001</v>
      </c>
      <c r="R800">
        <v>0</v>
      </c>
      <c r="S800">
        <v>2319039.6845</v>
      </c>
      <c r="T800">
        <v>925988.90390000003</v>
      </c>
      <c r="U800">
        <v>33.039700000000003</v>
      </c>
      <c r="V800">
        <v>899.41240000000005</v>
      </c>
      <c r="W800">
        <v>32996057.469799999</v>
      </c>
      <c r="X800">
        <v>373334.44270000001</v>
      </c>
      <c r="Y800">
        <v>4127681.6656999998</v>
      </c>
      <c r="Z800">
        <v>0</v>
      </c>
      <c r="AA800">
        <v>0</v>
      </c>
      <c r="AB800">
        <v>19464.010999999999</v>
      </c>
      <c r="AC800">
        <v>1526.9158</v>
      </c>
      <c r="AD800">
        <v>1310434.7350000001</v>
      </c>
      <c r="AE800">
        <v>20597053.7344</v>
      </c>
      <c r="AF800">
        <v>0</v>
      </c>
      <c r="AG800">
        <v>597.70339999999999</v>
      </c>
      <c r="AH800">
        <v>42026.992299999998</v>
      </c>
      <c r="AI800">
        <v>0</v>
      </c>
      <c r="AJ800">
        <v>0</v>
      </c>
      <c r="AK800">
        <v>0</v>
      </c>
      <c r="AL800">
        <v>60532.874799999998</v>
      </c>
      <c r="AM800">
        <v>197209.03260000001</v>
      </c>
      <c r="AN800">
        <v>0</v>
      </c>
      <c r="AO800">
        <v>164701706</v>
      </c>
      <c r="AP800" t="s">
        <v>166</v>
      </c>
    </row>
    <row r="801" spans="1:44" x14ac:dyDescent="0.15">
      <c r="A801" t="s">
        <v>167</v>
      </c>
      <c r="B801">
        <v>0</v>
      </c>
      <c r="C801">
        <v>0</v>
      </c>
      <c r="D801">
        <v>0</v>
      </c>
      <c r="E801">
        <v>7593220.1533000004</v>
      </c>
      <c r="F801">
        <v>0</v>
      </c>
      <c r="G801">
        <v>5825.7533999999996</v>
      </c>
      <c r="H801">
        <v>0</v>
      </c>
      <c r="I801">
        <v>0</v>
      </c>
      <c r="J801">
        <v>0</v>
      </c>
      <c r="K801">
        <v>0</v>
      </c>
      <c r="L801">
        <v>0</v>
      </c>
      <c r="M801">
        <v>0</v>
      </c>
      <c r="N801">
        <v>1634.9079999999999</v>
      </c>
      <c r="O801">
        <v>0</v>
      </c>
      <c r="P801">
        <v>0</v>
      </c>
      <c r="Q801">
        <v>977.32529999999997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1393468.8141000001</v>
      </c>
      <c r="X801">
        <v>0</v>
      </c>
      <c r="Y801">
        <v>0.68100000000000005</v>
      </c>
      <c r="Z801">
        <v>0</v>
      </c>
      <c r="AA801">
        <v>0</v>
      </c>
      <c r="AB801">
        <v>0</v>
      </c>
      <c r="AC801">
        <v>642.42750000000001</v>
      </c>
      <c r="AD801">
        <v>75.883399999999995</v>
      </c>
      <c r="AE801">
        <v>0</v>
      </c>
      <c r="AF801">
        <v>1.2244999999999999</v>
      </c>
      <c r="AG801">
        <v>0</v>
      </c>
      <c r="AH801">
        <v>200964.4086</v>
      </c>
      <c r="AI801">
        <v>0</v>
      </c>
      <c r="AJ801">
        <v>0</v>
      </c>
      <c r="AK801">
        <v>0</v>
      </c>
      <c r="AL801">
        <v>0</v>
      </c>
      <c r="AM801">
        <v>24.212700000000002</v>
      </c>
      <c r="AN801">
        <v>0</v>
      </c>
      <c r="AO801">
        <v>9196836</v>
      </c>
      <c r="AP801" t="s">
        <v>167</v>
      </c>
    </row>
    <row r="802" spans="1:44" x14ac:dyDescent="0.15">
      <c r="A802" t="s">
        <v>168</v>
      </c>
      <c r="B802">
        <v>0</v>
      </c>
      <c r="C802">
        <v>0</v>
      </c>
      <c r="D802">
        <v>0</v>
      </c>
      <c r="E802">
        <v>55484252.318499997</v>
      </c>
      <c r="F802">
        <v>0</v>
      </c>
      <c r="G802">
        <v>0</v>
      </c>
      <c r="H802">
        <v>0</v>
      </c>
      <c r="I802">
        <v>0</v>
      </c>
      <c r="J802">
        <v>0</v>
      </c>
      <c r="K802">
        <v>0</v>
      </c>
      <c r="L802">
        <v>0</v>
      </c>
      <c r="M802">
        <v>0</v>
      </c>
      <c r="N802">
        <v>0</v>
      </c>
      <c r="O802">
        <v>0</v>
      </c>
      <c r="P802">
        <v>0</v>
      </c>
      <c r="Q802">
        <v>33280.306499999999</v>
      </c>
      <c r="R802">
        <v>0</v>
      </c>
      <c r="S802">
        <v>0</v>
      </c>
      <c r="T802">
        <v>851913.12560000003</v>
      </c>
      <c r="U802">
        <v>0</v>
      </c>
      <c r="V802">
        <v>0</v>
      </c>
      <c r="W802">
        <v>11060373.2991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7452.6295</v>
      </c>
      <c r="AD802">
        <v>15230913.116699999</v>
      </c>
      <c r="AE802">
        <v>0</v>
      </c>
      <c r="AF802">
        <v>0</v>
      </c>
      <c r="AG802">
        <v>0</v>
      </c>
      <c r="AH802">
        <v>0</v>
      </c>
      <c r="AI802">
        <v>0</v>
      </c>
      <c r="AJ802">
        <v>0</v>
      </c>
      <c r="AK802">
        <v>0</v>
      </c>
      <c r="AL802">
        <v>0</v>
      </c>
      <c r="AM802">
        <v>0</v>
      </c>
      <c r="AN802">
        <v>0</v>
      </c>
      <c r="AO802">
        <v>82668185</v>
      </c>
      <c r="AP802" t="s">
        <v>168</v>
      </c>
    </row>
    <row r="803" spans="1:44" x14ac:dyDescent="0.15">
      <c r="A803" t="s">
        <v>169</v>
      </c>
      <c r="B803">
        <v>0</v>
      </c>
      <c r="C803">
        <v>0</v>
      </c>
      <c r="D803">
        <v>0</v>
      </c>
      <c r="E803">
        <v>10058941.3781</v>
      </c>
      <c r="F803">
        <v>0</v>
      </c>
      <c r="G803">
        <v>0</v>
      </c>
      <c r="H803">
        <v>0</v>
      </c>
      <c r="I803">
        <v>0</v>
      </c>
      <c r="J803">
        <v>0</v>
      </c>
      <c r="K803">
        <v>0</v>
      </c>
      <c r="L803">
        <v>0</v>
      </c>
      <c r="M803">
        <v>0</v>
      </c>
      <c r="N803">
        <v>2109477.3768000002</v>
      </c>
      <c r="O803">
        <v>0</v>
      </c>
      <c r="P803">
        <v>0</v>
      </c>
      <c r="Q803">
        <v>4528.6971000000003</v>
      </c>
      <c r="R803">
        <v>0</v>
      </c>
      <c r="S803">
        <v>0</v>
      </c>
      <c r="T803">
        <v>553625.65060000005</v>
      </c>
      <c r="U803">
        <v>0</v>
      </c>
      <c r="V803">
        <v>0</v>
      </c>
      <c r="W803">
        <v>7338993.3246999998</v>
      </c>
      <c r="X803">
        <v>838442.26100000006</v>
      </c>
      <c r="Y803">
        <v>1630612.2408</v>
      </c>
      <c r="Z803">
        <v>0</v>
      </c>
      <c r="AA803">
        <v>0</v>
      </c>
      <c r="AB803">
        <v>0</v>
      </c>
      <c r="AC803">
        <v>581.89089999999999</v>
      </c>
      <c r="AD803">
        <v>0</v>
      </c>
      <c r="AE803">
        <v>0</v>
      </c>
      <c r="AF803">
        <v>0</v>
      </c>
      <c r="AG803">
        <v>0</v>
      </c>
      <c r="AH803">
        <v>0</v>
      </c>
      <c r="AI803">
        <v>0</v>
      </c>
      <c r="AJ803">
        <v>0</v>
      </c>
      <c r="AK803">
        <v>0</v>
      </c>
      <c r="AL803">
        <v>0</v>
      </c>
      <c r="AM803">
        <v>0</v>
      </c>
      <c r="AN803">
        <v>0</v>
      </c>
      <c r="AO803">
        <v>22535203</v>
      </c>
      <c r="AP803" t="s">
        <v>169</v>
      </c>
    </row>
    <row r="804" spans="1:44" x14ac:dyDescent="0.15">
      <c r="A804" t="s">
        <v>170</v>
      </c>
      <c r="B804">
        <v>247201.7597</v>
      </c>
      <c r="C804">
        <v>2.2000000000000001E-3</v>
      </c>
      <c r="D804">
        <v>0</v>
      </c>
      <c r="E804">
        <v>38167900.647799999</v>
      </c>
      <c r="F804">
        <v>0</v>
      </c>
      <c r="G804">
        <v>0</v>
      </c>
      <c r="H804">
        <v>0</v>
      </c>
      <c r="I804">
        <v>0</v>
      </c>
      <c r="J804">
        <v>170.37620000000001</v>
      </c>
      <c r="K804">
        <v>1028949.1482000001</v>
      </c>
      <c r="L804">
        <v>147.1986</v>
      </c>
      <c r="M804">
        <v>0</v>
      </c>
      <c r="N804">
        <v>181.3519</v>
      </c>
      <c r="O804">
        <v>0</v>
      </c>
      <c r="P804">
        <v>0</v>
      </c>
      <c r="Q804">
        <v>5723.3859000000002</v>
      </c>
      <c r="R804">
        <v>155.38740000000001</v>
      </c>
      <c r="S804">
        <v>0</v>
      </c>
      <c r="T804">
        <v>329325.33789999998</v>
      </c>
      <c r="U804">
        <v>0</v>
      </c>
      <c r="V804">
        <v>2.3805000000000001</v>
      </c>
      <c r="W804">
        <v>12531348.684699999</v>
      </c>
      <c r="X804">
        <v>169.91849999999999</v>
      </c>
      <c r="Y804">
        <v>28763.088</v>
      </c>
      <c r="Z804">
        <v>139.7192</v>
      </c>
      <c r="AA804">
        <v>21441.066999999999</v>
      </c>
      <c r="AB804">
        <v>2292943.3829000001</v>
      </c>
      <c r="AC804">
        <v>1362.8734999999999</v>
      </c>
      <c r="AD804">
        <v>29547.667399999998</v>
      </c>
      <c r="AE804">
        <v>191.28569999999999</v>
      </c>
      <c r="AF804">
        <v>169.1182</v>
      </c>
      <c r="AG804">
        <v>3307.5621999999998</v>
      </c>
      <c r="AH804">
        <v>35518.851900000001</v>
      </c>
      <c r="AI804">
        <v>0</v>
      </c>
      <c r="AJ804">
        <v>0</v>
      </c>
      <c r="AK804">
        <v>0</v>
      </c>
      <c r="AL804">
        <v>6615.7443999999996</v>
      </c>
      <c r="AM804">
        <v>154.24850000000001</v>
      </c>
      <c r="AN804">
        <v>154.39680000000001</v>
      </c>
      <c r="AO804">
        <v>54731585</v>
      </c>
      <c r="AP804" t="s">
        <v>170</v>
      </c>
    </row>
    <row r="805" spans="1:44" x14ac:dyDescent="0.15">
      <c r="A805" t="s">
        <v>171</v>
      </c>
      <c r="B805">
        <v>0</v>
      </c>
      <c r="C805">
        <v>0</v>
      </c>
      <c r="D805">
        <v>13659372.491800001</v>
      </c>
      <c r="E805">
        <v>5241724.352</v>
      </c>
      <c r="F805">
        <v>0</v>
      </c>
      <c r="G805">
        <v>0</v>
      </c>
      <c r="H805">
        <v>0</v>
      </c>
      <c r="I805">
        <v>0</v>
      </c>
      <c r="J805">
        <v>8.6768000000000001</v>
      </c>
      <c r="K805">
        <v>0</v>
      </c>
      <c r="L805">
        <v>10.524100000000001</v>
      </c>
      <c r="M805">
        <v>0</v>
      </c>
      <c r="N805">
        <v>44.251399999999997</v>
      </c>
      <c r="O805">
        <v>0</v>
      </c>
      <c r="P805">
        <v>0</v>
      </c>
      <c r="Q805">
        <v>580.28219999999999</v>
      </c>
      <c r="R805">
        <v>10.963800000000001</v>
      </c>
      <c r="S805">
        <v>0</v>
      </c>
      <c r="T805">
        <v>0</v>
      </c>
      <c r="U805">
        <v>0</v>
      </c>
      <c r="V805">
        <v>0</v>
      </c>
      <c r="W805">
        <v>2475136.7111</v>
      </c>
      <c r="X805">
        <v>11.902799999999999</v>
      </c>
      <c r="Y805">
        <v>11.0756</v>
      </c>
      <c r="Z805">
        <v>8.1999999999999993</v>
      </c>
      <c r="AA805">
        <v>39109.810899999997</v>
      </c>
      <c r="AB805">
        <v>63584.264000000003</v>
      </c>
      <c r="AC805">
        <v>0</v>
      </c>
      <c r="AD805">
        <v>11.989000000000001</v>
      </c>
      <c r="AE805">
        <v>10.6457</v>
      </c>
      <c r="AF805">
        <v>11.2705</v>
      </c>
      <c r="AG805">
        <v>845.47649999999999</v>
      </c>
      <c r="AH805">
        <v>87168.762100000007</v>
      </c>
      <c r="AI805">
        <v>0</v>
      </c>
      <c r="AJ805">
        <v>0</v>
      </c>
      <c r="AK805">
        <v>0</v>
      </c>
      <c r="AL805">
        <v>4458.7811000000002</v>
      </c>
      <c r="AM805">
        <v>13.1889</v>
      </c>
      <c r="AN805">
        <v>9.2156000000000002</v>
      </c>
      <c r="AO805">
        <v>21572143</v>
      </c>
      <c r="AP805" t="s">
        <v>171</v>
      </c>
    </row>
    <row r="806" spans="1:44" x14ac:dyDescent="0.15">
      <c r="A806" t="s">
        <v>172</v>
      </c>
      <c r="B806">
        <v>0</v>
      </c>
      <c r="C806">
        <v>0</v>
      </c>
      <c r="D806">
        <v>0</v>
      </c>
      <c r="E806">
        <v>0</v>
      </c>
      <c r="F806">
        <v>0</v>
      </c>
      <c r="G806">
        <v>0</v>
      </c>
      <c r="H806">
        <v>0</v>
      </c>
      <c r="I806">
        <v>0</v>
      </c>
      <c r="J806">
        <v>0</v>
      </c>
      <c r="K806">
        <v>12289952.842399999</v>
      </c>
      <c r="L806">
        <v>0</v>
      </c>
      <c r="M806">
        <v>0</v>
      </c>
      <c r="N806">
        <v>20.344999999999999</v>
      </c>
      <c r="O806">
        <v>0</v>
      </c>
      <c r="P806">
        <v>0</v>
      </c>
      <c r="Q806">
        <v>4180.3044</v>
      </c>
      <c r="R806">
        <v>0</v>
      </c>
      <c r="S806">
        <v>0</v>
      </c>
      <c r="T806">
        <v>269032.20529999997</v>
      </c>
      <c r="U806">
        <v>0</v>
      </c>
      <c r="V806">
        <v>0</v>
      </c>
      <c r="W806">
        <v>991689.65249999997</v>
      </c>
      <c r="X806">
        <v>129938.7732</v>
      </c>
      <c r="Y806">
        <v>1269.9175</v>
      </c>
      <c r="Z806">
        <v>0</v>
      </c>
      <c r="AA806">
        <v>0</v>
      </c>
      <c r="AB806">
        <v>0</v>
      </c>
      <c r="AC806">
        <v>595.82640000000004</v>
      </c>
      <c r="AD806">
        <v>0</v>
      </c>
      <c r="AE806">
        <v>0</v>
      </c>
      <c r="AF806">
        <v>0</v>
      </c>
      <c r="AG806">
        <v>0</v>
      </c>
      <c r="AH806">
        <v>0</v>
      </c>
      <c r="AI806">
        <v>0</v>
      </c>
      <c r="AJ806">
        <v>0</v>
      </c>
      <c r="AK806">
        <v>0</v>
      </c>
      <c r="AL806">
        <v>0</v>
      </c>
      <c r="AM806">
        <v>0</v>
      </c>
      <c r="AN806">
        <v>0</v>
      </c>
      <c r="AO806">
        <v>13686680</v>
      </c>
      <c r="AP806" t="s">
        <v>172</v>
      </c>
    </row>
    <row r="807" spans="1:44" x14ac:dyDescent="0.15">
      <c r="A807" t="s">
        <v>173</v>
      </c>
      <c r="B807">
        <v>0</v>
      </c>
      <c r="C807">
        <v>176743.34589999999</v>
      </c>
      <c r="D807">
        <v>0</v>
      </c>
      <c r="E807">
        <v>1102856.784</v>
      </c>
      <c r="F807">
        <v>0</v>
      </c>
      <c r="G807">
        <v>0</v>
      </c>
      <c r="H807">
        <v>0</v>
      </c>
      <c r="I807">
        <v>0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857.34140000000002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13619116.4648</v>
      </c>
      <c r="X807">
        <v>0</v>
      </c>
      <c r="Y807">
        <v>0</v>
      </c>
      <c r="Z807">
        <v>0</v>
      </c>
      <c r="AA807">
        <v>0</v>
      </c>
      <c r="AB807">
        <v>343622.95030000003</v>
      </c>
      <c r="AC807">
        <v>0</v>
      </c>
      <c r="AD807">
        <v>0</v>
      </c>
      <c r="AE807">
        <v>24.495200000000001</v>
      </c>
      <c r="AF807">
        <v>0</v>
      </c>
      <c r="AG807">
        <v>0</v>
      </c>
      <c r="AH807">
        <v>0</v>
      </c>
      <c r="AI807">
        <v>0</v>
      </c>
      <c r="AJ807">
        <v>0</v>
      </c>
      <c r="AK807">
        <v>0</v>
      </c>
      <c r="AL807">
        <v>0</v>
      </c>
      <c r="AM807">
        <v>0</v>
      </c>
      <c r="AN807">
        <v>0</v>
      </c>
      <c r="AO807">
        <v>15243221</v>
      </c>
      <c r="AP807" t="s">
        <v>173</v>
      </c>
    </row>
    <row r="808" spans="1:44" x14ac:dyDescent="0.15">
      <c r="A808" t="s">
        <v>174</v>
      </c>
      <c r="B808">
        <v>0</v>
      </c>
      <c r="C808">
        <v>0</v>
      </c>
      <c r="D808">
        <v>9561559.2520000003</v>
      </c>
      <c r="E808">
        <v>40457456.417300001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6882109.1960000005</v>
      </c>
      <c r="L808">
        <v>0</v>
      </c>
      <c r="M808">
        <v>0</v>
      </c>
      <c r="N808">
        <v>1601477.2538999999</v>
      </c>
      <c r="O808">
        <v>0</v>
      </c>
      <c r="P808">
        <v>0</v>
      </c>
      <c r="Q808">
        <v>3446.6849999999999</v>
      </c>
      <c r="R808">
        <v>0</v>
      </c>
      <c r="S808">
        <v>0</v>
      </c>
      <c r="T808">
        <v>327915.3567</v>
      </c>
      <c r="U808">
        <v>0</v>
      </c>
      <c r="V808">
        <v>0</v>
      </c>
      <c r="W808">
        <v>2043690.6525999999</v>
      </c>
      <c r="X808">
        <v>0</v>
      </c>
      <c r="Y808">
        <v>0</v>
      </c>
      <c r="Z808">
        <v>0</v>
      </c>
      <c r="AA808">
        <v>0</v>
      </c>
      <c r="AB808">
        <v>794066.19059999997</v>
      </c>
      <c r="AC808">
        <v>801.03560000000004</v>
      </c>
      <c r="AD808">
        <v>658809.64500000002</v>
      </c>
      <c r="AE808">
        <v>85.833699999999993</v>
      </c>
      <c r="AF808">
        <v>7.6052999999999997</v>
      </c>
      <c r="AG808">
        <v>0</v>
      </c>
      <c r="AH808">
        <v>0</v>
      </c>
      <c r="AI808">
        <v>0</v>
      </c>
      <c r="AJ808">
        <v>0</v>
      </c>
      <c r="AK808">
        <v>0</v>
      </c>
      <c r="AL808">
        <v>0</v>
      </c>
      <c r="AM808">
        <v>0</v>
      </c>
      <c r="AN808">
        <v>0</v>
      </c>
      <c r="AO808">
        <v>62331425</v>
      </c>
      <c r="AP808" t="s">
        <v>174</v>
      </c>
    </row>
    <row r="809" spans="1:44" x14ac:dyDescent="0.15">
      <c r="A809" t="s">
        <v>175</v>
      </c>
      <c r="B809">
        <v>0</v>
      </c>
      <c r="C809">
        <v>0</v>
      </c>
      <c r="D809">
        <v>0</v>
      </c>
      <c r="E809">
        <v>18197055.8149</v>
      </c>
      <c r="F809">
        <v>0</v>
      </c>
      <c r="G809">
        <v>1909236.0308000001</v>
      </c>
      <c r="H809">
        <v>762.774</v>
      </c>
      <c r="I809">
        <v>0</v>
      </c>
      <c r="J809">
        <v>0</v>
      </c>
      <c r="K809">
        <v>48866997.887199998</v>
      </c>
      <c r="L809">
        <v>68.824200000000005</v>
      </c>
      <c r="M809">
        <v>0</v>
      </c>
      <c r="N809">
        <v>741666.39359999995</v>
      </c>
      <c r="O809">
        <v>0</v>
      </c>
      <c r="P809">
        <v>0</v>
      </c>
      <c r="Q809">
        <v>5137.2161999999998</v>
      </c>
      <c r="R809">
        <v>0.48060000000000003</v>
      </c>
      <c r="S809">
        <v>0</v>
      </c>
      <c r="T809">
        <v>337474.84450000001</v>
      </c>
      <c r="U809">
        <v>0</v>
      </c>
      <c r="V809">
        <v>0</v>
      </c>
      <c r="W809">
        <v>8123084.6538000004</v>
      </c>
      <c r="X809">
        <v>167923.70559999999</v>
      </c>
      <c r="Y809">
        <v>936284.73100000003</v>
      </c>
      <c r="Z809">
        <v>0</v>
      </c>
      <c r="AA809">
        <v>0</v>
      </c>
      <c r="AB809">
        <v>1108130.9615</v>
      </c>
      <c r="AC809">
        <v>2179.4704000000002</v>
      </c>
      <c r="AD809">
        <v>601866.27780000004</v>
      </c>
      <c r="AE809">
        <v>100.27030000000001</v>
      </c>
      <c r="AF809">
        <v>19.4252</v>
      </c>
      <c r="AG809">
        <v>0</v>
      </c>
      <c r="AH809">
        <v>268281.1249</v>
      </c>
      <c r="AI809">
        <v>0</v>
      </c>
      <c r="AJ809">
        <v>0</v>
      </c>
      <c r="AK809">
        <v>0</v>
      </c>
      <c r="AL809">
        <v>40736.800000000003</v>
      </c>
      <c r="AM809">
        <v>0</v>
      </c>
      <c r="AN809">
        <v>0</v>
      </c>
      <c r="AO809">
        <v>81307008</v>
      </c>
      <c r="AP809" t="s">
        <v>175</v>
      </c>
    </row>
    <row r="810" spans="1:44" x14ac:dyDescent="0.15">
      <c r="A810" t="s">
        <v>176</v>
      </c>
      <c r="B810">
        <v>0</v>
      </c>
      <c r="C810">
        <v>0</v>
      </c>
      <c r="D810">
        <v>0</v>
      </c>
      <c r="E810">
        <v>3162300.4463999998</v>
      </c>
      <c r="F810">
        <v>0</v>
      </c>
      <c r="G810">
        <v>0</v>
      </c>
      <c r="H810">
        <v>0</v>
      </c>
      <c r="I810">
        <v>0</v>
      </c>
      <c r="J810">
        <v>0</v>
      </c>
      <c r="K810">
        <v>0</v>
      </c>
      <c r="L810">
        <v>0</v>
      </c>
      <c r="M810">
        <v>0</v>
      </c>
      <c r="N810">
        <v>0</v>
      </c>
      <c r="O810">
        <v>0</v>
      </c>
      <c r="P810">
        <v>0</v>
      </c>
      <c r="Q810">
        <v>2440.9605000000001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0</v>
      </c>
      <c r="X810">
        <v>0</v>
      </c>
      <c r="Y810">
        <v>0</v>
      </c>
      <c r="Z810">
        <v>0</v>
      </c>
      <c r="AA810">
        <v>0</v>
      </c>
      <c r="AB810">
        <v>0</v>
      </c>
      <c r="AC810">
        <v>1361.0682999999999</v>
      </c>
      <c r="AD810">
        <v>0</v>
      </c>
      <c r="AE810">
        <v>0</v>
      </c>
      <c r="AF810">
        <v>2.3458000000000001</v>
      </c>
      <c r="AG810">
        <v>0</v>
      </c>
      <c r="AH810">
        <v>0</v>
      </c>
      <c r="AI810">
        <v>0</v>
      </c>
      <c r="AJ810">
        <v>0</v>
      </c>
      <c r="AK810">
        <v>0</v>
      </c>
      <c r="AL810">
        <v>0</v>
      </c>
      <c r="AM810">
        <v>0</v>
      </c>
      <c r="AN810">
        <v>0</v>
      </c>
      <c r="AO810">
        <v>3166105</v>
      </c>
      <c r="AP810" t="s">
        <v>176</v>
      </c>
    </row>
    <row r="811" spans="1:44" x14ac:dyDescent="0.15">
      <c r="A811" t="s">
        <v>41</v>
      </c>
      <c r="B811">
        <v>247202</v>
      </c>
      <c r="C811">
        <v>184208</v>
      </c>
      <c r="D811">
        <v>37678391</v>
      </c>
      <c r="E811">
        <v>782483922</v>
      </c>
      <c r="F811">
        <v>9077</v>
      </c>
      <c r="G811">
        <v>8539849</v>
      </c>
      <c r="H811">
        <v>3051</v>
      </c>
      <c r="I811">
        <v>56</v>
      </c>
      <c r="J811">
        <v>179</v>
      </c>
      <c r="K811">
        <v>266010932</v>
      </c>
      <c r="L811">
        <v>351</v>
      </c>
      <c r="M811">
        <v>2</v>
      </c>
      <c r="N811">
        <v>11890781</v>
      </c>
      <c r="O811">
        <v>222</v>
      </c>
      <c r="P811">
        <v>340139</v>
      </c>
      <c r="Q811">
        <v>99533</v>
      </c>
      <c r="R811">
        <v>168</v>
      </c>
      <c r="S811">
        <v>2319040</v>
      </c>
      <c r="T811">
        <v>10205600</v>
      </c>
      <c r="U811">
        <v>33</v>
      </c>
      <c r="V811">
        <v>902</v>
      </c>
      <c r="W811">
        <v>334001238</v>
      </c>
      <c r="X811">
        <v>4144552</v>
      </c>
      <c r="Y811">
        <v>20247446</v>
      </c>
      <c r="Z811">
        <v>148</v>
      </c>
      <c r="AA811">
        <v>198259</v>
      </c>
      <c r="AB811">
        <v>11963046</v>
      </c>
      <c r="AC811">
        <v>622435</v>
      </c>
      <c r="AD811">
        <v>22853587</v>
      </c>
      <c r="AE811">
        <v>20755003</v>
      </c>
      <c r="AF811">
        <v>319</v>
      </c>
      <c r="AG811">
        <v>225023</v>
      </c>
      <c r="AH811">
        <v>4884631</v>
      </c>
      <c r="AI811">
        <v>235950</v>
      </c>
      <c r="AJ811">
        <v>473770</v>
      </c>
      <c r="AK811">
        <v>100724</v>
      </c>
      <c r="AL811">
        <v>139692</v>
      </c>
      <c r="AM811">
        <v>197575</v>
      </c>
      <c r="AN811">
        <v>164</v>
      </c>
      <c r="AO811">
        <v>1541057198</v>
      </c>
    </row>
    <row r="814" spans="1:44" x14ac:dyDescent="0.15">
      <c r="A814" t="s">
        <v>50</v>
      </c>
      <c r="B814" t="s">
        <v>197</v>
      </c>
      <c r="C814" t="s">
        <v>95</v>
      </c>
      <c r="D814" t="s">
        <v>51</v>
      </c>
      <c r="E814" t="s">
        <v>52</v>
      </c>
      <c r="F814" t="s">
        <v>188</v>
      </c>
      <c r="G814" t="s">
        <v>53</v>
      </c>
      <c r="H814" t="s">
        <v>54</v>
      </c>
      <c r="I814" t="s">
        <v>158</v>
      </c>
      <c r="J814" t="s">
        <v>55</v>
      </c>
      <c r="K814" t="s">
        <v>56</v>
      </c>
      <c r="L814" t="s">
        <v>106</v>
      </c>
      <c r="M814" t="s">
        <v>57</v>
      </c>
      <c r="N814" t="s">
        <v>152</v>
      </c>
      <c r="O814" t="s">
        <v>60</v>
      </c>
      <c r="P814" t="s">
        <v>148</v>
      </c>
      <c r="Q814" t="s">
        <v>65</v>
      </c>
      <c r="R814" t="s">
        <v>67</v>
      </c>
      <c r="S814" t="s">
        <v>107</v>
      </c>
      <c r="T814" t="s">
        <v>68</v>
      </c>
      <c r="U814" t="s">
        <v>193</v>
      </c>
      <c r="V814" t="s">
        <v>198</v>
      </c>
      <c r="W814" t="s">
        <v>69</v>
      </c>
      <c r="X814" t="s">
        <v>118</v>
      </c>
      <c r="Y814" t="s">
        <v>119</v>
      </c>
      <c r="Z814" t="s">
        <v>185</v>
      </c>
      <c r="AA814" t="s">
        <v>70</v>
      </c>
      <c r="AB814" t="s">
        <v>71</v>
      </c>
      <c r="AC814" t="s">
        <v>72</v>
      </c>
      <c r="AD814" t="s">
        <v>73</v>
      </c>
      <c r="AE814" t="s">
        <v>153</v>
      </c>
      <c r="AF814" t="s">
        <v>74</v>
      </c>
      <c r="AG814" t="s">
        <v>154</v>
      </c>
      <c r="AH814" t="s">
        <v>75</v>
      </c>
      <c r="AI814" t="s">
        <v>194</v>
      </c>
      <c r="AJ814" t="s">
        <v>186</v>
      </c>
      <c r="AK814" t="s">
        <v>195</v>
      </c>
      <c r="AL814" t="s">
        <v>155</v>
      </c>
      <c r="AM814" t="s">
        <v>78</v>
      </c>
      <c r="AN814" t="s">
        <v>79</v>
      </c>
      <c r="AO814" t="s">
        <v>41</v>
      </c>
      <c r="AP814" t="s">
        <v>50</v>
      </c>
      <c r="AR814" t="s">
        <v>50</v>
      </c>
    </row>
    <row r="815" spans="1:44" x14ac:dyDescent="0.15">
      <c r="A815" t="s">
        <v>82</v>
      </c>
      <c r="B815">
        <f t="shared" ref="B815:AO815" si="237">SUM(B794:B797)</f>
        <v>0</v>
      </c>
      <c r="C815">
        <f t="shared" si="237"/>
        <v>0</v>
      </c>
      <c r="D815">
        <f t="shared" si="237"/>
        <v>0</v>
      </c>
      <c r="E815">
        <f t="shared" si="237"/>
        <v>194470104.46110001</v>
      </c>
      <c r="F815">
        <f t="shared" si="237"/>
        <v>0</v>
      </c>
      <c r="G815">
        <f t="shared" si="237"/>
        <v>5286505.4587000003</v>
      </c>
      <c r="H815">
        <f t="shared" si="237"/>
        <v>2123.3776000000003</v>
      </c>
      <c r="I815">
        <f t="shared" si="237"/>
        <v>55.992199999999997</v>
      </c>
      <c r="J815">
        <f t="shared" si="237"/>
        <v>0</v>
      </c>
      <c r="K815">
        <f t="shared" si="237"/>
        <v>98291098.513999999</v>
      </c>
      <c r="L815">
        <f t="shared" si="237"/>
        <v>123.7533</v>
      </c>
      <c r="M815">
        <f t="shared" si="237"/>
        <v>0</v>
      </c>
      <c r="N815">
        <f t="shared" si="237"/>
        <v>1427178.0100999998</v>
      </c>
      <c r="O815">
        <f t="shared" si="237"/>
        <v>0</v>
      </c>
      <c r="P815">
        <f t="shared" si="237"/>
        <v>0</v>
      </c>
      <c r="Q815">
        <f t="shared" si="237"/>
        <v>14930.4766</v>
      </c>
      <c r="R815">
        <f t="shared" si="237"/>
        <v>0.93830000000000002</v>
      </c>
      <c r="S815">
        <f t="shared" si="237"/>
        <v>0</v>
      </c>
      <c r="T815">
        <f t="shared" si="237"/>
        <v>1949273.7013999999</v>
      </c>
      <c r="U815">
        <f t="shared" si="237"/>
        <v>0</v>
      </c>
      <c r="V815">
        <f t="shared" si="237"/>
        <v>0</v>
      </c>
      <c r="W815">
        <f t="shared" si="237"/>
        <v>62572352.2729</v>
      </c>
      <c r="X815">
        <f t="shared" si="237"/>
        <v>1399419.5321</v>
      </c>
      <c r="Y815">
        <f t="shared" si="237"/>
        <v>11227332.155200001</v>
      </c>
      <c r="Z815">
        <f t="shared" si="237"/>
        <v>0</v>
      </c>
      <c r="AA815">
        <f t="shared" si="237"/>
        <v>137708.391</v>
      </c>
      <c r="AB815">
        <f t="shared" si="237"/>
        <v>3301474.4430999998</v>
      </c>
      <c r="AC815">
        <f t="shared" si="237"/>
        <v>602834.28280000004</v>
      </c>
      <c r="AD815">
        <f t="shared" si="237"/>
        <v>3274144.5789999994</v>
      </c>
      <c r="AE815">
        <f t="shared" si="237"/>
        <v>157259.37600000002</v>
      </c>
      <c r="AF815">
        <f t="shared" si="237"/>
        <v>73.079899999999995</v>
      </c>
      <c r="AG815">
        <f t="shared" si="237"/>
        <v>220272.74859999999</v>
      </c>
      <c r="AH815">
        <f t="shared" si="237"/>
        <v>2351191.5702</v>
      </c>
      <c r="AI815">
        <f t="shared" si="237"/>
        <v>0</v>
      </c>
      <c r="AJ815">
        <f t="shared" si="237"/>
        <v>473769.73269999999</v>
      </c>
      <c r="AK815">
        <f t="shared" si="237"/>
        <v>54168.258399999999</v>
      </c>
      <c r="AL815">
        <f t="shared" si="237"/>
        <v>27348.230100000001</v>
      </c>
      <c r="AM815">
        <f t="shared" si="237"/>
        <v>0</v>
      </c>
      <c r="AN815">
        <f t="shared" si="237"/>
        <v>0</v>
      </c>
      <c r="AO815">
        <f t="shared" si="237"/>
        <v>387240744</v>
      </c>
      <c r="AP815" t="s">
        <v>82</v>
      </c>
      <c r="AR815" t="s">
        <v>82</v>
      </c>
    </row>
    <row r="816" spans="1:44" x14ac:dyDescent="0.15">
      <c r="A816" t="s">
        <v>83</v>
      </c>
      <c r="B816">
        <f t="shared" ref="B816:AO816" si="238">SUM(B798:B801)</f>
        <v>0</v>
      </c>
      <c r="C816">
        <f t="shared" si="238"/>
        <v>7464.3464000000004</v>
      </c>
      <c r="D816">
        <f t="shared" si="238"/>
        <v>5478.8536999999997</v>
      </c>
      <c r="E816">
        <f t="shared" si="238"/>
        <v>233299424.523</v>
      </c>
      <c r="F816">
        <f t="shared" si="238"/>
        <v>9077.3495000000003</v>
      </c>
      <c r="G816">
        <f t="shared" si="238"/>
        <v>1344107.5427000001</v>
      </c>
      <c r="H816">
        <f t="shared" si="238"/>
        <v>164.7612</v>
      </c>
      <c r="I816">
        <f t="shared" si="238"/>
        <v>0</v>
      </c>
      <c r="J816">
        <f t="shared" si="238"/>
        <v>0.13139999999999999</v>
      </c>
      <c r="K816">
        <f t="shared" si="238"/>
        <v>0</v>
      </c>
      <c r="L816">
        <f t="shared" si="238"/>
        <v>0.39729999999999999</v>
      </c>
      <c r="M816">
        <f t="shared" si="238"/>
        <v>1.9221999999999999</v>
      </c>
      <c r="N816">
        <f t="shared" si="238"/>
        <v>3778071.2662</v>
      </c>
      <c r="O816">
        <f t="shared" si="238"/>
        <v>0</v>
      </c>
      <c r="P816">
        <f t="shared" si="238"/>
        <v>340138.5393</v>
      </c>
      <c r="Q816">
        <f t="shared" si="238"/>
        <v>20736.917300000001</v>
      </c>
      <c r="R816">
        <f t="shared" si="238"/>
        <v>0</v>
      </c>
      <c r="S816">
        <f t="shared" si="238"/>
        <v>2319039.6845</v>
      </c>
      <c r="T816">
        <f t="shared" si="238"/>
        <v>1069846.1788999999</v>
      </c>
      <c r="U816">
        <f t="shared" si="238"/>
        <v>33.039700000000003</v>
      </c>
      <c r="V816">
        <f t="shared" si="238"/>
        <v>899.41240000000005</v>
      </c>
      <c r="W816">
        <f t="shared" si="238"/>
        <v>44785827.672899999</v>
      </c>
      <c r="X816">
        <f t="shared" si="238"/>
        <v>470409.89190000005</v>
      </c>
      <c r="Y816">
        <f t="shared" si="238"/>
        <v>6423172.5327000003</v>
      </c>
      <c r="Z816">
        <f t="shared" si="238"/>
        <v>0</v>
      </c>
      <c r="AA816">
        <f t="shared" si="238"/>
        <v>0</v>
      </c>
      <c r="AB816">
        <f t="shared" si="238"/>
        <v>298008.26260000002</v>
      </c>
      <c r="AC816">
        <f t="shared" si="238"/>
        <v>4299.7433000000001</v>
      </c>
      <c r="AD816">
        <f t="shared" si="238"/>
        <v>2816955.1518000006</v>
      </c>
      <c r="AE816">
        <f t="shared" si="238"/>
        <v>20597238.529600002</v>
      </c>
      <c r="AF816">
        <f t="shared" si="238"/>
        <v>24.428599999999999</v>
      </c>
      <c r="AG816">
        <f t="shared" si="238"/>
        <v>597.70339999999999</v>
      </c>
      <c r="AH816">
        <f t="shared" si="238"/>
        <v>242993.22869999998</v>
      </c>
      <c r="AI816">
        <f t="shared" si="238"/>
        <v>0</v>
      </c>
      <c r="AJ816">
        <f t="shared" si="238"/>
        <v>0</v>
      </c>
      <c r="AK816">
        <f t="shared" si="238"/>
        <v>46555.41</v>
      </c>
      <c r="AL816">
        <f t="shared" si="238"/>
        <v>60532.874799999998</v>
      </c>
      <c r="AM816">
        <f t="shared" si="238"/>
        <v>197407.39140000002</v>
      </c>
      <c r="AN816">
        <f t="shared" si="238"/>
        <v>0</v>
      </c>
      <c r="AO816">
        <f t="shared" si="238"/>
        <v>318138508</v>
      </c>
      <c r="AP816" t="s">
        <v>83</v>
      </c>
      <c r="AR816" t="s">
        <v>83</v>
      </c>
    </row>
    <row r="817" spans="1:48" x14ac:dyDescent="0.15">
      <c r="A817" t="s">
        <v>84</v>
      </c>
      <c r="B817">
        <f t="shared" ref="B817:AO817" si="239">SUM(B802:B804)</f>
        <v>247201.7597</v>
      </c>
      <c r="C817">
        <f t="shared" si="239"/>
        <v>2.2000000000000001E-3</v>
      </c>
      <c r="D817">
        <f t="shared" si="239"/>
        <v>0</v>
      </c>
      <c r="E817">
        <f t="shared" si="239"/>
        <v>103711094.34439999</v>
      </c>
      <c r="F817">
        <f t="shared" si="239"/>
        <v>0</v>
      </c>
      <c r="G817">
        <f t="shared" si="239"/>
        <v>0</v>
      </c>
      <c r="H817">
        <f t="shared" si="239"/>
        <v>0</v>
      </c>
      <c r="I817">
        <f t="shared" si="239"/>
        <v>0</v>
      </c>
      <c r="J817">
        <f t="shared" si="239"/>
        <v>170.37620000000001</v>
      </c>
      <c r="K817">
        <f t="shared" si="239"/>
        <v>1028949.1482000001</v>
      </c>
      <c r="L817">
        <f t="shared" si="239"/>
        <v>147.1986</v>
      </c>
      <c r="M817">
        <f t="shared" si="239"/>
        <v>0</v>
      </c>
      <c r="N817">
        <f t="shared" si="239"/>
        <v>2109658.7287000003</v>
      </c>
      <c r="O817">
        <f t="shared" si="239"/>
        <v>0</v>
      </c>
      <c r="P817">
        <f t="shared" si="239"/>
        <v>0</v>
      </c>
      <c r="Q817">
        <f t="shared" si="239"/>
        <v>43532.389499999997</v>
      </c>
      <c r="R817">
        <f t="shared" si="239"/>
        <v>155.38740000000001</v>
      </c>
      <c r="S817">
        <f t="shared" si="239"/>
        <v>0</v>
      </c>
      <c r="T817">
        <f t="shared" si="239"/>
        <v>1734864.1141000001</v>
      </c>
      <c r="U817">
        <f t="shared" si="239"/>
        <v>0</v>
      </c>
      <c r="V817">
        <f t="shared" si="239"/>
        <v>2.3805000000000001</v>
      </c>
      <c r="W817">
        <f t="shared" si="239"/>
        <v>30930715.308499999</v>
      </c>
      <c r="X817">
        <f t="shared" si="239"/>
        <v>838612.17950000009</v>
      </c>
      <c r="Y817">
        <f t="shared" si="239"/>
        <v>1659375.3288</v>
      </c>
      <c r="Z817">
        <f t="shared" si="239"/>
        <v>139.7192</v>
      </c>
      <c r="AA817">
        <f t="shared" si="239"/>
        <v>21441.066999999999</v>
      </c>
      <c r="AB817">
        <f t="shared" si="239"/>
        <v>2292943.3829000001</v>
      </c>
      <c r="AC817">
        <f t="shared" si="239"/>
        <v>9397.3939000000009</v>
      </c>
      <c r="AD817">
        <f t="shared" si="239"/>
        <v>15260460.7841</v>
      </c>
      <c r="AE817">
        <f t="shared" si="239"/>
        <v>191.28569999999999</v>
      </c>
      <c r="AF817">
        <f t="shared" si="239"/>
        <v>169.1182</v>
      </c>
      <c r="AG817">
        <f t="shared" si="239"/>
        <v>3307.5621999999998</v>
      </c>
      <c r="AH817">
        <f t="shared" si="239"/>
        <v>35518.851900000001</v>
      </c>
      <c r="AI817">
        <f t="shared" si="239"/>
        <v>0</v>
      </c>
      <c r="AJ817">
        <f t="shared" si="239"/>
        <v>0</v>
      </c>
      <c r="AK817">
        <f t="shared" si="239"/>
        <v>0</v>
      </c>
      <c r="AL817">
        <f t="shared" si="239"/>
        <v>6615.7443999999996</v>
      </c>
      <c r="AM817">
        <f t="shared" si="239"/>
        <v>154.24850000000001</v>
      </c>
      <c r="AN817">
        <f t="shared" si="239"/>
        <v>154.39680000000001</v>
      </c>
      <c r="AO817">
        <f t="shared" si="239"/>
        <v>159934973</v>
      </c>
      <c r="AP817" t="s">
        <v>84</v>
      </c>
      <c r="AR817" t="s">
        <v>84</v>
      </c>
    </row>
    <row r="818" spans="1:48" x14ac:dyDescent="0.15">
      <c r="A818" t="s">
        <v>85</v>
      </c>
      <c r="B818">
        <f t="shared" ref="B818:AO818" si="240">SUM(B805:B810)</f>
        <v>0</v>
      </c>
      <c r="C818">
        <f t="shared" si="240"/>
        <v>176743.34589999999</v>
      </c>
      <c r="D818">
        <f t="shared" si="240"/>
        <v>23220931.743799999</v>
      </c>
      <c r="E818">
        <f t="shared" si="240"/>
        <v>68161393.814600006</v>
      </c>
      <c r="F818">
        <f t="shared" si="240"/>
        <v>0</v>
      </c>
      <c r="G818">
        <f t="shared" si="240"/>
        <v>1909236.0308000001</v>
      </c>
      <c r="H818">
        <f t="shared" si="240"/>
        <v>762.774</v>
      </c>
      <c r="I818">
        <f t="shared" si="240"/>
        <v>0</v>
      </c>
      <c r="J818">
        <f t="shared" si="240"/>
        <v>8.6768000000000001</v>
      </c>
      <c r="K818">
        <f t="shared" si="240"/>
        <v>68039059.925599992</v>
      </c>
      <c r="L818">
        <f t="shared" si="240"/>
        <v>79.348300000000009</v>
      </c>
      <c r="M818">
        <f t="shared" si="240"/>
        <v>0</v>
      </c>
      <c r="N818">
        <f t="shared" si="240"/>
        <v>2343208.2438999997</v>
      </c>
      <c r="O818">
        <f t="shared" si="240"/>
        <v>0</v>
      </c>
      <c r="P818">
        <f t="shared" si="240"/>
        <v>0</v>
      </c>
      <c r="Q818">
        <f t="shared" si="240"/>
        <v>16642.789700000001</v>
      </c>
      <c r="R818">
        <f t="shared" si="240"/>
        <v>11.444400000000002</v>
      </c>
      <c r="S818">
        <f t="shared" si="240"/>
        <v>0</v>
      </c>
      <c r="T818">
        <f t="shared" si="240"/>
        <v>934422.40649999992</v>
      </c>
      <c r="U818">
        <f t="shared" si="240"/>
        <v>0</v>
      </c>
      <c r="V818">
        <f t="shared" si="240"/>
        <v>0</v>
      </c>
      <c r="W818">
        <f t="shared" si="240"/>
        <v>27252718.134800002</v>
      </c>
      <c r="X818">
        <f t="shared" si="240"/>
        <v>297874.38159999996</v>
      </c>
      <c r="Y818">
        <f t="shared" si="240"/>
        <v>937565.72409999999</v>
      </c>
      <c r="Z818">
        <f t="shared" si="240"/>
        <v>8.1999999999999993</v>
      </c>
      <c r="AA818">
        <f t="shared" si="240"/>
        <v>39109.810899999997</v>
      </c>
      <c r="AB818">
        <f t="shared" si="240"/>
        <v>2309404.3663999997</v>
      </c>
      <c r="AC818">
        <f t="shared" si="240"/>
        <v>4937.4007000000001</v>
      </c>
      <c r="AD818">
        <f t="shared" si="240"/>
        <v>1260687.9117999999</v>
      </c>
      <c r="AE818">
        <f t="shared" si="240"/>
        <v>221.2449</v>
      </c>
      <c r="AF818">
        <f t="shared" si="240"/>
        <v>40.646799999999999</v>
      </c>
      <c r="AG818">
        <f t="shared" si="240"/>
        <v>845.47649999999999</v>
      </c>
      <c r="AH818">
        <f t="shared" si="240"/>
        <v>355449.88699999999</v>
      </c>
      <c r="AI818">
        <f t="shared" si="240"/>
        <v>0</v>
      </c>
      <c r="AJ818">
        <f t="shared" si="240"/>
        <v>0</v>
      </c>
      <c r="AK818">
        <f t="shared" si="240"/>
        <v>0</v>
      </c>
      <c r="AL818">
        <f t="shared" si="240"/>
        <v>45195.581100000003</v>
      </c>
      <c r="AM818">
        <f t="shared" si="240"/>
        <v>13.1889</v>
      </c>
      <c r="AN818">
        <f t="shared" si="240"/>
        <v>9.2156000000000002</v>
      </c>
      <c r="AO818">
        <f t="shared" si="240"/>
        <v>197306582</v>
      </c>
      <c r="AP818" t="s">
        <v>85</v>
      </c>
      <c r="AR818" t="s">
        <v>85</v>
      </c>
    </row>
    <row r="819" spans="1:48" x14ac:dyDescent="0.15">
      <c r="A819" t="s">
        <v>86</v>
      </c>
      <c r="B819">
        <f t="shared" ref="B819:AO819" si="241">B793</f>
        <v>0</v>
      </c>
      <c r="C819">
        <f t="shared" si="241"/>
        <v>0</v>
      </c>
      <c r="D819">
        <f t="shared" si="241"/>
        <v>14451980.3851</v>
      </c>
      <c r="E819">
        <f t="shared" si="241"/>
        <v>182841904.79249999</v>
      </c>
      <c r="F819">
        <f t="shared" si="241"/>
        <v>0</v>
      </c>
      <c r="G819">
        <f t="shared" si="241"/>
        <v>0</v>
      </c>
      <c r="H819">
        <f t="shared" si="241"/>
        <v>0</v>
      </c>
      <c r="I819">
        <f t="shared" si="241"/>
        <v>0</v>
      </c>
      <c r="J819">
        <f t="shared" si="241"/>
        <v>0</v>
      </c>
      <c r="K819">
        <f t="shared" si="241"/>
        <v>98651823.978599995</v>
      </c>
      <c r="L819">
        <f t="shared" si="241"/>
        <v>0</v>
      </c>
      <c r="M819">
        <f t="shared" si="241"/>
        <v>0</v>
      </c>
      <c r="N819">
        <f t="shared" si="241"/>
        <v>2232664.6047999999</v>
      </c>
      <c r="O819">
        <f t="shared" si="241"/>
        <v>221.7226</v>
      </c>
      <c r="P819">
        <f t="shared" si="241"/>
        <v>0</v>
      </c>
      <c r="Q819">
        <f t="shared" si="241"/>
        <v>3690.3571999999999</v>
      </c>
      <c r="R819">
        <f t="shared" si="241"/>
        <v>0.3881</v>
      </c>
      <c r="S819">
        <f t="shared" si="241"/>
        <v>0</v>
      </c>
      <c r="T819">
        <f t="shared" si="241"/>
        <v>4517193.4511000002</v>
      </c>
      <c r="U819">
        <f t="shared" si="241"/>
        <v>0</v>
      </c>
      <c r="V819">
        <f t="shared" si="241"/>
        <v>0</v>
      </c>
      <c r="W819">
        <f t="shared" si="241"/>
        <v>168459624.5009</v>
      </c>
      <c r="X819">
        <f t="shared" si="241"/>
        <v>1138235.8411999999</v>
      </c>
      <c r="Y819">
        <f t="shared" si="241"/>
        <v>0</v>
      </c>
      <c r="Z819">
        <f t="shared" si="241"/>
        <v>0</v>
      </c>
      <c r="AA819">
        <f t="shared" si="241"/>
        <v>0</v>
      </c>
      <c r="AB819">
        <f t="shared" si="241"/>
        <v>3761215.7785999998</v>
      </c>
      <c r="AC819">
        <f t="shared" si="241"/>
        <v>966.14430000000004</v>
      </c>
      <c r="AD819">
        <f t="shared" si="241"/>
        <v>241338.40539999999</v>
      </c>
      <c r="AE819">
        <f t="shared" si="241"/>
        <v>92.757199999999997</v>
      </c>
      <c r="AF819">
        <f t="shared" si="241"/>
        <v>11.6793</v>
      </c>
      <c r="AG819">
        <f t="shared" si="241"/>
        <v>0</v>
      </c>
      <c r="AH819">
        <f t="shared" si="241"/>
        <v>1899477.7412</v>
      </c>
      <c r="AI819">
        <f t="shared" si="241"/>
        <v>235950.1875</v>
      </c>
      <c r="AJ819">
        <f t="shared" si="241"/>
        <v>0</v>
      </c>
      <c r="AK819">
        <f t="shared" si="241"/>
        <v>0</v>
      </c>
      <c r="AL819">
        <f t="shared" si="241"/>
        <v>0</v>
      </c>
      <c r="AM819">
        <f t="shared" si="241"/>
        <v>0</v>
      </c>
      <c r="AN819">
        <f t="shared" si="241"/>
        <v>0</v>
      </c>
      <c r="AO819">
        <f t="shared" si="241"/>
        <v>478436393</v>
      </c>
      <c r="AP819" t="s">
        <v>86</v>
      </c>
      <c r="AR819" t="s">
        <v>86</v>
      </c>
    </row>
    <row r="820" spans="1:48" x14ac:dyDescent="0.15">
      <c r="A820" t="s">
        <v>41</v>
      </c>
      <c r="B820">
        <f t="shared" ref="B820:AO820" si="242">SUM(B815:B819)</f>
        <v>247201.7597</v>
      </c>
      <c r="C820">
        <f t="shared" si="242"/>
        <v>184207.69449999998</v>
      </c>
      <c r="D820">
        <f t="shared" si="242"/>
        <v>37678390.982600003</v>
      </c>
      <c r="E820">
        <f t="shared" si="242"/>
        <v>782483921.93560004</v>
      </c>
      <c r="F820">
        <f t="shared" si="242"/>
        <v>9077.3495000000003</v>
      </c>
      <c r="G820">
        <f t="shared" si="242"/>
        <v>8539849.0322000012</v>
      </c>
      <c r="H820">
        <f t="shared" si="242"/>
        <v>3050.9128000000001</v>
      </c>
      <c r="I820">
        <f t="shared" si="242"/>
        <v>55.992199999999997</v>
      </c>
      <c r="J820">
        <f t="shared" si="242"/>
        <v>179.18440000000004</v>
      </c>
      <c r="K820">
        <f t="shared" si="242"/>
        <v>266010931.56639999</v>
      </c>
      <c r="L820">
        <f t="shared" si="242"/>
        <v>350.69749999999999</v>
      </c>
      <c r="M820">
        <f t="shared" si="242"/>
        <v>1.9221999999999999</v>
      </c>
      <c r="N820">
        <f t="shared" si="242"/>
        <v>11890780.853700001</v>
      </c>
      <c r="O820">
        <f t="shared" si="242"/>
        <v>221.7226</v>
      </c>
      <c r="P820">
        <f t="shared" si="242"/>
        <v>340138.5393</v>
      </c>
      <c r="Q820">
        <f t="shared" si="242"/>
        <v>99532.930300000007</v>
      </c>
      <c r="R820">
        <f t="shared" si="242"/>
        <v>168.15820000000002</v>
      </c>
      <c r="S820">
        <f t="shared" si="242"/>
        <v>2319039.6845</v>
      </c>
      <c r="T820">
        <f t="shared" si="242"/>
        <v>10205599.852</v>
      </c>
      <c r="U820">
        <f t="shared" si="242"/>
        <v>33.039700000000003</v>
      </c>
      <c r="V820">
        <f t="shared" si="242"/>
        <v>901.79290000000003</v>
      </c>
      <c r="W820">
        <f t="shared" si="242"/>
        <v>334001237.88999999</v>
      </c>
      <c r="X820">
        <f t="shared" si="242"/>
        <v>4144551.8262999998</v>
      </c>
      <c r="Y820">
        <f t="shared" si="242"/>
        <v>20247445.740800001</v>
      </c>
      <c r="Z820">
        <f t="shared" si="242"/>
        <v>147.91919999999999</v>
      </c>
      <c r="AA820">
        <f t="shared" si="242"/>
        <v>198259.26890000002</v>
      </c>
      <c r="AB820">
        <f t="shared" si="242"/>
        <v>11963046.2336</v>
      </c>
      <c r="AC820">
        <f t="shared" si="242"/>
        <v>622434.96500000008</v>
      </c>
      <c r="AD820">
        <f t="shared" si="242"/>
        <v>22853586.8321</v>
      </c>
      <c r="AE820">
        <f t="shared" si="242"/>
        <v>20755003.193399999</v>
      </c>
      <c r="AF820">
        <f t="shared" si="242"/>
        <v>318.95280000000002</v>
      </c>
      <c r="AG820">
        <f t="shared" si="242"/>
        <v>225023.49069999997</v>
      </c>
      <c r="AH820">
        <f t="shared" si="242"/>
        <v>4884631.2790000001</v>
      </c>
      <c r="AI820">
        <f t="shared" si="242"/>
        <v>235950.1875</v>
      </c>
      <c r="AJ820">
        <f t="shared" si="242"/>
        <v>473769.73269999999</v>
      </c>
      <c r="AK820">
        <f t="shared" si="242"/>
        <v>100723.6684</v>
      </c>
      <c r="AL820">
        <f t="shared" si="242"/>
        <v>139692.43040000001</v>
      </c>
      <c r="AM820">
        <f t="shared" si="242"/>
        <v>197574.82880000002</v>
      </c>
      <c r="AN820">
        <f t="shared" si="242"/>
        <v>163.61240000000001</v>
      </c>
      <c r="AO820">
        <f t="shared" si="242"/>
        <v>1541057200</v>
      </c>
      <c r="AP820" t="s">
        <v>41</v>
      </c>
      <c r="AR820" t="s">
        <v>41</v>
      </c>
    </row>
    <row r="821" spans="1:48" x14ac:dyDescent="0.15">
      <c r="AR821" t="s">
        <v>41</v>
      </c>
      <c r="AS821" t="s">
        <v>87</v>
      </c>
      <c r="AT821" t="s">
        <v>108</v>
      </c>
    </row>
    <row r="822" spans="1:48" x14ac:dyDescent="0.15">
      <c r="A822" t="s">
        <v>88</v>
      </c>
      <c r="B822">
        <f t="shared" ref="B822:AO822" si="243">SUM(B815:B818)</f>
        <v>247201.7597</v>
      </c>
      <c r="C822">
        <f t="shared" si="243"/>
        <v>184207.69449999998</v>
      </c>
      <c r="D822">
        <f t="shared" si="243"/>
        <v>23226410.5975</v>
      </c>
      <c r="E822">
        <f t="shared" si="243"/>
        <v>599642017.14310002</v>
      </c>
      <c r="F822">
        <f t="shared" si="243"/>
        <v>9077.3495000000003</v>
      </c>
      <c r="G822">
        <f t="shared" si="243"/>
        <v>8539849.0322000012</v>
      </c>
      <c r="H822">
        <f t="shared" si="243"/>
        <v>3050.9128000000001</v>
      </c>
      <c r="I822">
        <f t="shared" si="243"/>
        <v>55.992199999999997</v>
      </c>
      <c r="J822">
        <f t="shared" si="243"/>
        <v>179.18440000000004</v>
      </c>
      <c r="K822">
        <f t="shared" si="243"/>
        <v>167359107.5878</v>
      </c>
      <c r="L822">
        <f t="shared" si="243"/>
        <v>350.69749999999999</v>
      </c>
      <c r="M822">
        <f t="shared" si="243"/>
        <v>1.9221999999999999</v>
      </c>
      <c r="N822">
        <f t="shared" si="243"/>
        <v>9658116.2489</v>
      </c>
      <c r="O822">
        <f t="shared" si="243"/>
        <v>0</v>
      </c>
      <c r="P822">
        <f t="shared" si="243"/>
        <v>340138.5393</v>
      </c>
      <c r="Q822">
        <f t="shared" si="243"/>
        <v>95842.573100000009</v>
      </c>
      <c r="R822">
        <f t="shared" si="243"/>
        <v>167.77010000000001</v>
      </c>
      <c r="S822">
        <f t="shared" si="243"/>
        <v>2319039.6845</v>
      </c>
      <c r="T822">
        <f t="shared" si="243"/>
        <v>5688406.4008999998</v>
      </c>
      <c r="U822">
        <f t="shared" si="243"/>
        <v>33.039700000000003</v>
      </c>
      <c r="V822">
        <f t="shared" si="243"/>
        <v>901.79290000000003</v>
      </c>
      <c r="W822">
        <f t="shared" si="243"/>
        <v>165541613.38910002</v>
      </c>
      <c r="X822">
        <f t="shared" si="243"/>
        <v>3006315.9851000002</v>
      </c>
      <c r="Y822">
        <f t="shared" si="243"/>
        <v>20247445.740800001</v>
      </c>
      <c r="Z822">
        <f t="shared" si="243"/>
        <v>147.91919999999999</v>
      </c>
      <c r="AA822">
        <f t="shared" si="243"/>
        <v>198259.26890000002</v>
      </c>
      <c r="AB822">
        <f t="shared" si="243"/>
        <v>8201830.4550000001</v>
      </c>
      <c r="AC822">
        <f t="shared" si="243"/>
        <v>621468.82070000004</v>
      </c>
      <c r="AD822">
        <f t="shared" si="243"/>
        <v>22612248.4267</v>
      </c>
      <c r="AE822">
        <f t="shared" si="243"/>
        <v>20754910.4362</v>
      </c>
      <c r="AF822">
        <f t="shared" si="243"/>
        <v>307.27350000000001</v>
      </c>
      <c r="AG822">
        <f t="shared" si="243"/>
        <v>225023.49069999997</v>
      </c>
      <c r="AH822">
        <f t="shared" si="243"/>
        <v>2985153.5378</v>
      </c>
      <c r="AI822">
        <f t="shared" si="243"/>
        <v>0</v>
      </c>
      <c r="AJ822">
        <f t="shared" si="243"/>
        <v>473769.73269999999</v>
      </c>
      <c r="AK822">
        <f t="shared" si="243"/>
        <v>100723.6684</v>
      </c>
      <c r="AL822">
        <f t="shared" si="243"/>
        <v>139692.43040000001</v>
      </c>
      <c r="AM822">
        <f t="shared" si="243"/>
        <v>197574.82880000002</v>
      </c>
      <c r="AN822">
        <f t="shared" si="243"/>
        <v>163.61240000000001</v>
      </c>
      <c r="AO822">
        <f t="shared" si="243"/>
        <v>1062620807</v>
      </c>
      <c r="AP822" t="s">
        <v>88</v>
      </c>
      <c r="AR822">
        <f>AO822</f>
        <v>1062620807</v>
      </c>
      <c r="AS822" s="25">
        <f>$E822+$K822+$W822</f>
        <v>932542738.12000012</v>
      </c>
      <c r="AT822" s="24">
        <f>AR822-AS822</f>
        <v>130078068.87999988</v>
      </c>
      <c r="AU822" s="17">
        <f>AT822/AR822</f>
        <v>0.12241249938182311</v>
      </c>
      <c r="AV822" t="s">
        <v>88</v>
      </c>
    </row>
    <row r="824" spans="1:48" x14ac:dyDescent="0.15">
      <c r="A824" t="s">
        <v>49</v>
      </c>
      <c r="B824" s="15">
        <f t="shared" ref="B824:AN824" si="244">B822/$AO822</f>
        <v>2.3263402906433019E-4</v>
      </c>
      <c r="C824" s="15">
        <f t="shared" si="244"/>
        <v>1.7335223749293663E-4</v>
      </c>
      <c r="D824" s="15">
        <f t="shared" si="244"/>
        <v>2.1857665918544357E-2</v>
      </c>
      <c r="E824" s="15">
        <f t="shared" si="244"/>
        <v>0.56430479545757661</v>
      </c>
      <c r="F824" s="15">
        <f t="shared" si="244"/>
        <v>8.5424164859214924E-6</v>
      </c>
      <c r="G824" s="15">
        <f t="shared" si="244"/>
        <v>8.036591205389413E-3</v>
      </c>
      <c r="H824" s="15">
        <f t="shared" si="244"/>
        <v>2.8711208927042968E-6</v>
      </c>
      <c r="I824" s="15">
        <f t="shared" si="244"/>
        <v>5.2692549996341257E-8</v>
      </c>
      <c r="J824" s="15">
        <f t="shared" si="244"/>
        <v>1.6862496839853433E-7</v>
      </c>
      <c r="K824" s="15">
        <f t="shared" si="244"/>
        <v>0.15749654673174493</v>
      </c>
      <c r="L824" s="15">
        <f t="shared" si="244"/>
        <v>3.3003071056936303E-7</v>
      </c>
      <c r="M824" s="15">
        <f t="shared" si="244"/>
        <v>1.8089237358590512E-9</v>
      </c>
      <c r="N824" s="15">
        <f t="shared" si="244"/>
        <v>9.0889583426912897E-3</v>
      </c>
      <c r="O824" s="15">
        <f t="shared" si="244"/>
        <v>0</v>
      </c>
      <c r="P824" s="15">
        <f t="shared" si="244"/>
        <v>3.200939950162297E-4</v>
      </c>
      <c r="Q824" s="15">
        <f t="shared" si="244"/>
        <v>9.0194519501818866E-5</v>
      </c>
      <c r="R824" s="15">
        <f t="shared" si="244"/>
        <v>1.5788331914340165E-7</v>
      </c>
      <c r="S824" s="15">
        <f t="shared" si="244"/>
        <v>2.1823774475554759E-3</v>
      </c>
      <c r="T824" s="15">
        <f t="shared" si="244"/>
        <v>5.3531855986892977E-3</v>
      </c>
      <c r="U824" s="15">
        <f t="shared" si="244"/>
        <v>3.1092652978702684E-8</v>
      </c>
      <c r="V824" s="15">
        <f t="shared" si="244"/>
        <v>8.4864976674600353E-7</v>
      </c>
      <c r="W824" s="15">
        <f t="shared" si="244"/>
        <v>0.15578615842885524</v>
      </c>
      <c r="X824" s="15">
        <f t="shared" si="244"/>
        <v>2.8291521917281639E-3</v>
      </c>
      <c r="Y824" s="15">
        <f t="shared" si="244"/>
        <v>1.9054253038732379E-2</v>
      </c>
      <c r="Z824" s="15">
        <f t="shared" si="244"/>
        <v>1.392022431949236E-7</v>
      </c>
      <c r="AA824" s="15">
        <f t="shared" si="244"/>
        <v>1.8657574517077946E-4</v>
      </c>
      <c r="AB824" s="15">
        <f t="shared" si="244"/>
        <v>7.718492241983739E-3</v>
      </c>
      <c r="AC824" s="15">
        <f t="shared" si="244"/>
        <v>5.8484533391976018E-4</v>
      </c>
      <c r="AD824" s="15">
        <f t="shared" si="244"/>
        <v>2.1279696649775841E-2</v>
      </c>
      <c r="AE824" s="15">
        <f t="shared" si="244"/>
        <v>1.9531812570841182E-2</v>
      </c>
      <c r="AF824" s="15">
        <f t="shared" si="244"/>
        <v>2.8916570988996268E-7</v>
      </c>
      <c r="AG824" s="15">
        <f t="shared" si="244"/>
        <v>2.117627372037709E-4</v>
      </c>
      <c r="AH824" s="15">
        <f t="shared" si="244"/>
        <v>2.8092368586567682E-3</v>
      </c>
      <c r="AI824" s="15">
        <f t="shared" si="244"/>
        <v>0</v>
      </c>
      <c r="AJ824" s="15">
        <f t="shared" si="244"/>
        <v>4.4585023140808873E-4</v>
      </c>
      <c r="AK824" s="15">
        <f t="shared" si="244"/>
        <v>9.4787969270396555E-5</v>
      </c>
      <c r="AL824" s="15">
        <f t="shared" si="244"/>
        <v>1.3146028148496437E-4</v>
      </c>
      <c r="AM824" s="15">
        <f t="shared" si="244"/>
        <v>1.8593163948840314E-4</v>
      </c>
      <c r="AN824" s="15">
        <f t="shared" si="244"/>
        <v>1.5397063460663067E-7</v>
      </c>
      <c r="AO824">
        <f>SUM(B824:AN824)</f>
        <v>0.99999999806064432</v>
      </c>
      <c r="AP824" t="s">
        <v>150</v>
      </c>
      <c r="AR824" t="s">
        <v>49</v>
      </c>
    </row>
    <row r="825" spans="1:48" x14ac:dyDescent="0.15">
      <c r="A825" t="s">
        <v>89</v>
      </c>
      <c r="B825" s="17">
        <f>B822/$AT822</f>
        <v>1.9004107443203937E-3</v>
      </c>
      <c r="C825" s="17">
        <f>C822/$AT822</f>
        <v>1.4161318359510395E-3</v>
      </c>
      <c r="D825" s="17">
        <f>D822/$AT822</f>
        <v>0.17855746781516965</v>
      </c>
      <c r="E825" s="17" t="s">
        <v>150</v>
      </c>
      <c r="F825" s="17">
        <f>F822/$AT822</f>
        <v>6.9783858095049612E-5</v>
      </c>
      <c r="G825" s="17">
        <f>G822/$AT822</f>
        <v>6.5651720583876569E-2</v>
      </c>
      <c r="H825" s="17">
        <f>H822/$AT822</f>
        <v>2.345447488780403E-5</v>
      </c>
      <c r="I825" s="17">
        <f>I822/$AT822</f>
        <v>4.3045073225721193E-7</v>
      </c>
      <c r="J825" s="17">
        <f>J822/$AT822</f>
        <v>1.3775143000108799E-6</v>
      </c>
      <c r="K825" s="17" t="s">
        <v>150</v>
      </c>
      <c r="L825" s="17">
        <f t="shared" ref="L825:V825" si="245">L822/$AT822</f>
        <v>2.6960540160196168E-6</v>
      </c>
      <c r="M825" s="17">
        <f t="shared" si="245"/>
        <v>1.4777279648679866E-8</v>
      </c>
      <c r="N825" s="17">
        <f t="shared" si="245"/>
        <v>7.4248613406229472E-2</v>
      </c>
      <c r="O825" s="17">
        <f t="shared" si="245"/>
        <v>0</v>
      </c>
      <c r="P825" s="17">
        <f t="shared" si="245"/>
        <v>2.6148799888302916E-3</v>
      </c>
      <c r="Q825" s="17">
        <f t="shared" si="245"/>
        <v>7.3680808706052571E-4</v>
      </c>
      <c r="R825" s="17">
        <f t="shared" si="245"/>
        <v>1.289764688579225E-6</v>
      </c>
      <c r="S825" s="17">
        <f t="shared" si="245"/>
        <v>1.7828060521404031E-2</v>
      </c>
      <c r="T825" s="17">
        <f t="shared" si="245"/>
        <v>4.3730710717635964E-2</v>
      </c>
      <c r="U825" s="17">
        <f t="shared" si="245"/>
        <v>2.5399900447845605E-7</v>
      </c>
      <c r="V825" s="17">
        <f t="shared" si="245"/>
        <v>6.9327051651721973E-6</v>
      </c>
      <c r="W825" s="17" t="s">
        <v>150</v>
      </c>
      <c r="X825" s="17">
        <f t="shared" ref="X825:AN825" si="246">X822/$AT822</f>
        <v>2.3111628355071894E-2</v>
      </c>
      <c r="Y825" s="17">
        <f t="shared" si="246"/>
        <v>0.15565610648385897</v>
      </c>
      <c r="Z825" s="17">
        <f t="shared" si="246"/>
        <v>1.1371571032197517E-6</v>
      </c>
      <c r="AA825" s="17">
        <f t="shared" si="246"/>
        <v>1.5241559980637392E-3</v>
      </c>
      <c r="AB825" s="17">
        <f t="shared" si="246"/>
        <v>6.3053138208612122E-2</v>
      </c>
      <c r="AC825" s="17">
        <f t="shared" si="246"/>
        <v>4.7776602624176401E-3</v>
      </c>
      <c r="AD825" s="17">
        <f t="shared" si="246"/>
        <v>0.17383597881946064</v>
      </c>
      <c r="AE825" s="17">
        <f t="shared" si="246"/>
        <v>0.15955733825774199</v>
      </c>
      <c r="AF825" s="17">
        <f t="shared" si="246"/>
        <v>2.3622237218440501E-6</v>
      </c>
      <c r="AG825" s="17">
        <f t="shared" si="246"/>
        <v>1.7299110652356741E-3</v>
      </c>
      <c r="AH825" s="17">
        <f t="shared" si="246"/>
        <v>2.2948937999332352E-2</v>
      </c>
      <c r="AI825" s="17">
        <f t="shared" si="246"/>
        <v>0</v>
      </c>
      <c r="AJ825" s="17">
        <f t="shared" si="246"/>
        <v>3.6421953122402506E-3</v>
      </c>
      <c r="AK825" s="17">
        <f t="shared" si="246"/>
        <v>7.7433243949001109E-4</v>
      </c>
      <c r="AL825" s="17">
        <f t="shared" si="246"/>
        <v>1.0739122405704655E-3</v>
      </c>
      <c r="AM825" s="17">
        <f t="shared" si="246"/>
        <v>1.5188942340639106E-3</v>
      </c>
      <c r="AN825" s="17">
        <f t="shared" si="246"/>
        <v>1.2578015756901831E-6</v>
      </c>
      <c r="AO825" s="17">
        <f>SUM(B825:AN825)</f>
        <v>0.9999999841572077</v>
      </c>
      <c r="AP825" s="17" t="s">
        <v>150</v>
      </c>
      <c r="AR825" t="s">
        <v>89</v>
      </c>
      <c r="AT825" s="17"/>
    </row>
    <row r="827" spans="1:48" x14ac:dyDescent="0.15">
      <c r="A827" t="s">
        <v>109</v>
      </c>
      <c r="B827">
        <f t="shared" ref="B827:AN827" si="247">COUNTIF(B822,"&gt;1000")</f>
        <v>1</v>
      </c>
      <c r="C827">
        <f t="shared" si="247"/>
        <v>1</v>
      </c>
      <c r="D827">
        <f t="shared" si="247"/>
        <v>1</v>
      </c>
      <c r="E827">
        <f t="shared" si="247"/>
        <v>1</v>
      </c>
      <c r="F827">
        <f t="shared" si="247"/>
        <v>1</v>
      </c>
      <c r="G827">
        <f t="shared" si="247"/>
        <v>1</v>
      </c>
      <c r="H827">
        <f t="shared" si="247"/>
        <v>1</v>
      </c>
      <c r="I827">
        <f t="shared" si="247"/>
        <v>0</v>
      </c>
      <c r="J827">
        <f t="shared" si="247"/>
        <v>0</v>
      </c>
      <c r="K827">
        <f t="shared" si="247"/>
        <v>1</v>
      </c>
      <c r="L827">
        <f t="shared" si="247"/>
        <v>0</v>
      </c>
      <c r="M827">
        <f t="shared" si="247"/>
        <v>0</v>
      </c>
      <c r="N827">
        <f t="shared" si="247"/>
        <v>1</v>
      </c>
      <c r="O827">
        <f t="shared" si="247"/>
        <v>0</v>
      </c>
      <c r="P827">
        <f t="shared" si="247"/>
        <v>1</v>
      </c>
      <c r="Q827">
        <f t="shared" si="247"/>
        <v>1</v>
      </c>
      <c r="R827">
        <f t="shared" si="247"/>
        <v>0</v>
      </c>
      <c r="S827">
        <f t="shared" si="247"/>
        <v>1</v>
      </c>
      <c r="T827">
        <f t="shared" si="247"/>
        <v>1</v>
      </c>
      <c r="U827">
        <f t="shared" si="247"/>
        <v>0</v>
      </c>
      <c r="V827">
        <f t="shared" si="247"/>
        <v>0</v>
      </c>
      <c r="W827">
        <f t="shared" si="247"/>
        <v>1</v>
      </c>
      <c r="X827">
        <f t="shared" si="247"/>
        <v>1</v>
      </c>
      <c r="Y827">
        <f t="shared" si="247"/>
        <v>1</v>
      </c>
      <c r="Z827">
        <f t="shared" si="247"/>
        <v>0</v>
      </c>
      <c r="AA827">
        <f t="shared" si="247"/>
        <v>1</v>
      </c>
      <c r="AB827">
        <f t="shared" si="247"/>
        <v>1</v>
      </c>
      <c r="AC827">
        <f t="shared" si="247"/>
        <v>1</v>
      </c>
      <c r="AD827">
        <f t="shared" si="247"/>
        <v>1</v>
      </c>
      <c r="AE827">
        <f t="shared" si="247"/>
        <v>1</v>
      </c>
      <c r="AF827">
        <f t="shared" si="247"/>
        <v>0</v>
      </c>
      <c r="AG827">
        <f t="shared" si="247"/>
        <v>1</v>
      </c>
      <c r="AH827">
        <f t="shared" si="247"/>
        <v>1</v>
      </c>
      <c r="AI827">
        <f t="shared" si="247"/>
        <v>0</v>
      </c>
      <c r="AJ827">
        <f t="shared" si="247"/>
        <v>1</v>
      </c>
      <c r="AK827">
        <f t="shared" si="247"/>
        <v>1</v>
      </c>
      <c r="AL827">
        <f t="shared" si="247"/>
        <v>1</v>
      </c>
      <c r="AM827">
        <f t="shared" si="247"/>
        <v>1</v>
      </c>
      <c r="AN827">
        <f t="shared" si="247"/>
        <v>0</v>
      </c>
      <c r="AO827">
        <f>SUM(D827:AK827)-SUM($E827,$K827,$W827,$M827,$AC827)</f>
        <v>19</v>
      </c>
      <c r="AQ827" t="s">
        <v>150</v>
      </c>
      <c r="AR827" t="s">
        <v>109</v>
      </c>
    </row>
    <row r="828" spans="1:48" x14ac:dyDescent="0.15">
      <c r="A828" t="s">
        <v>116</v>
      </c>
      <c r="AR828" t="s">
        <v>116</v>
      </c>
    </row>
    <row r="829" spans="1:48" x14ac:dyDescent="0.15">
      <c r="B829" t="s">
        <v>150</v>
      </c>
      <c r="C829" t="s">
        <v>150</v>
      </c>
    </row>
    <row r="830" spans="1:48" ht="28" x14ac:dyDescent="0.15">
      <c r="A830" s="23" t="s">
        <v>111</v>
      </c>
      <c r="B830">
        <f t="shared" ref="B830:AN830" si="248">COUNTIF(B825,"&gt;0.01")</f>
        <v>0</v>
      </c>
      <c r="C830">
        <f t="shared" si="248"/>
        <v>0</v>
      </c>
      <c r="D830">
        <f t="shared" si="248"/>
        <v>1</v>
      </c>
      <c r="E830">
        <f t="shared" si="248"/>
        <v>0</v>
      </c>
      <c r="F830">
        <f t="shared" si="248"/>
        <v>0</v>
      </c>
      <c r="G830">
        <f t="shared" si="248"/>
        <v>1</v>
      </c>
      <c r="H830">
        <f t="shared" si="248"/>
        <v>0</v>
      </c>
      <c r="I830">
        <f t="shared" si="248"/>
        <v>0</v>
      </c>
      <c r="J830">
        <f t="shared" si="248"/>
        <v>0</v>
      </c>
      <c r="K830">
        <f t="shared" si="248"/>
        <v>0</v>
      </c>
      <c r="L830">
        <f t="shared" si="248"/>
        <v>0</v>
      </c>
      <c r="M830">
        <f t="shared" si="248"/>
        <v>0</v>
      </c>
      <c r="N830">
        <f t="shared" si="248"/>
        <v>1</v>
      </c>
      <c r="O830">
        <f t="shared" si="248"/>
        <v>0</v>
      </c>
      <c r="P830">
        <f t="shared" si="248"/>
        <v>0</v>
      </c>
      <c r="Q830">
        <f t="shared" si="248"/>
        <v>0</v>
      </c>
      <c r="R830">
        <f t="shared" si="248"/>
        <v>0</v>
      </c>
      <c r="S830">
        <f t="shared" si="248"/>
        <v>1</v>
      </c>
      <c r="T830">
        <f t="shared" si="248"/>
        <v>1</v>
      </c>
      <c r="U830">
        <f t="shared" si="248"/>
        <v>0</v>
      </c>
      <c r="V830">
        <f t="shared" si="248"/>
        <v>0</v>
      </c>
      <c r="W830">
        <f t="shared" si="248"/>
        <v>0</v>
      </c>
      <c r="X830">
        <f t="shared" si="248"/>
        <v>1</v>
      </c>
      <c r="Y830">
        <f t="shared" si="248"/>
        <v>1</v>
      </c>
      <c r="Z830">
        <f t="shared" si="248"/>
        <v>0</v>
      </c>
      <c r="AA830">
        <f t="shared" si="248"/>
        <v>0</v>
      </c>
      <c r="AB830">
        <f t="shared" si="248"/>
        <v>1</v>
      </c>
      <c r="AC830">
        <f t="shared" si="248"/>
        <v>0</v>
      </c>
      <c r="AD830">
        <f t="shared" si="248"/>
        <v>1</v>
      </c>
      <c r="AE830">
        <f t="shared" si="248"/>
        <v>1</v>
      </c>
      <c r="AF830">
        <f t="shared" si="248"/>
        <v>0</v>
      </c>
      <c r="AG830">
        <f t="shared" si="248"/>
        <v>0</v>
      </c>
      <c r="AH830">
        <f t="shared" si="248"/>
        <v>1</v>
      </c>
      <c r="AI830">
        <f t="shared" si="248"/>
        <v>0</v>
      </c>
      <c r="AJ830">
        <f t="shared" si="248"/>
        <v>0</v>
      </c>
      <c r="AK830">
        <f t="shared" si="248"/>
        <v>0</v>
      </c>
      <c r="AL830">
        <f t="shared" si="248"/>
        <v>0</v>
      </c>
      <c r="AM830">
        <f t="shared" si="248"/>
        <v>0</v>
      </c>
      <c r="AN830">
        <f t="shared" si="248"/>
        <v>0</v>
      </c>
      <c r="AO830">
        <f>SUM(B830:AK830)</f>
        <v>11</v>
      </c>
      <c r="AR830" s="23" t="s">
        <v>111</v>
      </c>
    </row>
    <row r="834" spans="1:40" x14ac:dyDescent="0.15">
      <c r="A834" t="s">
        <v>199</v>
      </c>
      <c r="B834" t="s">
        <v>191</v>
      </c>
    </row>
    <row r="835" spans="1:40" x14ac:dyDescent="0.15">
      <c r="B835" t="s">
        <v>51</v>
      </c>
      <c r="C835" t="s">
        <v>52</v>
      </c>
      <c r="D835" t="s">
        <v>188</v>
      </c>
      <c r="E835" t="s">
        <v>53</v>
      </c>
      <c r="F835" t="s">
        <v>158</v>
      </c>
      <c r="G835" t="s">
        <v>55</v>
      </c>
      <c r="H835" t="s">
        <v>200</v>
      </c>
      <c r="I835" t="s">
        <v>56</v>
      </c>
      <c r="J835" t="s">
        <v>106</v>
      </c>
      <c r="K835" t="s">
        <v>57</v>
      </c>
      <c r="L835" t="s">
        <v>152</v>
      </c>
      <c r="M835" t="s">
        <v>60</v>
      </c>
      <c r="N835" t="s">
        <v>148</v>
      </c>
      <c r="O835" t="s">
        <v>65</v>
      </c>
      <c r="P835" t="s">
        <v>67</v>
      </c>
      <c r="Q835" t="s">
        <v>107</v>
      </c>
      <c r="R835" t="s">
        <v>68</v>
      </c>
      <c r="S835" t="s">
        <v>198</v>
      </c>
      <c r="T835" t="s">
        <v>69</v>
      </c>
      <c r="U835" t="s">
        <v>118</v>
      </c>
      <c r="V835" t="s">
        <v>119</v>
      </c>
      <c r="W835" t="s">
        <v>185</v>
      </c>
      <c r="X835" t="s">
        <v>70</v>
      </c>
      <c r="Y835" t="s">
        <v>71</v>
      </c>
      <c r="Z835" t="s">
        <v>72</v>
      </c>
      <c r="AA835" t="s">
        <v>73</v>
      </c>
      <c r="AB835" t="s">
        <v>153</v>
      </c>
      <c r="AC835" t="s">
        <v>74</v>
      </c>
      <c r="AD835" t="s">
        <v>154</v>
      </c>
      <c r="AE835" t="s">
        <v>75</v>
      </c>
      <c r="AF835" t="s">
        <v>194</v>
      </c>
      <c r="AG835" t="s">
        <v>186</v>
      </c>
      <c r="AH835" t="s">
        <v>195</v>
      </c>
      <c r="AI835" t="s">
        <v>155</v>
      </c>
      <c r="AJ835" t="s">
        <v>78</v>
      </c>
      <c r="AK835" t="s">
        <v>79</v>
      </c>
      <c r="AL835" t="s">
        <v>80</v>
      </c>
      <c r="AM835" t="s">
        <v>41</v>
      </c>
    </row>
    <row r="836" spans="1:40" x14ac:dyDescent="0.15">
      <c r="A836" t="s">
        <v>159</v>
      </c>
      <c r="B836">
        <v>9883534.8041999992</v>
      </c>
      <c r="C836">
        <v>186522375.70750001</v>
      </c>
      <c r="D836">
        <v>0</v>
      </c>
      <c r="E836">
        <v>2411494.4068999998</v>
      </c>
      <c r="F836">
        <v>0</v>
      </c>
      <c r="G836">
        <v>0</v>
      </c>
      <c r="H836">
        <v>0</v>
      </c>
      <c r="I836">
        <v>87187385.873600006</v>
      </c>
      <c r="J836">
        <v>0</v>
      </c>
      <c r="K836">
        <v>0</v>
      </c>
      <c r="L836">
        <v>741220.04650000005</v>
      </c>
      <c r="M836">
        <v>0.1928</v>
      </c>
      <c r="N836">
        <v>0</v>
      </c>
      <c r="O836">
        <v>4403.2632999999996</v>
      </c>
      <c r="P836">
        <v>1.8087</v>
      </c>
      <c r="Q836">
        <v>0</v>
      </c>
      <c r="R836">
        <v>3929302.8876</v>
      </c>
      <c r="S836">
        <v>0</v>
      </c>
      <c r="T836">
        <v>190529429.11829999</v>
      </c>
      <c r="U836">
        <v>2624249.1354</v>
      </c>
      <c r="V836">
        <v>0</v>
      </c>
      <c r="W836">
        <v>0</v>
      </c>
      <c r="X836">
        <v>0</v>
      </c>
      <c r="Y836">
        <v>956872.66310000001</v>
      </c>
      <c r="Z836">
        <v>823.2944</v>
      </c>
      <c r="AA836">
        <v>14.048</v>
      </c>
      <c r="AB836">
        <v>51.619700000000002</v>
      </c>
      <c r="AC836">
        <v>12.111000000000001</v>
      </c>
      <c r="AD836">
        <v>0</v>
      </c>
      <c r="AE836">
        <v>809777.11820000003</v>
      </c>
      <c r="AF836">
        <v>1439071.0691</v>
      </c>
      <c r="AG836">
        <v>0</v>
      </c>
      <c r="AH836">
        <v>0</v>
      </c>
      <c r="AI836">
        <v>0</v>
      </c>
      <c r="AJ836">
        <v>0</v>
      </c>
      <c r="AK836">
        <v>0</v>
      </c>
      <c r="AL836">
        <v>0</v>
      </c>
      <c r="AM836">
        <v>487040019</v>
      </c>
      <c r="AN836" t="s">
        <v>159</v>
      </c>
    </row>
    <row r="837" spans="1:40" x14ac:dyDescent="0.15">
      <c r="A837" t="s">
        <v>160</v>
      </c>
      <c r="B837">
        <v>0</v>
      </c>
      <c r="C837">
        <v>3557153.1716</v>
      </c>
      <c r="D837">
        <v>0</v>
      </c>
      <c r="E837">
        <v>9.74E-2</v>
      </c>
      <c r="F837">
        <v>0</v>
      </c>
      <c r="G837">
        <v>0</v>
      </c>
      <c r="H837">
        <v>0</v>
      </c>
      <c r="I837">
        <v>40782843.678400002</v>
      </c>
      <c r="J837">
        <v>0</v>
      </c>
      <c r="K837">
        <v>0</v>
      </c>
      <c r="L837">
        <v>10.2845</v>
      </c>
      <c r="M837">
        <v>0</v>
      </c>
      <c r="N837">
        <v>0</v>
      </c>
      <c r="O837">
        <v>11887.9547</v>
      </c>
      <c r="P837">
        <v>0</v>
      </c>
      <c r="Q837">
        <v>0</v>
      </c>
      <c r="R837">
        <v>845713.36899999995</v>
      </c>
      <c r="S837">
        <v>0</v>
      </c>
      <c r="T837">
        <v>6595297.7241000002</v>
      </c>
      <c r="U837">
        <v>68934.657999999996</v>
      </c>
      <c r="V837">
        <v>109739.67260000001</v>
      </c>
      <c r="W837">
        <v>0</v>
      </c>
      <c r="X837">
        <v>478.3528</v>
      </c>
      <c r="Y837">
        <v>0</v>
      </c>
      <c r="Z837">
        <v>2362.3193999999999</v>
      </c>
      <c r="AA837">
        <v>95.509900000000002</v>
      </c>
      <c r="AB837">
        <v>0</v>
      </c>
      <c r="AC837">
        <v>33.329799999999999</v>
      </c>
      <c r="AD837">
        <v>0</v>
      </c>
      <c r="AE837">
        <v>0</v>
      </c>
      <c r="AF837">
        <v>0</v>
      </c>
      <c r="AG837">
        <v>0</v>
      </c>
      <c r="AH837">
        <v>0</v>
      </c>
      <c r="AI837">
        <v>0</v>
      </c>
      <c r="AJ837">
        <v>0</v>
      </c>
      <c r="AK837">
        <v>0</v>
      </c>
      <c r="AL837">
        <v>0</v>
      </c>
      <c r="AM837">
        <v>51974550</v>
      </c>
      <c r="AN837" t="s">
        <v>160</v>
      </c>
    </row>
    <row r="838" spans="1:40" x14ac:dyDescent="0.15">
      <c r="A838" t="s">
        <v>161</v>
      </c>
      <c r="B838">
        <v>0</v>
      </c>
      <c r="C838">
        <v>7616990.0972999996</v>
      </c>
      <c r="D838">
        <v>0</v>
      </c>
      <c r="E838">
        <v>457404.05290000001</v>
      </c>
      <c r="F838">
        <v>0</v>
      </c>
      <c r="G838">
        <v>0</v>
      </c>
      <c r="H838">
        <v>0</v>
      </c>
      <c r="I838">
        <v>38548931.815499999</v>
      </c>
      <c r="J838">
        <v>114.8199</v>
      </c>
      <c r="K838">
        <v>0</v>
      </c>
      <c r="L838">
        <v>657289.95920000004</v>
      </c>
      <c r="M838">
        <v>0</v>
      </c>
      <c r="N838">
        <v>0</v>
      </c>
      <c r="O838">
        <v>4796.6054999999997</v>
      </c>
      <c r="P838">
        <v>0.2172</v>
      </c>
      <c r="Q838">
        <v>0</v>
      </c>
      <c r="R838">
        <v>1430674.2864999999</v>
      </c>
      <c r="S838">
        <v>0</v>
      </c>
      <c r="T838">
        <v>33429245.141899999</v>
      </c>
      <c r="U838">
        <v>456333.96389999997</v>
      </c>
      <c r="V838">
        <v>12797596.1405</v>
      </c>
      <c r="W838">
        <v>0</v>
      </c>
      <c r="X838">
        <v>29221.730299999999</v>
      </c>
      <c r="Y838">
        <v>3066067.8547</v>
      </c>
      <c r="Z838">
        <v>6238.2317999999996</v>
      </c>
      <c r="AA838">
        <v>33.4009</v>
      </c>
      <c r="AB838">
        <v>40.850999999999999</v>
      </c>
      <c r="AC838">
        <v>29.6599</v>
      </c>
      <c r="AD838">
        <v>114151.4602</v>
      </c>
      <c r="AE838">
        <v>44873.002</v>
      </c>
      <c r="AF838">
        <v>0</v>
      </c>
      <c r="AG838">
        <v>138017.73389999999</v>
      </c>
      <c r="AH838">
        <v>346268.41600000003</v>
      </c>
      <c r="AI838">
        <v>0</v>
      </c>
      <c r="AJ838">
        <v>0</v>
      </c>
      <c r="AK838">
        <v>0</v>
      </c>
      <c r="AL838">
        <v>0</v>
      </c>
      <c r="AM838">
        <v>99144319</v>
      </c>
      <c r="AN838" t="s">
        <v>161</v>
      </c>
    </row>
    <row r="839" spans="1:40" x14ac:dyDescent="0.15">
      <c r="A839" t="s">
        <v>162</v>
      </c>
      <c r="B839">
        <v>0</v>
      </c>
      <c r="C839">
        <v>98582210.114500001</v>
      </c>
      <c r="D839">
        <v>0</v>
      </c>
      <c r="E839">
        <v>369938.9926</v>
      </c>
      <c r="F839">
        <v>12.944699999999999</v>
      </c>
      <c r="G839">
        <v>0</v>
      </c>
      <c r="H839">
        <v>0</v>
      </c>
      <c r="I839">
        <v>7.5334000000000003</v>
      </c>
      <c r="J839">
        <v>0</v>
      </c>
      <c r="K839">
        <v>4.9192999999999998</v>
      </c>
      <c r="L839">
        <v>75415.946500000005</v>
      </c>
      <c r="M839">
        <v>0</v>
      </c>
      <c r="N839">
        <v>0</v>
      </c>
      <c r="O839">
        <v>1560.3051</v>
      </c>
      <c r="P839">
        <v>0</v>
      </c>
      <c r="Q839">
        <v>0</v>
      </c>
      <c r="R839">
        <v>480658.5404</v>
      </c>
      <c r="S839">
        <v>0</v>
      </c>
      <c r="T839">
        <v>22978654.769900002</v>
      </c>
      <c r="U839">
        <v>139.8914</v>
      </c>
      <c r="V839">
        <v>0</v>
      </c>
      <c r="W839">
        <v>0</v>
      </c>
      <c r="X839">
        <v>4221.7826999999997</v>
      </c>
      <c r="Y839">
        <v>0</v>
      </c>
      <c r="Z839">
        <v>382265.67499999999</v>
      </c>
      <c r="AA839">
        <v>0</v>
      </c>
      <c r="AB839">
        <v>0</v>
      </c>
      <c r="AC839">
        <v>0</v>
      </c>
      <c r="AD839">
        <v>0</v>
      </c>
      <c r="AE839">
        <v>125105.647</v>
      </c>
      <c r="AF839">
        <v>0</v>
      </c>
      <c r="AG839">
        <v>0</v>
      </c>
      <c r="AH839">
        <v>0</v>
      </c>
      <c r="AI839">
        <v>644.79089999999997</v>
      </c>
      <c r="AJ839">
        <v>0</v>
      </c>
      <c r="AK839">
        <v>0</v>
      </c>
      <c r="AL839">
        <v>0</v>
      </c>
      <c r="AM839">
        <v>123000842</v>
      </c>
      <c r="AN839" t="s">
        <v>162</v>
      </c>
    </row>
    <row r="840" spans="1:40" x14ac:dyDescent="0.15">
      <c r="A840" t="s">
        <v>163</v>
      </c>
      <c r="B840">
        <v>0</v>
      </c>
      <c r="C840">
        <v>6380599.6722999997</v>
      </c>
      <c r="D840">
        <v>0</v>
      </c>
      <c r="E840">
        <v>0</v>
      </c>
      <c r="F840">
        <v>0</v>
      </c>
      <c r="G840">
        <v>0</v>
      </c>
      <c r="H840">
        <v>0</v>
      </c>
      <c r="I840">
        <v>12023.673199999999</v>
      </c>
      <c r="J840">
        <v>0</v>
      </c>
      <c r="K840">
        <v>0</v>
      </c>
      <c r="L840">
        <v>0</v>
      </c>
      <c r="M840">
        <v>0</v>
      </c>
      <c r="N840">
        <v>0</v>
      </c>
      <c r="O840">
        <v>2639.9133999999999</v>
      </c>
      <c r="P840">
        <v>0</v>
      </c>
      <c r="Q840">
        <v>0</v>
      </c>
      <c r="R840">
        <v>661499.18830000004</v>
      </c>
      <c r="S840">
        <v>0</v>
      </c>
      <c r="T840">
        <v>4805111.0798000004</v>
      </c>
      <c r="U840">
        <v>0</v>
      </c>
      <c r="V840">
        <v>0</v>
      </c>
      <c r="W840">
        <v>0</v>
      </c>
      <c r="X840">
        <v>9296.8978000000006</v>
      </c>
      <c r="Y840">
        <v>0</v>
      </c>
      <c r="Z840">
        <v>223.30840000000001</v>
      </c>
      <c r="AA840">
        <v>4.2525000000000004</v>
      </c>
      <c r="AB840">
        <v>0</v>
      </c>
      <c r="AC840">
        <v>6.8907999999999996</v>
      </c>
      <c r="AD840">
        <v>0</v>
      </c>
      <c r="AE840">
        <v>14481.0123</v>
      </c>
      <c r="AF840">
        <v>0</v>
      </c>
      <c r="AG840">
        <v>0</v>
      </c>
      <c r="AH840">
        <v>0</v>
      </c>
      <c r="AI840">
        <v>0</v>
      </c>
      <c r="AJ840">
        <v>0</v>
      </c>
      <c r="AK840">
        <v>0</v>
      </c>
      <c r="AL840">
        <v>0</v>
      </c>
      <c r="AM840">
        <v>11885886</v>
      </c>
      <c r="AN840" t="s">
        <v>163</v>
      </c>
    </row>
    <row r="841" spans="1:40" x14ac:dyDescent="0.15">
      <c r="A841" t="s">
        <v>164</v>
      </c>
      <c r="B841">
        <v>0</v>
      </c>
      <c r="C841">
        <v>84169404.567200005</v>
      </c>
      <c r="D841">
        <v>0</v>
      </c>
      <c r="E841">
        <v>0</v>
      </c>
      <c r="F841">
        <v>1690.4793999999999</v>
      </c>
      <c r="G841">
        <v>0</v>
      </c>
      <c r="H841">
        <v>0</v>
      </c>
      <c r="I841">
        <v>0</v>
      </c>
      <c r="J841">
        <v>0</v>
      </c>
      <c r="K841">
        <v>0</v>
      </c>
      <c r="L841">
        <v>287696.37890000001</v>
      </c>
      <c r="M841">
        <v>0</v>
      </c>
      <c r="N841">
        <v>436579.95159999997</v>
      </c>
      <c r="O841">
        <v>2892.75</v>
      </c>
      <c r="P841">
        <v>0</v>
      </c>
      <c r="Q841">
        <v>0</v>
      </c>
      <c r="R841">
        <v>0</v>
      </c>
      <c r="S841">
        <v>0</v>
      </c>
      <c r="T841">
        <v>4761368.8931</v>
      </c>
      <c r="U841">
        <v>102239.25750000001</v>
      </c>
      <c r="V841">
        <v>0</v>
      </c>
      <c r="W841">
        <v>0</v>
      </c>
      <c r="X841">
        <v>0</v>
      </c>
      <c r="Y841">
        <v>41604.430800000002</v>
      </c>
      <c r="Z841">
        <v>2796.5417000000002</v>
      </c>
      <c r="AA841">
        <v>0</v>
      </c>
      <c r="AB841">
        <v>45.774700000000003</v>
      </c>
      <c r="AC841">
        <v>4.6874000000000002</v>
      </c>
      <c r="AD841">
        <v>0</v>
      </c>
      <c r="AE841">
        <v>0</v>
      </c>
      <c r="AF841">
        <v>0</v>
      </c>
      <c r="AG841">
        <v>0</v>
      </c>
      <c r="AH841">
        <v>70591.4375</v>
      </c>
      <c r="AI841">
        <v>0</v>
      </c>
      <c r="AJ841">
        <v>40.118099999999998</v>
      </c>
      <c r="AK841">
        <v>0</v>
      </c>
      <c r="AL841">
        <v>0</v>
      </c>
      <c r="AM841">
        <v>89876955</v>
      </c>
      <c r="AN841" t="s">
        <v>164</v>
      </c>
    </row>
    <row r="842" spans="1:40" x14ac:dyDescent="0.15">
      <c r="A842" t="s">
        <v>165</v>
      </c>
      <c r="B842">
        <v>0</v>
      </c>
      <c r="C842">
        <v>26301858.569400001</v>
      </c>
      <c r="D842">
        <v>0</v>
      </c>
      <c r="E842">
        <v>275531.83610000001</v>
      </c>
      <c r="F842">
        <v>0</v>
      </c>
      <c r="G842">
        <v>0</v>
      </c>
      <c r="H842">
        <v>0</v>
      </c>
      <c r="I842">
        <v>0</v>
      </c>
      <c r="J842">
        <v>0</v>
      </c>
      <c r="K842">
        <v>2.4889000000000001</v>
      </c>
      <c r="L842">
        <v>150359.79440000001</v>
      </c>
      <c r="M842">
        <v>0</v>
      </c>
      <c r="N842">
        <v>78171.277700000006</v>
      </c>
      <c r="O842">
        <v>3416.7195000000002</v>
      </c>
      <c r="P842">
        <v>0</v>
      </c>
      <c r="Q842">
        <v>0</v>
      </c>
      <c r="R842">
        <v>208462.54440000001</v>
      </c>
      <c r="S842">
        <v>0</v>
      </c>
      <c r="T842">
        <v>17609807.725099999</v>
      </c>
      <c r="U842">
        <v>61440.238799999999</v>
      </c>
      <c r="V842">
        <v>3488169.6998999999</v>
      </c>
      <c r="W842">
        <v>0</v>
      </c>
      <c r="X842">
        <v>17.997199999999999</v>
      </c>
      <c r="Y842">
        <v>752043.43339999998</v>
      </c>
      <c r="Z842">
        <v>1422.3056999999999</v>
      </c>
      <c r="AA842">
        <v>43.308300000000003</v>
      </c>
      <c r="AB842">
        <v>49.205500000000001</v>
      </c>
      <c r="AC842">
        <v>19.0306</v>
      </c>
      <c r="AD842">
        <v>0</v>
      </c>
      <c r="AE842">
        <v>0</v>
      </c>
      <c r="AF842">
        <v>0</v>
      </c>
      <c r="AG842">
        <v>0</v>
      </c>
      <c r="AH842">
        <v>0</v>
      </c>
      <c r="AI842">
        <v>0</v>
      </c>
      <c r="AJ842">
        <v>48.7806</v>
      </c>
      <c r="AK842">
        <v>0</v>
      </c>
      <c r="AL842">
        <v>0</v>
      </c>
      <c r="AM842">
        <v>48930865</v>
      </c>
      <c r="AN842" t="s">
        <v>165</v>
      </c>
    </row>
    <row r="843" spans="1:40" x14ac:dyDescent="0.15">
      <c r="A843" t="s">
        <v>166</v>
      </c>
      <c r="B843">
        <v>5431.5991000000004</v>
      </c>
      <c r="C843">
        <v>109978003.02509999</v>
      </c>
      <c r="D843">
        <v>3963.78</v>
      </c>
      <c r="E843">
        <v>11010.456700000001</v>
      </c>
      <c r="F843">
        <v>0</v>
      </c>
      <c r="G843">
        <v>0</v>
      </c>
      <c r="H843">
        <v>0</v>
      </c>
      <c r="I843">
        <v>0</v>
      </c>
      <c r="J843">
        <v>0</v>
      </c>
      <c r="K843">
        <v>0</v>
      </c>
      <c r="L843">
        <v>219712.90909999999</v>
      </c>
      <c r="M843">
        <v>0</v>
      </c>
      <c r="N843">
        <v>392925.22080000001</v>
      </c>
      <c r="O843">
        <v>6210.8914999999997</v>
      </c>
      <c r="P843">
        <v>0</v>
      </c>
      <c r="Q843">
        <v>7791457.5581</v>
      </c>
      <c r="R843">
        <v>854189.37</v>
      </c>
      <c r="S843">
        <v>20.087599999999998</v>
      </c>
      <c r="T843">
        <v>24326094.700199999</v>
      </c>
      <c r="U843">
        <v>2689750.2102999999</v>
      </c>
      <c r="V843">
        <v>5525959.2991000004</v>
      </c>
      <c r="W843">
        <v>0</v>
      </c>
      <c r="X843">
        <v>0</v>
      </c>
      <c r="Y843">
        <v>0</v>
      </c>
      <c r="Z843">
        <v>2401.9814999999999</v>
      </c>
      <c r="AA843">
        <v>47.2881</v>
      </c>
      <c r="AB843">
        <v>1996865.5015</v>
      </c>
      <c r="AC843">
        <v>0</v>
      </c>
      <c r="AD843">
        <v>0</v>
      </c>
      <c r="AE843">
        <v>10.369400000000001</v>
      </c>
      <c r="AF843">
        <v>0</v>
      </c>
      <c r="AG843">
        <v>0</v>
      </c>
      <c r="AH843">
        <v>0</v>
      </c>
      <c r="AI843">
        <v>0</v>
      </c>
      <c r="AJ843">
        <v>69215.998999999996</v>
      </c>
      <c r="AK843">
        <v>0</v>
      </c>
      <c r="AL843">
        <v>0</v>
      </c>
      <c r="AM843">
        <v>153873270</v>
      </c>
      <c r="AN843" t="s">
        <v>166</v>
      </c>
    </row>
    <row r="844" spans="1:40" x14ac:dyDescent="0.15">
      <c r="A844" t="s">
        <v>168</v>
      </c>
      <c r="B844">
        <v>0</v>
      </c>
      <c r="C844">
        <v>57872730.548199996</v>
      </c>
      <c r="D844">
        <v>0</v>
      </c>
      <c r="E844">
        <v>0</v>
      </c>
      <c r="F844">
        <v>0</v>
      </c>
      <c r="G844">
        <v>0</v>
      </c>
      <c r="H844">
        <v>0</v>
      </c>
      <c r="I844">
        <v>0</v>
      </c>
      <c r="J844">
        <v>0</v>
      </c>
      <c r="K844">
        <v>0</v>
      </c>
      <c r="L844">
        <v>0</v>
      </c>
      <c r="M844">
        <v>0</v>
      </c>
      <c r="N844">
        <v>0</v>
      </c>
      <c r="O844">
        <v>30404.518400000001</v>
      </c>
      <c r="P844">
        <v>0</v>
      </c>
      <c r="Q844">
        <v>0</v>
      </c>
      <c r="R844">
        <v>1006564.0891</v>
      </c>
      <c r="S844">
        <v>0</v>
      </c>
      <c r="T844">
        <v>9791222.4417000003</v>
      </c>
      <c r="U844">
        <v>0</v>
      </c>
      <c r="V844">
        <v>0</v>
      </c>
      <c r="W844">
        <v>0</v>
      </c>
      <c r="X844">
        <v>0</v>
      </c>
      <c r="Y844">
        <v>0</v>
      </c>
      <c r="Z844">
        <v>6267.0965999999999</v>
      </c>
      <c r="AA844">
        <v>26899352.418400001</v>
      </c>
      <c r="AB844">
        <v>0</v>
      </c>
      <c r="AC844">
        <v>0</v>
      </c>
      <c r="AD844">
        <v>0</v>
      </c>
      <c r="AE844">
        <v>0</v>
      </c>
      <c r="AF844">
        <v>0</v>
      </c>
      <c r="AG844">
        <v>0</v>
      </c>
      <c r="AH844">
        <v>0</v>
      </c>
      <c r="AI844">
        <v>0</v>
      </c>
      <c r="AJ844">
        <v>0</v>
      </c>
      <c r="AK844">
        <v>0</v>
      </c>
      <c r="AL844">
        <v>0</v>
      </c>
      <c r="AM844">
        <v>95606541</v>
      </c>
      <c r="AN844" t="s">
        <v>168</v>
      </c>
    </row>
    <row r="845" spans="1:40" x14ac:dyDescent="0.15">
      <c r="A845" t="s">
        <v>169</v>
      </c>
      <c r="B845">
        <v>0</v>
      </c>
      <c r="C845">
        <v>12783002.230599999</v>
      </c>
      <c r="D845">
        <v>0</v>
      </c>
      <c r="E845">
        <v>0</v>
      </c>
      <c r="F845">
        <v>0</v>
      </c>
      <c r="G845">
        <v>0</v>
      </c>
      <c r="H845">
        <v>0</v>
      </c>
      <c r="I845">
        <v>0</v>
      </c>
      <c r="J845">
        <v>0</v>
      </c>
      <c r="K845">
        <v>1.0797000000000001</v>
      </c>
      <c r="L845">
        <v>293292.70760000002</v>
      </c>
      <c r="M845">
        <v>0</v>
      </c>
      <c r="N845">
        <v>0</v>
      </c>
      <c r="O845">
        <v>16576.0399</v>
      </c>
      <c r="P845">
        <v>0</v>
      </c>
      <c r="Q845">
        <v>0</v>
      </c>
      <c r="R845">
        <v>1188765.1784999999</v>
      </c>
      <c r="S845">
        <v>0</v>
      </c>
      <c r="T845">
        <v>6719619.5443000002</v>
      </c>
      <c r="U845">
        <v>2347.0814999999998</v>
      </c>
      <c r="V845">
        <v>2705538.1201999998</v>
      </c>
      <c r="W845">
        <v>0</v>
      </c>
      <c r="X845">
        <v>0</v>
      </c>
      <c r="Y845">
        <v>0</v>
      </c>
      <c r="Z845">
        <v>2108.6433000000002</v>
      </c>
      <c r="AA845">
        <v>0</v>
      </c>
      <c r="AB845">
        <v>0</v>
      </c>
      <c r="AC845">
        <v>0</v>
      </c>
      <c r="AD845">
        <v>0</v>
      </c>
      <c r="AE845">
        <v>0</v>
      </c>
      <c r="AF845">
        <v>0</v>
      </c>
      <c r="AG845">
        <v>0</v>
      </c>
      <c r="AH845">
        <v>0</v>
      </c>
      <c r="AI845">
        <v>0</v>
      </c>
      <c r="AJ845">
        <v>0</v>
      </c>
      <c r="AK845">
        <v>0</v>
      </c>
      <c r="AL845">
        <v>0</v>
      </c>
      <c r="AM845">
        <v>23711251</v>
      </c>
      <c r="AN845" t="s">
        <v>169</v>
      </c>
    </row>
    <row r="846" spans="1:40" x14ac:dyDescent="0.15">
      <c r="A846" t="s">
        <v>170</v>
      </c>
      <c r="B846">
        <v>0</v>
      </c>
      <c r="C846">
        <v>36470848.117200002</v>
      </c>
      <c r="D846">
        <v>0</v>
      </c>
      <c r="E846">
        <v>0</v>
      </c>
      <c r="F846">
        <v>0</v>
      </c>
      <c r="G846">
        <v>11.095800000000001</v>
      </c>
      <c r="H846">
        <v>4369343.7789000003</v>
      </c>
      <c r="I846">
        <v>306738.06760000001</v>
      </c>
      <c r="J846">
        <v>13.8965</v>
      </c>
      <c r="K846">
        <v>0</v>
      </c>
      <c r="L846">
        <v>52.3992</v>
      </c>
      <c r="M846">
        <v>0.1368</v>
      </c>
      <c r="N846">
        <v>0</v>
      </c>
      <c r="O846">
        <v>4502.9521000000004</v>
      </c>
      <c r="P846">
        <v>12.100199999999999</v>
      </c>
      <c r="Q846">
        <v>0</v>
      </c>
      <c r="R846">
        <v>740825.69449999998</v>
      </c>
      <c r="S846">
        <v>3.3818999999999999</v>
      </c>
      <c r="T846">
        <v>13253956.663799999</v>
      </c>
      <c r="U846">
        <v>16.792100000000001</v>
      </c>
      <c r="V846">
        <v>441343.33319999999</v>
      </c>
      <c r="W846">
        <v>15.475899999999999</v>
      </c>
      <c r="X846">
        <v>17.664200000000001</v>
      </c>
      <c r="Y846">
        <v>707649.59750000003</v>
      </c>
      <c r="Z846">
        <v>1510.1327000000001</v>
      </c>
      <c r="AA846">
        <v>44.5929</v>
      </c>
      <c r="AB846">
        <v>20.9328</v>
      </c>
      <c r="AC846">
        <v>17.481100000000001</v>
      </c>
      <c r="AD846">
        <v>13.8248</v>
      </c>
      <c r="AE846">
        <v>17.284600000000001</v>
      </c>
      <c r="AF846">
        <v>0</v>
      </c>
      <c r="AG846">
        <v>0</v>
      </c>
      <c r="AH846">
        <v>0</v>
      </c>
      <c r="AI846">
        <v>14.1022</v>
      </c>
      <c r="AJ846">
        <v>13.372999999999999</v>
      </c>
      <c r="AK846">
        <v>14.1235</v>
      </c>
      <c r="AL846">
        <v>0</v>
      </c>
      <c r="AM846">
        <v>56297017</v>
      </c>
      <c r="AN846" t="s">
        <v>170</v>
      </c>
    </row>
    <row r="847" spans="1:40" x14ac:dyDescent="0.15">
      <c r="A847" t="s">
        <v>171</v>
      </c>
      <c r="B847">
        <v>15907232.7808</v>
      </c>
      <c r="C847">
        <v>9439794.7019999996</v>
      </c>
      <c r="D847">
        <v>0</v>
      </c>
      <c r="E847">
        <v>0</v>
      </c>
      <c r="F847">
        <v>0</v>
      </c>
      <c r="G847">
        <v>0.61880000000000002</v>
      </c>
      <c r="H847">
        <v>0</v>
      </c>
      <c r="I847">
        <v>0</v>
      </c>
      <c r="J847">
        <v>0.22739999999999999</v>
      </c>
      <c r="K847">
        <v>0</v>
      </c>
      <c r="L847">
        <v>0.4269</v>
      </c>
      <c r="M847">
        <v>0</v>
      </c>
      <c r="N847">
        <v>0</v>
      </c>
      <c r="O847">
        <v>781.32889999999998</v>
      </c>
      <c r="P847">
        <v>0.42059999999999997</v>
      </c>
      <c r="Q847">
        <v>0</v>
      </c>
      <c r="R847">
        <v>0</v>
      </c>
      <c r="S847">
        <v>0</v>
      </c>
      <c r="T847">
        <v>3239660.1568</v>
      </c>
      <c r="U847">
        <v>1.4995000000000001</v>
      </c>
      <c r="V847">
        <v>1.198</v>
      </c>
      <c r="W847">
        <v>0.24079999999999999</v>
      </c>
      <c r="X847">
        <v>20747.497899999998</v>
      </c>
      <c r="Y847">
        <v>0.30690000000000001</v>
      </c>
      <c r="Z847">
        <v>0</v>
      </c>
      <c r="AA847">
        <v>0.997</v>
      </c>
      <c r="AB847">
        <v>1.9067000000000001</v>
      </c>
      <c r="AC847">
        <v>0.76190000000000002</v>
      </c>
      <c r="AD847">
        <v>0.1812</v>
      </c>
      <c r="AE847">
        <v>11935.137199999999</v>
      </c>
      <c r="AF847">
        <v>0</v>
      </c>
      <c r="AG847">
        <v>0</v>
      </c>
      <c r="AH847">
        <v>0</v>
      </c>
      <c r="AI847">
        <v>7540.9476000000004</v>
      </c>
      <c r="AJ847">
        <v>0.18029999999999999</v>
      </c>
      <c r="AK847">
        <v>2.5617000000000001</v>
      </c>
      <c r="AL847">
        <v>0</v>
      </c>
      <c r="AM847">
        <v>28627704</v>
      </c>
      <c r="AN847" t="s">
        <v>171</v>
      </c>
    </row>
    <row r="848" spans="1:40" x14ac:dyDescent="0.15">
      <c r="A848" t="s">
        <v>172</v>
      </c>
      <c r="B848">
        <v>0</v>
      </c>
      <c r="C848">
        <v>0</v>
      </c>
      <c r="D848">
        <v>0</v>
      </c>
      <c r="E848">
        <v>0</v>
      </c>
      <c r="F848">
        <v>0</v>
      </c>
      <c r="G848">
        <v>0</v>
      </c>
      <c r="H848">
        <v>0</v>
      </c>
      <c r="I848">
        <v>13760515.8564</v>
      </c>
      <c r="J848">
        <v>0</v>
      </c>
      <c r="K848">
        <v>0</v>
      </c>
      <c r="L848">
        <v>0</v>
      </c>
      <c r="M848">
        <v>0</v>
      </c>
      <c r="N848">
        <v>0</v>
      </c>
      <c r="O848">
        <v>6617.0240999999996</v>
      </c>
      <c r="P848">
        <v>0</v>
      </c>
      <c r="Q848">
        <v>0</v>
      </c>
      <c r="R848">
        <v>961771.03720000002</v>
      </c>
      <c r="S848">
        <v>0</v>
      </c>
      <c r="T848">
        <v>4392968.125</v>
      </c>
      <c r="U848">
        <v>189.11410000000001</v>
      </c>
      <c r="V848">
        <v>2.4138999999999999</v>
      </c>
      <c r="W848">
        <v>0</v>
      </c>
      <c r="X848">
        <v>0</v>
      </c>
      <c r="Y848">
        <v>0</v>
      </c>
      <c r="Z848">
        <v>589.02530000000002</v>
      </c>
      <c r="AA848">
        <v>0</v>
      </c>
      <c r="AB848">
        <v>0</v>
      </c>
      <c r="AC848">
        <v>0</v>
      </c>
      <c r="AD848">
        <v>0</v>
      </c>
      <c r="AE848">
        <v>0</v>
      </c>
      <c r="AF848">
        <v>0</v>
      </c>
      <c r="AG848">
        <v>0</v>
      </c>
      <c r="AH848">
        <v>0</v>
      </c>
      <c r="AI848">
        <v>0</v>
      </c>
      <c r="AJ848">
        <v>0</v>
      </c>
      <c r="AK848">
        <v>0</v>
      </c>
      <c r="AL848">
        <v>1592.5658000000001</v>
      </c>
      <c r="AM848">
        <v>19124245</v>
      </c>
      <c r="AN848" t="s">
        <v>172</v>
      </c>
    </row>
    <row r="849" spans="1:42" x14ac:dyDescent="0.15">
      <c r="A849" t="s">
        <v>173</v>
      </c>
      <c r="B849">
        <v>0</v>
      </c>
      <c r="C849">
        <v>1139972.2464999999</v>
      </c>
      <c r="D849">
        <v>0</v>
      </c>
      <c r="E849">
        <v>0</v>
      </c>
      <c r="F849">
        <v>0</v>
      </c>
      <c r="G849">
        <v>0</v>
      </c>
      <c r="H849">
        <v>0</v>
      </c>
      <c r="I849">
        <v>0</v>
      </c>
      <c r="J849">
        <v>0</v>
      </c>
      <c r="K849">
        <v>0</v>
      </c>
      <c r="L849">
        <v>0</v>
      </c>
      <c r="M849">
        <v>0</v>
      </c>
      <c r="N849">
        <v>0</v>
      </c>
      <c r="O849">
        <v>3527.5949999999998</v>
      </c>
      <c r="P849">
        <v>0</v>
      </c>
      <c r="Q849">
        <v>0</v>
      </c>
      <c r="R849">
        <v>0</v>
      </c>
      <c r="S849">
        <v>0</v>
      </c>
      <c r="T849">
        <v>14537032.2304</v>
      </c>
      <c r="U849">
        <v>0</v>
      </c>
      <c r="V849">
        <v>0</v>
      </c>
      <c r="W849">
        <v>0</v>
      </c>
      <c r="X849">
        <v>0</v>
      </c>
      <c r="Y849">
        <v>562605.9841</v>
      </c>
      <c r="Z849">
        <v>0</v>
      </c>
      <c r="AA849">
        <v>0</v>
      </c>
      <c r="AB849">
        <v>4.5475000000000003</v>
      </c>
      <c r="AC849">
        <v>0</v>
      </c>
      <c r="AD849">
        <v>0</v>
      </c>
      <c r="AE849">
        <v>0</v>
      </c>
      <c r="AF849">
        <v>0</v>
      </c>
      <c r="AG849">
        <v>0</v>
      </c>
      <c r="AH849">
        <v>0</v>
      </c>
      <c r="AI849">
        <v>0</v>
      </c>
      <c r="AJ849">
        <v>0</v>
      </c>
      <c r="AK849">
        <v>0</v>
      </c>
      <c r="AL849">
        <v>0</v>
      </c>
      <c r="AM849">
        <v>16243143</v>
      </c>
      <c r="AN849" t="s">
        <v>173</v>
      </c>
    </row>
    <row r="850" spans="1:42" x14ac:dyDescent="0.15">
      <c r="A850" t="s">
        <v>174</v>
      </c>
      <c r="B850">
        <v>9286523.3858000003</v>
      </c>
      <c r="C850">
        <v>33583740.7183</v>
      </c>
      <c r="D850">
        <v>0</v>
      </c>
      <c r="E850">
        <v>0</v>
      </c>
      <c r="F850">
        <v>0</v>
      </c>
      <c r="G850">
        <v>0</v>
      </c>
      <c r="H850">
        <v>0</v>
      </c>
      <c r="I850">
        <v>4694009.7052999996</v>
      </c>
      <c r="J850">
        <v>0</v>
      </c>
      <c r="K850">
        <v>0</v>
      </c>
      <c r="L850">
        <v>678691.97959999996</v>
      </c>
      <c r="M850">
        <v>0</v>
      </c>
      <c r="N850">
        <v>0</v>
      </c>
      <c r="O850">
        <v>3244.0145000000002</v>
      </c>
      <c r="P850">
        <v>0</v>
      </c>
      <c r="Q850">
        <v>0</v>
      </c>
      <c r="R850">
        <v>544782.6433</v>
      </c>
      <c r="S850">
        <v>0</v>
      </c>
      <c r="T850">
        <v>5234814.9574999996</v>
      </c>
      <c r="U850">
        <v>783869.81579999998</v>
      </c>
      <c r="V850">
        <v>0</v>
      </c>
      <c r="W850">
        <v>0</v>
      </c>
      <c r="X850">
        <v>17.5183</v>
      </c>
      <c r="Y850">
        <v>1677598.2248</v>
      </c>
      <c r="Z850">
        <v>1073.4317000000001</v>
      </c>
      <c r="AA850">
        <v>7.0004999999999997</v>
      </c>
      <c r="AB850">
        <v>52.866900000000001</v>
      </c>
      <c r="AC850">
        <v>9.3196999999999992</v>
      </c>
      <c r="AD850">
        <v>0</v>
      </c>
      <c r="AE850">
        <v>0</v>
      </c>
      <c r="AF850">
        <v>0</v>
      </c>
      <c r="AG850">
        <v>0</v>
      </c>
      <c r="AH850">
        <v>0</v>
      </c>
      <c r="AI850">
        <v>0</v>
      </c>
      <c r="AJ850">
        <v>0</v>
      </c>
      <c r="AK850">
        <v>0</v>
      </c>
      <c r="AL850">
        <v>0</v>
      </c>
      <c r="AM850">
        <v>56488436</v>
      </c>
      <c r="AN850" t="s">
        <v>174</v>
      </c>
    </row>
    <row r="851" spans="1:42" x14ac:dyDescent="0.15">
      <c r="A851" t="s">
        <v>175</v>
      </c>
      <c r="B851">
        <v>0</v>
      </c>
      <c r="C851">
        <v>10742964.117000001</v>
      </c>
      <c r="D851">
        <v>0</v>
      </c>
      <c r="E851">
        <v>347667.40340000001</v>
      </c>
      <c r="F851">
        <v>0</v>
      </c>
      <c r="G851">
        <v>0</v>
      </c>
      <c r="H851">
        <v>0</v>
      </c>
      <c r="I851">
        <v>51887351.037900001</v>
      </c>
      <c r="J851">
        <v>51.300600000000003</v>
      </c>
      <c r="K851">
        <v>0</v>
      </c>
      <c r="L851">
        <v>1082511.7945000001</v>
      </c>
      <c r="M851">
        <v>0</v>
      </c>
      <c r="N851">
        <v>0</v>
      </c>
      <c r="O851">
        <v>15776.8791</v>
      </c>
      <c r="P851">
        <v>0</v>
      </c>
      <c r="Q851">
        <v>0</v>
      </c>
      <c r="R851">
        <v>169558.6122</v>
      </c>
      <c r="S851">
        <v>0</v>
      </c>
      <c r="T851">
        <v>7334720.6606999999</v>
      </c>
      <c r="U851">
        <v>0</v>
      </c>
      <c r="V851">
        <v>1185893.0477</v>
      </c>
      <c r="W851">
        <v>0</v>
      </c>
      <c r="X851">
        <v>18.267199999999999</v>
      </c>
      <c r="Y851">
        <v>448132.19660000002</v>
      </c>
      <c r="Z851">
        <v>3864.9612999999999</v>
      </c>
      <c r="AA851">
        <v>47.113900000000001</v>
      </c>
      <c r="AB851">
        <v>336.4006</v>
      </c>
      <c r="AC851">
        <v>11.992000000000001</v>
      </c>
      <c r="AD851">
        <v>0</v>
      </c>
      <c r="AE851">
        <v>7588.9222</v>
      </c>
      <c r="AF851">
        <v>0</v>
      </c>
      <c r="AG851">
        <v>0</v>
      </c>
      <c r="AH851">
        <v>0</v>
      </c>
      <c r="AI851">
        <v>1.3583000000000001</v>
      </c>
      <c r="AJ851">
        <v>0</v>
      </c>
      <c r="AK851">
        <v>0</v>
      </c>
      <c r="AL851">
        <v>0</v>
      </c>
      <c r="AM851">
        <v>73226496</v>
      </c>
      <c r="AN851" t="s">
        <v>175</v>
      </c>
    </row>
    <row r="852" spans="1:42" x14ac:dyDescent="0.15">
      <c r="A852" t="s">
        <v>41</v>
      </c>
      <c r="B852">
        <v>35082723</v>
      </c>
      <c r="C852">
        <v>685141648</v>
      </c>
      <c r="D852">
        <v>3964</v>
      </c>
      <c r="E852">
        <v>3873047</v>
      </c>
      <c r="F852">
        <v>1703</v>
      </c>
      <c r="G852">
        <v>12</v>
      </c>
      <c r="H852">
        <v>4369344</v>
      </c>
      <c r="I852">
        <v>237179807</v>
      </c>
      <c r="J852">
        <v>180</v>
      </c>
      <c r="K852">
        <v>8</v>
      </c>
      <c r="L852">
        <v>4186255</v>
      </c>
      <c r="M852">
        <v>0</v>
      </c>
      <c r="N852">
        <v>907676</v>
      </c>
      <c r="O852">
        <v>119239</v>
      </c>
      <c r="P852">
        <v>15</v>
      </c>
      <c r="Q852">
        <v>7791458</v>
      </c>
      <c r="R852">
        <v>13022767</v>
      </c>
      <c r="S852">
        <v>23</v>
      </c>
      <c r="T852">
        <v>369539004</v>
      </c>
      <c r="U852">
        <v>6789512</v>
      </c>
      <c r="V852">
        <v>26254243</v>
      </c>
      <c r="W852">
        <v>16</v>
      </c>
      <c r="X852">
        <v>64038</v>
      </c>
      <c r="Y852">
        <v>8212575</v>
      </c>
      <c r="Z852">
        <v>413947</v>
      </c>
      <c r="AA852">
        <v>26899690</v>
      </c>
      <c r="AB852">
        <v>1997470</v>
      </c>
      <c r="AC852">
        <v>145</v>
      </c>
      <c r="AD852">
        <v>114165</v>
      </c>
      <c r="AE852">
        <v>1013788</v>
      </c>
      <c r="AF852">
        <v>1439071</v>
      </c>
      <c r="AG852">
        <v>138018</v>
      </c>
      <c r="AH852">
        <v>416860</v>
      </c>
      <c r="AI852">
        <v>8201</v>
      </c>
      <c r="AJ852">
        <v>69318</v>
      </c>
      <c r="AK852">
        <v>17</v>
      </c>
      <c r="AL852">
        <v>1593</v>
      </c>
      <c r="AM852">
        <v>1435051539</v>
      </c>
      <c r="AN852" t="s">
        <v>176</v>
      </c>
    </row>
    <row r="857" spans="1:42" x14ac:dyDescent="0.15">
      <c r="A857" t="s">
        <v>50</v>
      </c>
      <c r="B857" t="s">
        <v>51</v>
      </c>
      <c r="C857" t="s">
        <v>52</v>
      </c>
      <c r="D857" t="s">
        <v>188</v>
      </c>
      <c r="E857" t="s">
        <v>53</v>
      </c>
      <c r="F857" t="s">
        <v>158</v>
      </c>
      <c r="G857" t="s">
        <v>55</v>
      </c>
      <c r="H857" t="s">
        <v>200</v>
      </c>
      <c r="I857" t="s">
        <v>56</v>
      </c>
      <c r="J857" t="s">
        <v>106</v>
      </c>
      <c r="K857" t="s">
        <v>57</v>
      </c>
      <c r="L857" t="s">
        <v>152</v>
      </c>
      <c r="M857" t="s">
        <v>60</v>
      </c>
      <c r="N857" t="s">
        <v>148</v>
      </c>
      <c r="O857" t="s">
        <v>65</v>
      </c>
      <c r="P857" t="s">
        <v>67</v>
      </c>
      <c r="Q857" t="s">
        <v>107</v>
      </c>
      <c r="R857" t="s">
        <v>68</v>
      </c>
      <c r="S857" t="s">
        <v>198</v>
      </c>
      <c r="T857" t="s">
        <v>69</v>
      </c>
      <c r="U857" t="s">
        <v>118</v>
      </c>
      <c r="V857" t="s">
        <v>119</v>
      </c>
      <c r="W857" t="s">
        <v>185</v>
      </c>
      <c r="X857" t="s">
        <v>70</v>
      </c>
      <c r="Y857" t="s">
        <v>71</v>
      </c>
      <c r="Z857" t="s">
        <v>72</v>
      </c>
      <c r="AA857" t="s">
        <v>73</v>
      </c>
      <c r="AB857" t="s">
        <v>153</v>
      </c>
      <c r="AC857" t="s">
        <v>74</v>
      </c>
      <c r="AD857" t="s">
        <v>154</v>
      </c>
      <c r="AE857" t="s">
        <v>75</v>
      </c>
      <c r="AF857" t="s">
        <v>194</v>
      </c>
      <c r="AG857" t="s">
        <v>186</v>
      </c>
      <c r="AH857" t="s">
        <v>195</v>
      </c>
      <c r="AI857" t="s">
        <v>155</v>
      </c>
      <c r="AJ857" t="s">
        <v>78</v>
      </c>
      <c r="AK857" t="s">
        <v>79</v>
      </c>
      <c r="AL857" t="s">
        <v>80</v>
      </c>
      <c r="AM857" t="s">
        <v>41</v>
      </c>
      <c r="AN857" t="s">
        <v>50</v>
      </c>
    </row>
    <row r="858" spans="1:42" x14ac:dyDescent="0.15">
      <c r="A858" t="s">
        <v>82</v>
      </c>
      <c r="B858">
        <f t="shared" ref="B858:AM858" si="249">SUM(B837:B840)</f>
        <v>0</v>
      </c>
      <c r="C858">
        <f t="shared" si="249"/>
        <v>116136953.05569999</v>
      </c>
      <c r="D858">
        <f t="shared" si="249"/>
        <v>0</v>
      </c>
      <c r="E858">
        <f t="shared" si="249"/>
        <v>827343.14290000009</v>
      </c>
      <c r="F858">
        <f t="shared" si="249"/>
        <v>12.944699999999999</v>
      </c>
      <c r="G858">
        <f t="shared" si="249"/>
        <v>0</v>
      </c>
      <c r="H858">
        <f t="shared" si="249"/>
        <v>0</v>
      </c>
      <c r="I858">
        <f t="shared" si="249"/>
        <v>79343806.700499997</v>
      </c>
      <c r="J858">
        <f t="shared" si="249"/>
        <v>114.8199</v>
      </c>
      <c r="K858">
        <f t="shared" si="249"/>
        <v>4.9192999999999998</v>
      </c>
      <c r="L858">
        <f t="shared" si="249"/>
        <v>732716.19019999995</v>
      </c>
      <c r="M858">
        <f t="shared" si="249"/>
        <v>0</v>
      </c>
      <c r="N858">
        <f t="shared" si="249"/>
        <v>0</v>
      </c>
      <c r="O858">
        <f t="shared" si="249"/>
        <v>20884.778700000003</v>
      </c>
      <c r="P858">
        <f t="shared" si="249"/>
        <v>0.2172</v>
      </c>
      <c r="Q858">
        <f t="shared" si="249"/>
        <v>0</v>
      </c>
      <c r="R858">
        <f t="shared" si="249"/>
        <v>3418545.3841999997</v>
      </c>
      <c r="S858">
        <f t="shared" si="249"/>
        <v>0</v>
      </c>
      <c r="T858">
        <f t="shared" si="249"/>
        <v>67808308.715700001</v>
      </c>
      <c r="U858">
        <f t="shared" si="249"/>
        <v>525408.51329999988</v>
      </c>
      <c r="V858">
        <f t="shared" si="249"/>
        <v>12907335.813099999</v>
      </c>
      <c r="W858">
        <f t="shared" si="249"/>
        <v>0</v>
      </c>
      <c r="X858">
        <f t="shared" si="249"/>
        <v>43218.763599999998</v>
      </c>
      <c r="Y858">
        <f t="shared" si="249"/>
        <v>3066067.8547</v>
      </c>
      <c r="Z858">
        <f t="shared" si="249"/>
        <v>391089.53459999996</v>
      </c>
      <c r="AA858">
        <f t="shared" si="249"/>
        <v>133.16329999999999</v>
      </c>
      <c r="AB858">
        <f t="shared" si="249"/>
        <v>40.850999999999999</v>
      </c>
      <c r="AC858">
        <f t="shared" si="249"/>
        <v>69.880499999999998</v>
      </c>
      <c r="AD858">
        <f t="shared" si="249"/>
        <v>114151.4602</v>
      </c>
      <c r="AE858">
        <f t="shared" si="249"/>
        <v>184459.66130000001</v>
      </c>
      <c r="AF858">
        <f t="shared" si="249"/>
        <v>0</v>
      </c>
      <c r="AG858">
        <f t="shared" si="249"/>
        <v>138017.73389999999</v>
      </c>
      <c r="AH858">
        <f t="shared" si="249"/>
        <v>346268.41600000003</v>
      </c>
      <c r="AI858">
        <f t="shared" si="249"/>
        <v>644.79089999999997</v>
      </c>
      <c r="AJ858">
        <f t="shared" si="249"/>
        <v>0</v>
      </c>
      <c r="AK858">
        <f t="shared" si="249"/>
        <v>0</v>
      </c>
      <c r="AL858">
        <f t="shared" si="249"/>
        <v>0</v>
      </c>
      <c r="AM858">
        <f t="shared" si="249"/>
        <v>286005597</v>
      </c>
      <c r="AN858" t="s">
        <v>82</v>
      </c>
    </row>
    <row r="859" spans="1:42" x14ac:dyDescent="0.15">
      <c r="A859" t="s">
        <v>83</v>
      </c>
      <c r="B859">
        <f t="shared" ref="B859:AM859" si="250">SUM(B841:B843)</f>
        <v>5431.5991000000004</v>
      </c>
      <c r="C859">
        <f t="shared" si="250"/>
        <v>220449266.16170001</v>
      </c>
      <c r="D859">
        <f t="shared" si="250"/>
        <v>3963.78</v>
      </c>
      <c r="E859">
        <f t="shared" si="250"/>
        <v>286542.2928</v>
      </c>
      <c r="F859">
        <f t="shared" si="250"/>
        <v>1690.4793999999999</v>
      </c>
      <c r="G859">
        <f t="shared" si="250"/>
        <v>0</v>
      </c>
      <c r="H859">
        <f t="shared" si="250"/>
        <v>0</v>
      </c>
      <c r="I859">
        <f t="shared" si="250"/>
        <v>0</v>
      </c>
      <c r="J859">
        <f t="shared" si="250"/>
        <v>0</v>
      </c>
      <c r="K859">
        <f t="shared" si="250"/>
        <v>2.4889000000000001</v>
      </c>
      <c r="L859">
        <f t="shared" si="250"/>
        <v>657769.08239999996</v>
      </c>
      <c r="M859">
        <f t="shared" si="250"/>
        <v>0</v>
      </c>
      <c r="N859">
        <f t="shared" si="250"/>
        <v>907676.45010000002</v>
      </c>
      <c r="O859">
        <f t="shared" si="250"/>
        <v>12520.361000000001</v>
      </c>
      <c r="P859">
        <f t="shared" si="250"/>
        <v>0</v>
      </c>
      <c r="Q859">
        <f t="shared" si="250"/>
        <v>7791457.5581</v>
      </c>
      <c r="R859">
        <f t="shared" si="250"/>
        <v>1062651.9144000001</v>
      </c>
      <c r="S859">
        <f t="shared" si="250"/>
        <v>20.087599999999998</v>
      </c>
      <c r="T859">
        <f t="shared" si="250"/>
        <v>46697271.318399996</v>
      </c>
      <c r="U859">
        <f t="shared" si="250"/>
        <v>2853429.7066000002</v>
      </c>
      <c r="V859">
        <f t="shared" si="250"/>
        <v>9014128.9989999998</v>
      </c>
      <c r="W859">
        <f t="shared" si="250"/>
        <v>0</v>
      </c>
      <c r="X859">
        <f t="shared" si="250"/>
        <v>17.997199999999999</v>
      </c>
      <c r="Y859">
        <f t="shared" si="250"/>
        <v>793647.86419999995</v>
      </c>
      <c r="Z859">
        <f t="shared" si="250"/>
        <v>6620.8289000000004</v>
      </c>
      <c r="AA859">
        <f t="shared" si="250"/>
        <v>90.596400000000003</v>
      </c>
      <c r="AB859">
        <f t="shared" si="250"/>
        <v>1996960.4817000001</v>
      </c>
      <c r="AC859">
        <f t="shared" si="250"/>
        <v>23.718</v>
      </c>
      <c r="AD859">
        <f t="shared" si="250"/>
        <v>0</v>
      </c>
      <c r="AE859">
        <f t="shared" si="250"/>
        <v>10.369400000000001</v>
      </c>
      <c r="AF859">
        <f t="shared" si="250"/>
        <v>0</v>
      </c>
      <c r="AG859">
        <f t="shared" si="250"/>
        <v>0</v>
      </c>
      <c r="AH859">
        <f t="shared" si="250"/>
        <v>70591.4375</v>
      </c>
      <c r="AI859">
        <f t="shared" si="250"/>
        <v>0</v>
      </c>
      <c r="AJ859">
        <f t="shared" si="250"/>
        <v>69304.897700000001</v>
      </c>
      <c r="AK859">
        <f t="shared" si="250"/>
        <v>0</v>
      </c>
      <c r="AL859">
        <f t="shared" si="250"/>
        <v>0</v>
      </c>
      <c r="AM859">
        <f t="shared" si="250"/>
        <v>292681090</v>
      </c>
      <c r="AN859" t="s">
        <v>83</v>
      </c>
    </row>
    <row r="860" spans="1:42" x14ac:dyDescent="0.15">
      <c r="A860" t="s">
        <v>84</v>
      </c>
      <c r="B860">
        <f t="shared" ref="B860:AM860" si="251">SUM(B844:B846)</f>
        <v>0</v>
      </c>
      <c r="C860">
        <f t="shared" si="251"/>
        <v>107126580.896</v>
      </c>
      <c r="D860">
        <f t="shared" si="251"/>
        <v>0</v>
      </c>
      <c r="E860">
        <f t="shared" si="251"/>
        <v>0</v>
      </c>
      <c r="F860">
        <f t="shared" si="251"/>
        <v>0</v>
      </c>
      <c r="G860">
        <f t="shared" si="251"/>
        <v>11.095800000000001</v>
      </c>
      <c r="H860">
        <f t="shared" si="251"/>
        <v>4369343.7789000003</v>
      </c>
      <c r="I860">
        <f t="shared" si="251"/>
        <v>306738.06760000001</v>
      </c>
      <c r="J860">
        <f t="shared" si="251"/>
        <v>13.8965</v>
      </c>
      <c r="K860">
        <f t="shared" si="251"/>
        <v>1.0797000000000001</v>
      </c>
      <c r="L860">
        <f t="shared" si="251"/>
        <v>293345.10680000001</v>
      </c>
      <c r="M860">
        <f t="shared" si="251"/>
        <v>0.1368</v>
      </c>
      <c r="N860">
        <f t="shared" si="251"/>
        <v>0</v>
      </c>
      <c r="O860">
        <f t="shared" si="251"/>
        <v>51483.510400000006</v>
      </c>
      <c r="P860">
        <f t="shared" si="251"/>
        <v>12.100199999999999</v>
      </c>
      <c r="Q860">
        <f t="shared" si="251"/>
        <v>0</v>
      </c>
      <c r="R860">
        <f t="shared" si="251"/>
        <v>2936154.9621000001</v>
      </c>
      <c r="S860">
        <f t="shared" si="251"/>
        <v>3.3818999999999999</v>
      </c>
      <c r="T860">
        <f t="shared" si="251"/>
        <v>29764798.649800003</v>
      </c>
      <c r="U860">
        <f t="shared" si="251"/>
        <v>2363.8735999999999</v>
      </c>
      <c r="V860">
        <f t="shared" si="251"/>
        <v>3146881.4534</v>
      </c>
      <c r="W860">
        <f t="shared" si="251"/>
        <v>15.475899999999999</v>
      </c>
      <c r="X860">
        <f t="shared" si="251"/>
        <v>17.664200000000001</v>
      </c>
      <c r="Y860">
        <f t="shared" si="251"/>
        <v>707649.59750000003</v>
      </c>
      <c r="Z860">
        <f t="shared" si="251"/>
        <v>9885.8726000000006</v>
      </c>
      <c r="AA860">
        <f t="shared" si="251"/>
        <v>26899397.011300001</v>
      </c>
      <c r="AB860">
        <f t="shared" si="251"/>
        <v>20.9328</v>
      </c>
      <c r="AC860">
        <f t="shared" si="251"/>
        <v>17.481100000000001</v>
      </c>
      <c r="AD860">
        <f t="shared" si="251"/>
        <v>13.8248</v>
      </c>
      <c r="AE860">
        <f t="shared" si="251"/>
        <v>17.284600000000001</v>
      </c>
      <c r="AF860">
        <f t="shared" si="251"/>
        <v>0</v>
      </c>
      <c r="AG860">
        <f t="shared" si="251"/>
        <v>0</v>
      </c>
      <c r="AH860">
        <f t="shared" si="251"/>
        <v>0</v>
      </c>
      <c r="AI860">
        <f t="shared" si="251"/>
        <v>14.1022</v>
      </c>
      <c r="AJ860">
        <f t="shared" si="251"/>
        <v>13.372999999999999</v>
      </c>
      <c r="AK860">
        <f t="shared" si="251"/>
        <v>14.1235</v>
      </c>
      <c r="AL860">
        <f t="shared" si="251"/>
        <v>0</v>
      </c>
      <c r="AM860">
        <f t="shared" si="251"/>
        <v>175614809</v>
      </c>
      <c r="AN860" t="s">
        <v>84</v>
      </c>
    </row>
    <row r="861" spans="1:42" x14ac:dyDescent="0.15">
      <c r="A861" t="s">
        <v>85</v>
      </c>
      <c r="B861">
        <f t="shared" ref="B861:AM861" si="252">SUM(B847:B851)</f>
        <v>25193756.1666</v>
      </c>
      <c r="C861">
        <f t="shared" si="252"/>
        <v>54906471.783799998</v>
      </c>
      <c r="D861">
        <f t="shared" si="252"/>
        <v>0</v>
      </c>
      <c r="E861">
        <f t="shared" si="252"/>
        <v>347667.40340000001</v>
      </c>
      <c r="F861">
        <f t="shared" si="252"/>
        <v>0</v>
      </c>
      <c r="G861">
        <f t="shared" si="252"/>
        <v>0.61880000000000002</v>
      </c>
      <c r="H861">
        <f t="shared" si="252"/>
        <v>0</v>
      </c>
      <c r="I861">
        <f t="shared" si="252"/>
        <v>70341876.599600002</v>
      </c>
      <c r="J861">
        <f t="shared" si="252"/>
        <v>51.528000000000006</v>
      </c>
      <c r="K861">
        <f t="shared" si="252"/>
        <v>0</v>
      </c>
      <c r="L861">
        <f t="shared" si="252"/>
        <v>1761204.2009999999</v>
      </c>
      <c r="M861">
        <f t="shared" si="252"/>
        <v>0</v>
      </c>
      <c r="N861">
        <f t="shared" si="252"/>
        <v>0</v>
      </c>
      <c r="O861">
        <f t="shared" si="252"/>
        <v>29946.8416</v>
      </c>
      <c r="P861">
        <f t="shared" si="252"/>
        <v>0.42059999999999997</v>
      </c>
      <c r="Q861">
        <f t="shared" si="252"/>
        <v>0</v>
      </c>
      <c r="R861">
        <f t="shared" si="252"/>
        <v>1676112.2927000001</v>
      </c>
      <c r="S861">
        <f t="shared" si="252"/>
        <v>0</v>
      </c>
      <c r="T861">
        <f t="shared" si="252"/>
        <v>34739196.130399995</v>
      </c>
      <c r="U861">
        <f t="shared" si="252"/>
        <v>784060.42940000002</v>
      </c>
      <c r="V861">
        <f t="shared" si="252"/>
        <v>1185896.6595999999</v>
      </c>
      <c r="W861">
        <f t="shared" si="252"/>
        <v>0.24079999999999999</v>
      </c>
      <c r="X861">
        <f t="shared" si="252"/>
        <v>20783.283399999997</v>
      </c>
      <c r="Y861">
        <f t="shared" si="252"/>
        <v>2688336.7124000001</v>
      </c>
      <c r="Z861">
        <f t="shared" si="252"/>
        <v>5527.4183000000003</v>
      </c>
      <c r="AA861">
        <f t="shared" si="252"/>
        <v>55.111400000000003</v>
      </c>
      <c r="AB861">
        <f t="shared" si="252"/>
        <v>395.7217</v>
      </c>
      <c r="AC861">
        <f t="shared" si="252"/>
        <v>22.073599999999999</v>
      </c>
      <c r="AD861">
        <f t="shared" si="252"/>
        <v>0.1812</v>
      </c>
      <c r="AE861">
        <f t="shared" si="252"/>
        <v>19524.059399999998</v>
      </c>
      <c r="AF861">
        <f t="shared" si="252"/>
        <v>0</v>
      </c>
      <c r="AG861">
        <f t="shared" si="252"/>
        <v>0</v>
      </c>
      <c r="AH861">
        <f t="shared" si="252"/>
        <v>0</v>
      </c>
      <c r="AI861">
        <f t="shared" si="252"/>
        <v>7542.3059000000003</v>
      </c>
      <c r="AJ861">
        <f t="shared" si="252"/>
        <v>0.18029999999999999</v>
      </c>
      <c r="AK861">
        <f t="shared" si="252"/>
        <v>2.5617000000000001</v>
      </c>
      <c r="AL861">
        <f t="shared" si="252"/>
        <v>1592.5658000000001</v>
      </c>
      <c r="AM861">
        <f t="shared" si="252"/>
        <v>193710024</v>
      </c>
      <c r="AN861" t="s">
        <v>85</v>
      </c>
    </row>
    <row r="862" spans="1:42" x14ac:dyDescent="0.15">
      <c r="A862" t="s">
        <v>86</v>
      </c>
      <c r="B862">
        <f t="shared" ref="B862:AM862" si="253">B836</f>
        <v>9883534.8041999992</v>
      </c>
      <c r="C862">
        <f t="shared" si="253"/>
        <v>186522375.70750001</v>
      </c>
      <c r="D862">
        <f t="shared" si="253"/>
        <v>0</v>
      </c>
      <c r="E862">
        <f t="shared" si="253"/>
        <v>2411494.4068999998</v>
      </c>
      <c r="F862">
        <f t="shared" si="253"/>
        <v>0</v>
      </c>
      <c r="G862">
        <f t="shared" si="253"/>
        <v>0</v>
      </c>
      <c r="H862">
        <f t="shared" si="253"/>
        <v>0</v>
      </c>
      <c r="I862">
        <f t="shared" si="253"/>
        <v>87187385.873600006</v>
      </c>
      <c r="J862">
        <f t="shared" si="253"/>
        <v>0</v>
      </c>
      <c r="K862">
        <f t="shared" si="253"/>
        <v>0</v>
      </c>
      <c r="L862">
        <f t="shared" si="253"/>
        <v>741220.04650000005</v>
      </c>
      <c r="M862">
        <f t="shared" si="253"/>
        <v>0.1928</v>
      </c>
      <c r="N862">
        <f t="shared" si="253"/>
        <v>0</v>
      </c>
      <c r="O862">
        <f t="shared" si="253"/>
        <v>4403.2632999999996</v>
      </c>
      <c r="P862">
        <f t="shared" si="253"/>
        <v>1.8087</v>
      </c>
      <c r="Q862">
        <f t="shared" si="253"/>
        <v>0</v>
      </c>
      <c r="R862">
        <f t="shared" si="253"/>
        <v>3929302.8876</v>
      </c>
      <c r="S862">
        <f t="shared" si="253"/>
        <v>0</v>
      </c>
      <c r="T862">
        <f t="shared" si="253"/>
        <v>190529429.11829999</v>
      </c>
      <c r="U862">
        <f t="shared" si="253"/>
        <v>2624249.1354</v>
      </c>
      <c r="V862">
        <f t="shared" si="253"/>
        <v>0</v>
      </c>
      <c r="W862">
        <f t="shared" si="253"/>
        <v>0</v>
      </c>
      <c r="X862">
        <f t="shared" si="253"/>
        <v>0</v>
      </c>
      <c r="Y862">
        <f t="shared" si="253"/>
        <v>956872.66310000001</v>
      </c>
      <c r="Z862">
        <f t="shared" si="253"/>
        <v>823.2944</v>
      </c>
      <c r="AA862">
        <f t="shared" si="253"/>
        <v>14.048</v>
      </c>
      <c r="AB862">
        <f t="shared" si="253"/>
        <v>51.619700000000002</v>
      </c>
      <c r="AC862">
        <f t="shared" si="253"/>
        <v>12.111000000000001</v>
      </c>
      <c r="AD862">
        <f t="shared" si="253"/>
        <v>0</v>
      </c>
      <c r="AE862">
        <f t="shared" si="253"/>
        <v>809777.11820000003</v>
      </c>
      <c r="AF862">
        <f t="shared" si="253"/>
        <v>1439071.0691</v>
      </c>
      <c r="AG862">
        <f t="shared" si="253"/>
        <v>0</v>
      </c>
      <c r="AH862">
        <f t="shared" si="253"/>
        <v>0</v>
      </c>
      <c r="AI862">
        <f t="shared" si="253"/>
        <v>0</v>
      </c>
      <c r="AJ862">
        <f t="shared" si="253"/>
        <v>0</v>
      </c>
      <c r="AK862">
        <f t="shared" si="253"/>
        <v>0</v>
      </c>
      <c r="AL862">
        <f t="shared" si="253"/>
        <v>0</v>
      </c>
      <c r="AM862">
        <f t="shared" si="253"/>
        <v>487040019</v>
      </c>
      <c r="AN862" t="s">
        <v>86</v>
      </c>
    </row>
    <row r="863" spans="1:42" x14ac:dyDescent="0.15">
      <c r="A863" t="s">
        <v>41</v>
      </c>
      <c r="B863">
        <f t="shared" ref="B863:AM863" si="254">SUM(B858:B862)</f>
        <v>35082722.569899999</v>
      </c>
      <c r="C863">
        <f t="shared" si="254"/>
        <v>685141647.60469997</v>
      </c>
      <c r="D863">
        <f t="shared" si="254"/>
        <v>3963.78</v>
      </c>
      <c r="E863">
        <f t="shared" si="254"/>
        <v>3873047.2459999998</v>
      </c>
      <c r="F863">
        <f t="shared" si="254"/>
        <v>1703.4241</v>
      </c>
      <c r="G863">
        <f t="shared" si="254"/>
        <v>11.714600000000001</v>
      </c>
      <c r="H863">
        <f t="shared" si="254"/>
        <v>4369343.7789000003</v>
      </c>
      <c r="I863">
        <f t="shared" si="254"/>
        <v>237179807.24129999</v>
      </c>
      <c r="J863">
        <f t="shared" si="254"/>
        <v>180.24439999999998</v>
      </c>
      <c r="K863">
        <f t="shared" si="254"/>
        <v>8.4878999999999998</v>
      </c>
      <c r="L863">
        <f t="shared" si="254"/>
        <v>4186254.6268999996</v>
      </c>
      <c r="M863">
        <f t="shared" si="254"/>
        <v>0.3296</v>
      </c>
      <c r="N863">
        <f t="shared" si="254"/>
        <v>907676.45010000002</v>
      </c>
      <c r="O863">
        <f t="shared" si="254"/>
        <v>119238.755</v>
      </c>
      <c r="P863">
        <f t="shared" si="254"/>
        <v>14.5467</v>
      </c>
      <c r="Q863">
        <f t="shared" si="254"/>
        <v>7791457.5581</v>
      </c>
      <c r="R863">
        <f t="shared" si="254"/>
        <v>13022767.441</v>
      </c>
      <c r="S863">
        <f t="shared" si="254"/>
        <v>23.469499999999996</v>
      </c>
      <c r="T863">
        <f t="shared" si="254"/>
        <v>369539003.93260002</v>
      </c>
      <c r="U863">
        <f t="shared" si="254"/>
        <v>6789511.6583000002</v>
      </c>
      <c r="V863">
        <f t="shared" si="254"/>
        <v>26254242.925100002</v>
      </c>
      <c r="W863">
        <f t="shared" si="254"/>
        <v>15.716699999999999</v>
      </c>
      <c r="X863">
        <f t="shared" si="254"/>
        <v>64037.708399999989</v>
      </c>
      <c r="Y863">
        <f t="shared" si="254"/>
        <v>8212574.6919</v>
      </c>
      <c r="Z863">
        <f t="shared" si="254"/>
        <v>413946.94880000001</v>
      </c>
      <c r="AA863">
        <f t="shared" si="254"/>
        <v>26899689.930400003</v>
      </c>
      <c r="AB863">
        <f t="shared" si="254"/>
        <v>1997469.6069000002</v>
      </c>
      <c r="AC863">
        <f t="shared" si="254"/>
        <v>145.26419999999999</v>
      </c>
      <c r="AD863">
        <f t="shared" si="254"/>
        <v>114165.46620000001</v>
      </c>
      <c r="AE863">
        <f t="shared" si="254"/>
        <v>1013788.4929000001</v>
      </c>
      <c r="AF863">
        <f t="shared" si="254"/>
        <v>1439071.0691</v>
      </c>
      <c r="AG863">
        <f t="shared" si="254"/>
        <v>138017.73389999999</v>
      </c>
      <c r="AH863">
        <f t="shared" si="254"/>
        <v>416859.85350000003</v>
      </c>
      <c r="AI863">
        <f t="shared" si="254"/>
        <v>8201.1990000000005</v>
      </c>
      <c r="AJ863">
        <f t="shared" si="254"/>
        <v>69318.451000000015</v>
      </c>
      <c r="AK863">
        <f t="shared" si="254"/>
        <v>16.685200000000002</v>
      </c>
      <c r="AL863">
        <f t="shared" si="254"/>
        <v>1592.5658000000001</v>
      </c>
      <c r="AM863">
        <f t="shared" si="254"/>
        <v>1435051539</v>
      </c>
      <c r="AN863" t="s">
        <v>41</v>
      </c>
    </row>
    <row r="864" spans="1:42" x14ac:dyDescent="0.15">
      <c r="AN864" t="s">
        <v>41</v>
      </c>
      <c r="AO864" t="s">
        <v>87</v>
      </c>
      <c r="AP864" t="s">
        <v>108</v>
      </c>
    </row>
    <row r="865" spans="1:50" x14ac:dyDescent="0.15">
      <c r="A865" t="s">
        <v>88</v>
      </c>
      <c r="B865">
        <f t="shared" ref="B865:AM865" si="255">SUM(B858:B861)</f>
        <v>25199187.765700001</v>
      </c>
      <c r="C865">
        <f t="shared" si="255"/>
        <v>498619271.89719999</v>
      </c>
      <c r="D865">
        <f t="shared" si="255"/>
        <v>3963.78</v>
      </c>
      <c r="E865">
        <f t="shared" si="255"/>
        <v>1461552.8391</v>
      </c>
      <c r="F865">
        <f t="shared" si="255"/>
        <v>1703.4241</v>
      </c>
      <c r="G865">
        <f t="shared" si="255"/>
        <v>11.714600000000001</v>
      </c>
      <c r="H865">
        <f t="shared" si="255"/>
        <v>4369343.7789000003</v>
      </c>
      <c r="I865">
        <f t="shared" si="255"/>
        <v>149992421.36769998</v>
      </c>
      <c r="J865">
        <f t="shared" si="255"/>
        <v>180.24439999999998</v>
      </c>
      <c r="K865">
        <f t="shared" si="255"/>
        <v>8.4878999999999998</v>
      </c>
      <c r="L865">
        <f t="shared" si="255"/>
        <v>3445034.5803999994</v>
      </c>
      <c r="M865">
        <f t="shared" si="255"/>
        <v>0.1368</v>
      </c>
      <c r="N865">
        <f t="shared" si="255"/>
        <v>907676.45010000002</v>
      </c>
      <c r="O865">
        <f t="shared" si="255"/>
        <v>114835.4917</v>
      </c>
      <c r="P865">
        <f t="shared" si="255"/>
        <v>12.738</v>
      </c>
      <c r="Q865">
        <f t="shared" si="255"/>
        <v>7791457.5581</v>
      </c>
      <c r="R865">
        <f t="shared" si="255"/>
        <v>9093464.5533999987</v>
      </c>
      <c r="S865">
        <f t="shared" si="255"/>
        <v>23.469499999999996</v>
      </c>
      <c r="T865">
        <f t="shared" si="255"/>
        <v>179009574.8143</v>
      </c>
      <c r="U865">
        <f t="shared" si="255"/>
        <v>4165262.5229000002</v>
      </c>
      <c r="V865">
        <f t="shared" si="255"/>
        <v>26254242.925100002</v>
      </c>
      <c r="W865">
        <f t="shared" si="255"/>
        <v>15.716699999999999</v>
      </c>
      <c r="X865">
        <f t="shared" si="255"/>
        <v>64037.708399999989</v>
      </c>
      <c r="Y865">
        <f t="shared" si="255"/>
        <v>7255702.0287999995</v>
      </c>
      <c r="Z865">
        <f t="shared" si="255"/>
        <v>413123.6544</v>
      </c>
      <c r="AA865">
        <f t="shared" si="255"/>
        <v>26899675.882400002</v>
      </c>
      <c r="AB865">
        <f t="shared" si="255"/>
        <v>1997417.9872000003</v>
      </c>
      <c r="AC865">
        <f t="shared" si="255"/>
        <v>133.1532</v>
      </c>
      <c r="AD865">
        <f t="shared" si="255"/>
        <v>114165.46620000001</v>
      </c>
      <c r="AE865">
        <f t="shared" si="255"/>
        <v>204011.37470000001</v>
      </c>
      <c r="AF865">
        <f t="shared" si="255"/>
        <v>0</v>
      </c>
      <c r="AG865">
        <f t="shared" si="255"/>
        <v>138017.73389999999</v>
      </c>
      <c r="AH865">
        <f t="shared" si="255"/>
        <v>416859.85350000003</v>
      </c>
      <c r="AI865">
        <f t="shared" si="255"/>
        <v>8201.1990000000005</v>
      </c>
      <c r="AJ865">
        <f t="shared" si="255"/>
        <v>69318.451000000015</v>
      </c>
      <c r="AK865">
        <f t="shared" si="255"/>
        <v>16.685200000000002</v>
      </c>
      <c r="AL865">
        <f t="shared" si="255"/>
        <v>1592.5658000000001</v>
      </c>
      <c r="AM865">
        <f t="shared" si="255"/>
        <v>948011520</v>
      </c>
      <c r="AN865">
        <f>AM865</f>
        <v>948011520</v>
      </c>
      <c r="AO865" s="25">
        <f>$C865+$I865+$T865</f>
        <v>827621268.07920003</v>
      </c>
      <c r="AP865" s="24">
        <f>AN865-AO865</f>
        <v>120390251.92079997</v>
      </c>
      <c r="AQ865" s="17">
        <f>AP865/AN865</f>
        <v>0.12699239342661151</v>
      </c>
      <c r="AR865" t="s">
        <v>88</v>
      </c>
      <c r="AV865" t="s">
        <v>150</v>
      </c>
      <c r="AX865" t="s">
        <v>150</v>
      </c>
    </row>
    <row r="866" spans="1:50" x14ac:dyDescent="0.15">
      <c r="AX866" t="s">
        <v>150</v>
      </c>
    </row>
    <row r="867" spans="1:50" x14ac:dyDescent="0.15">
      <c r="A867" t="s">
        <v>49</v>
      </c>
      <c r="B867" s="15">
        <f t="shared" ref="B867:AL867" si="256">B865/$AM865</f>
        <v>2.6581098682956935E-2</v>
      </c>
      <c r="C867" s="15">
        <f t="shared" si="256"/>
        <v>0.52596330464127694</v>
      </c>
      <c r="D867" s="15">
        <f t="shared" si="256"/>
        <v>4.1811517227132431E-6</v>
      </c>
      <c r="E867" s="15">
        <f t="shared" si="256"/>
        <v>1.5417036694870543E-3</v>
      </c>
      <c r="F867" s="15">
        <f t="shared" si="256"/>
        <v>1.7968390299729691E-6</v>
      </c>
      <c r="G867" s="15">
        <f t="shared" si="256"/>
        <v>1.235702283449045E-8</v>
      </c>
      <c r="H867" s="15">
        <f t="shared" si="256"/>
        <v>4.6089564174283454E-3</v>
      </c>
      <c r="I867" s="15">
        <f t="shared" si="256"/>
        <v>0.15821793111511975</v>
      </c>
      <c r="J867" s="15">
        <f t="shared" si="256"/>
        <v>1.901289132013923E-7</v>
      </c>
      <c r="K867" s="15">
        <f t="shared" si="256"/>
        <v>8.9533722121857753E-9</v>
      </c>
      <c r="L867" s="15">
        <f t="shared" si="256"/>
        <v>3.6339585624444726E-3</v>
      </c>
      <c r="M867" s="15">
        <f t="shared" si="256"/>
        <v>1.4430204392452954E-10</v>
      </c>
      <c r="N867" s="15">
        <f t="shared" si="256"/>
        <v>9.5745297493853238E-4</v>
      </c>
      <c r="O867" s="15">
        <f t="shared" si="256"/>
        <v>1.2113301291950545E-4</v>
      </c>
      <c r="P867" s="15">
        <f t="shared" si="256"/>
        <v>1.3436545581218253E-8</v>
      </c>
      <c r="Q867" s="15">
        <f t="shared" si="256"/>
        <v>8.2187372133410361E-3</v>
      </c>
      <c r="R867" s="15">
        <f t="shared" si="256"/>
        <v>9.5921456243485293E-3</v>
      </c>
      <c r="S867" s="15">
        <f t="shared" si="256"/>
        <v>2.4756555700926499E-8</v>
      </c>
      <c r="T867" s="15">
        <f t="shared" si="256"/>
        <v>0.18882637081699177</v>
      </c>
      <c r="U867" s="15">
        <f t="shared" si="256"/>
        <v>4.3936834469057934E-3</v>
      </c>
      <c r="V867" s="15">
        <f t="shared" si="256"/>
        <v>2.7694012542273751E-2</v>
      </c>
      <c r="W867" s="15">
        <f t="shared" si="256"/>
        <v>1.6578596006934599E-8</v>
      </c>
      <c r="X867" s="15">
        <f t="shared" si="256"/>
        <v>6.7549504461717922E-5</v>
      </c>
      <c r="Y867" s="15">
        <f t="shared" si="256"/>
        <v>7.6536011174210194E-3</v>
      </c>
      <c r="Z867" s="15">
        <f t="shared" si="256"/>
        <v>4.3577915002551866E-4</v>
      </c>
      <c r="AA867" s="15">
        <f t="shared" si="256"/>
        <v>2.8374840721766759E-2</v>
      </c>
      <c r="AB867" s="15">
        <f t="shared" si="256"/>
        <v>2.1069553956475132E-3</v>
      </c>
      <c r="AC867" s="15">
        <f t="shared" si="256"/>
        <v>1.4045525522727826E-7</v>
      </c>
      <c r="AD867" s="15">
        <f t="shared" si="256"/>
        <v>1.2042624355450872E-4</v>
      </c>
      <c r="AE867" s="15">
        <f t="shared" si="256"/>
        <v>2.1519925696683519E-4</v>
      </c>
      <c r="AF867" s="15">
        <f t="shared" si="256"/>
        <v>0</v>
      </c>
      <c r="AG867" s="15">
        <f t="shared" si="256"/>
        <v>1.4558655774562739E-4</v>
      </c>
      <c r="AH867" s="15">
        <f t="shared" si="256"/>
        <v>4.3972024042492649E-4</v>
      </c>
      <c r="AI867" s="15">
        <f t="shared" si="256"/>
        <v>8.6509486720161385E-6</v>
      </c>
      <c r="AJ867" s="15">
        <f t="shared" si="256"/>
        <v>7.3119840358058113E-5</v>
      </c>
      <c r="AK867" s="15">
        <f t="shared" si="256"/>
        <v>1.7600208064982166E-8</v>
      </c>
      <c r="AL867" s="15">
        <f t="shared" si="256"/>
        <v>1.679901315967131E-6</v>
      </c>
      <c r="AM867">
        <f>SUM(B867:AL867)</f>
        <v>1.0000000000003164</v>
      </c>
      <c r="AN867" t="s">
        <v>49</v>
      </c>
    </row>
    <row r="868" spans="1:50" x14ac:dyDescent="0.15">
      <c r="A868" t="s">
        <v>89</v>
      </c>
      <c r="B868" s="17">
        <f>B865/$AP865</f>
        <v>0.20931252625235439</v>
      </c>
      <c r="C868" s="17" t="s">
        <v>150</v>
      </c>
      <c r="D868" s="17">
        <f>D865/$AP865</f>
        <v>3.292442649432793E-5</v>
      </c>
      <c r="E868" s="17">
        <f>E865/$AP865</f>
        <v>1.2140126096434271E-2</v>
      </c>
      <c r="F868" s="17">
        <f>F865/$AP865</f>
        <v>1.4149186273990156E-5</v>
      </c>
      <c r="G868" s="17">
        <f>G865/$AP865</f>
        <v>9.7305220423548715E-8</v>
      </c>
      <c r="H868" s="17">
        <f>H865/$AP865</f>
        <v>3.6293169166008728E-2</v>
      </c>
      <c r="I868" s="17" t="s">
        <v>150</v>
      </c>
      <c r="J868" s="17">
        <f t="shared" ref="J868:S868" si="257">J865/$AP865</f>
        <v>1.4971677284849917E-6</v>
      </c>
      <c r="K868" s="17">
        <f t="shared" si="257"/>
        <v>7.0503216536035293E-8</v>
      </c>
      <c r="L868" s="17">
        <f t="shared" si="257"/>
        <v>2.8615560856757344E-2</v>
      </c>
      <c r="M868" s="17">
        <f t="shared" si="257"/>
        <v>1.1363046244806877E-9</v>
      </c>
      <c r="N868" s="17">
        <f t="shared" si="257"/>
        <v>7.5394513726669892E-3</v>
      </c>
      <c r="O868" s="17">
        <f t="shared" si="257"/>
        <v>9.5386038211420774E-4</v>
      </c>
      <c r="P868" s="17">
        <f t="shared" si="257"/>
        <v>1.0580590867423245E-7</v>
      </c>
      <c r="Q868" s="17">
        <f t="shared" si="257"/>
        <v>6.4718342505219559E-2</v>
      </c>
      <c r="R868" s="17">
        <f t="shared" si="257"/>
        <v>7.55332297118394E-2</v>
      </c>
      <c r="S868" s="17">
        <f t="shared" si="257"/>
        <v>1.9494518555737935E-7</v>
      </c>
      <c r="T868" s="17" t="s">
        <v>150</v>
      </c>
      <c r="U868" s="17">
        <f t="shared" ref="U868:AL868" si="258">U865/$AP865</f>
        <v>3.4598004875346249E-2</v>
      </c>
      <c r="V868" s="17">
        <f t="shared" si="258"/>
        <v>0.21807615239788383</v>
      </c>
      <c r="W868" s="17">
        <f t="shared" si="258"/>
        <v>1.305479451138569E-7</v>
      </c>
      <c r="X868" s="17">
        <f t="shared" si="258"/>
        <v>5.3191772073147485E-4</v>
      </c>
      <c r="Y868" s="17">
        <f t="shared" si="258"/>
        <v>6.0268185447217452E-2</v>
      </c>
      <c r="Z868" s="17">
        <f t="shared" si="258"/>
        <v>3.4315374194231097E-3</v>
      </c>
      <c r="AA868" s="17">
        <f t="shared" si="258"/>
        <v>0.22343732530849961</v>
      </c>
      <c r="AB868" s="17">
        <f t="shared" si="258"/>
        <v>1.6591193683306048E-2</v>
      </c>
      <c r="AC868" s="17">
        <f t="shared" si="258"/>
        <v>1.1060131354122945E-6</v>
      </c>
      <c r="AD868" s="17">
        <f t="shared" si="258"/>
        <v>9.4829493566559689E-4</v>
      </c>
      <c r="AE868" s="17">
        <f t="shared" si="258"/>
        <v>1.6945838341978975E-3</v>
      </c>
      <c r="AF868" s="17">
        <f t="shared" si="258"/>
        <v>0</v>
      </c>
      <c r="AG868" s="17">
        <f t="shared" si="258"/>
        <v>1.1464195123604896E-3</v>
      </c>
      <c r="AH868" s="17">
        <f t="shared" si="258"/>
        <v>3.4625714860554973E-3</v>
      </c>
      <c r="AI868" s="17">
        <f t="shared" si="258"/>
        <v>6.8121786184111052E-5</v>
      </c>
      <c r="AJ868" s="17">
        <f t="shared" si="258"/>
        <v>5.7578126047615468E-4</v>
      </c>
      <c r="AK868" s="17">
        <f t="shared" si="258"/>
        <v>1.385926163770846E-7</v>
      </c>
      <c r="AL868" s="17">
        <f t="shared" si="258"/>
        <v>1.3228361720246974E-5</v>
      </c>
      <c r="AM868" s="17">
        <f>SUM(B868:AL868)</f>
        <v>1.0000000000024922</v>
      </c>
      <c r="AN868" t="s">
        <v>89</v>
      </c>
      <c r="AP868" s="17"/>
    </row>
    <row r="870" spans="1:50" x14ac:dyDescent="0.15">
      <c r="A870" t="s">
        <v>109</v>
      </c>
      <c r="B870">
        <f t="shared" ref="B870:AL870" si="259">COUNTIF(B865,"&gt;1000")</f>
        <v>1</v>
      </c>
      <c r="C870">
        <f t="shared" si="259"/>
        <v>1</v>
      </c>
      <c r="D870">
        <f t="shared" si="259"/>
        <v>1</v>
      </c>
      <c r="E870">
        <f t="shared" si="259"/>
        <v>1</v>
      </c>
      <c r="F870">
        <f t="shared" si="259"/>
        <v>1</v>
      </c>
      <c r="G870">
        <f t="shared" si="259"/>
        <v>0</v>
      </c>
      <c r="H870">
        <f t="shared" si="259"/>
        <v>1</v>
      </c>
      <c r="I870">
        <f t="shared" si="259"/>
        <v>1</v>
      </c>
      <c r="J870">
        <f t="shared" si="259"/>
        <v>0</v>
      </c>
      <c r="K870">
        <f t="shared" si="259"/>
        <v>0</v>
      </c>
      <c r="L870">
        <f t="shared" si="259"/>
        <v>1</v>
      </c>
      <c r="M870">
        <f t="shared" si="259"/>
        <v>0</v>
      </c>
      <c r="N870">
        <f t="shared" si="259"/>
        <v>1</v>
      </c>
      <c r="O870">
        <f t="shared" si="259"/>
        <v>1</v>
      </c>
      <c r="P870">
        <f t="shared" si="259"/>
        <v>0</v>
      </c>
      <c r="Q870">
        <f t="shared" si="259"/>
        <v>1</v>
      </c>
      <c r="R870">
        <f t="shared" si="259"/>
        <v>1</v>
      </c>
      <c r="S870">
        <f t="shared" si="259"/>
        <v>0</v>
      </c>
      <c r="T870">
        <f t="shared" si="259"/>
        <v>1</v>
      </c>
      <c r="U870">
        <f t="shared" si="259"/>
        <v>1</v>
      </c>
      <c r="V870">
        <f t="shared" si="259"/>
        <v>1</v>
      </c>
      <c r="W870">
        <f t="shared" si="259"/>
        <v>0</v>
      </c>
      <c r="X870">
        <f t="shared" si="259"/>
        <v>1</v>
      </c>
      <c r="Y870">
        <f t="shared" si="259"/>
        <v>1</v>
      </c>
      <c r="Z870">
        <f t="shared" si="259"/>
        <v>1</v>
      </c>
      <c r="AA870">
        <f t="shared" si="259"/>
        <v>1</v>
      </c>
      <c r="AB870">
        <f t="shared" si="259"/>
        <v>1</v>
      </c>
      <c r="AC870">
        <f t="shared" si="259"/>
        <v>0</v>
      </c>
      <c r="AD870">
        <f t="shared" si="259"/>
        <v>1</v>
      </c>
      <c r="AE870">
        <f t="shared" si="259"/>
        <v>1</v>
      </c>
      <c r="AF870">
        <f t="shared" si="259"/>
        <v>0</v>
      </c>
      <c r="AG870">
        <f t="shared" si="259"/>
        <v>1</v>
      </c>
      <c r="AH870">
        <f t="shared" si="259"/>
        <v>1</v>
      </c>
      <c r="AI870">
        <f t="shared" si="259"/>
        <v>1</v>
      </c>
      <c r="AJ870">
        <f t="shared" si="259"/>
        <v>1</v>
      </c>
      <c r="AK870">
        <f t="shared" si="259"/>
        <v>0</v>
      </c>
      <c r="AL870">
        <f t="shared" si="259"/>
        <v>1</v>
      </c>
      <c r="AM870">
        <f>SUM(B870:AL870)-SUM($C870,$I870,$T870,$K870,$Z870)</f>
        <v>23</v>
      </c>
      <c r="AN870" t="s">
        <v>109</v>
      </c>
    </row>
    <row r="871" spans="1:50" x14ac:dyDescent="0.15">
      <c r="A871" t="s">
        <v>116</v>
      </c>
      <c r="AN871" t="s">
        <v>116</v>
      </c>
    </row>
    <row r="872" spans="1:50" x14ac:dyDescent="0.15">
      <c r="B872" t="s">
        <v>150</v>
      </c>
      <c r="C872" t="s">
        <v>150</v>
      </c>
    </row>
    <row r="873" spans="1:50" ht="28" x14ac:dyDescent="0.15">
      <c r="A873" s="23" t="s">
        <v>111</v>
      </c>
      <c r="B873">
        <f t="shared" ref="B873:AL873" si="260">COUNTIF(B868,"&gt;0.01")</f>
        <v>1</v>
      </c>
      <c r="C873">
        <f t="shared" si="260"/>
        <v>0</v>
      </c>
      <c r="D873">
        <f t="shared" si="260"/>
        <v>0</v>
      </c>
      <c r="E873">
        <f t="shared" si="260"/>
        <v>1</v>
      </c>
      <c r="F873">
        <f t="shared" si="260"/>
        <v>0</v>
      </c>
      <c r="G873">
        <f t="shared" si="260"/>
        <v>0</v>
      </c>
      <c r="H873">
        <f t="shared" si="260"/>
        <v>1</v>
      </c>
      <c r="I873">
        <f t="shared" si="260"/>
        <v>0</v>
      </c>
      <c r="J873">
        <f t="shared" si="260"/>
        <v>0</v>
      </c>
      <c r="K873">
        <f t="shared" si="260"/>
        <v>0</v>
      </c>
      <c r="L873">
        <f t="shared" si="260"/>
        <v>1</v>
      </c>
      <c r="M873">
        <f t="shared" si="260"/>
        <v>0</v>
      </c>
      <c r="N873">
        <f t="shared" si="260"/>
        <v>0</v>
      </c>
      <c r="O873">
        <f t="shared" si="260"/>
        <v>0</v>
      </c>
      <c r="P873">
        <f t="shared" si="260"/>
        <v>0</v>
      </c>
      <c r="Q873">
        <f t="shared" si="260"/>
        <v>1</v>
      </c>
      <c r="R873">
        <f t="shared" si="260"/>
        <v>1</v>
      </c>
      <c r="S873">
        <f t="shared" si="260"/>
        <v>0</v>
      </c>
      <c r="T873">
        <f t="shared" si="260"/>
        <v>0</v>
      </c>
      <c r="U873">
        <f t="shared" si="260"/>
        <v>1</v>
      </c>
      <c r="V873">
        <f t="shared" si="260"/>
        <v>1</v>
      </c>
      <c r="W873">
        <f t="shared" si="260"/>
        <v>0</v>
      </c>
      <c r="X873">
        <f t="shared" si="260"/>
        <v>0</v>
      </c>
      <c r="Y873">
        <f t="shared" si="260"/>
        <v>1</v>
      </c>
      <c r="Z873">
        <f t="shared" si="260"/>
        <v>0</v>
      </c>
      <c r="AA873">
        <f t="shared" si="260"/>
        <v>1</v>
      </c>
      <c r="AB873">
        <f t="shared" si="260"/>
        <v>1</v>
      </c>
      <c r="AC873">
        <f t="shared" si="260"/>
        <v>0</v>
      </c>
      <c r="AD873">
        <f t="shared" si="260"/>
        <v>0</v>
      </c>
      <c r="AE873">
        <f t="shared" si="260"/>
        <v>0</v>
      </c>
      <c r="AF873">
        <f t="shared" si="260"/>
        <v>0</v>
      </c>
      <c r="AG873">
        <f t="shared" si="260"/>
        <v>0</v>
      </c>
      <c r="AH873">
        <f t="shared" si="260"/>
        <v>0</v>
      </c>
      <c r="AI873">
        <f t="shared" si="260"/>
        <v>0</v>
      </c>
      <c r="AJ873">
        <f t="shared" si="260"/>
        <v>0</v>
      </c>
      <c r="AK873">
        <f t="shared" si="260"/>
        <v>0</v>
      </c>
      <c r="AL873">
        <f t="shared" si="260"/>
        <v>0</v>
      </c>
      <c r="AM873">
        <f>SUM(B873:AL873)</f>
        <v>11</v>
      </c>
      <c r="AN873" s="23" t="s">
        <v>111</v>
      </c>
    </row>
    <row r="877" spans="1:50" x14ac:dyDescent="0.15">
      <c r="A877" t="s">
        <v>221</v>
      </c>
      <c r="B877" t="s">
        <v>191</v>
      </c>
    </row>
    <row r="879" spans="1:50" x14ac:dyDescent="0.15">
      <c r="B879" t="s">
        <v>51</v>
      </c>
      <c r="C879" t="s">
        <v>52</v>
      </c>
      <c r="D879" t="s">
        <v>188</v>
      </c>
      <c r="E879" t="s">
        <v>53</v>
      </c>
      <c r="F879" t="s">
        <v>158</v>
      </c>
      <c r="G879" t="s">
        <v>55</v>
      </c>
      <c r="H879" t="s">
        <v>200</v>
      </c>
      <c r="I879" t="s">
        <v>56</v>
      </c>
      <c r="J879" t="s">
        <v>106</v>
      </c>
      <c r="K879" t="s">
        <v>57</v>
      </c>
      <c r="L879" t="s">
        <v>152</v>
      </c>
      <c r="M879" t="s">
        <v>60</v>
      </c>
      <c r="N879" t="s">
        <v>148</v>
      </c>
      <c r="O879" t="s">
        <v>65</v>
      </c>
      <c r="P879" t="s">
        <v>67</v>
      </c>
      <c r="Q879" t="s">
        <v>107</v>
      </c>
      <c r="R879" t="s">
        <v>68</v>
      </c>
      <c r="S879" t="s">
        <v>198</v>
      </c>
      <c r="T879" t="s">
        <v>69</v>
      </c>
      <c r="U879" t="s">
        <v>118</v>
      </c>
      <c r="V879" t="s">
        <v>119</v>
      </c>
      <c r="W879" t="s">
        <v>185</v>
      </c>
      <c r="X879" t="s">
        <v>70</v>
      </c>
      <c r="Y879" t="s">
        <v>71</v>
      </c>
      <c r="Z879" t="s">
        <v>72</v>
      </c>
      <c r="AA879" t="s">
        <v>73</v>
      </c>
      <c r="AB879" t="s">
        <v>153</v>
      </c>
      <c r="AC879" t="s">
        <v>74</v>
      </c>
      <c r="AD879" t="s">
        <v>154</v>
      </c>
      <c r="AE879" t="s">
        <v>75</v>
      </c>
      <c r="AF879" t="s">
        <v>194</v>
      </c>
      <c r="AG879" t="s">
        <v>186</v>
      </c>
      <c r="AH879" t="s">
        <v>195</v>
      </c>
      <c r="AI879" t="s">
        <v>155</v>
      </c>
      <c r="AJ879" t="s">
        <v>78</v>
      </c>
      <c r="AK879" t="s">
        <v>79</v>
      </c>
      <c r="AL879" t="s">
        <v>81</v>
      </c>
      <c r="AM879" t="s">
        <v>41</v>
      </c>
    </row>
    <row r="880" spans="1:50" x14ac:dyDescent="0.15">
      <c r="A880" t="s">
        <v>159</v>
      </c>
      <c r="B880">
        <v>9562285.4432999995</v>
      </c>
      <c r="C880">
        <v>183973057.8326</v>
      </c>
      <c r="D880">
        <v>0</v>
      </c>
      <c r="E880">
        <v>2406512.2124000001</v>
      </c>
      <c r="F880">
        <v>0</v>
      </c>
      <c r="G880">
        <v>0</v>
      </c>
      <c r="H880">
        <v>0</v>
      </c>
      <c r="I880">
        <v>96524168.022699997</v>
      </c>
      <c r="J880">
        <v>0</v>
      </c>
      <c r="K880">
        <v>0</v>
      </c>
      <c r="L880">
        <v>335054.16950000002</v>
      </c>
      <c r="M880">
        <v>0</v>
      </c>
      <c r="N880">
        <v>0</v>
      </c>
      <c r="O880">
        <v>132081.40659999999</v>
      </c>
      <c r="P880">
        <v>1.6773</v>
      </c>
      <c r="Q880">
        <v>0</v>
      </c>
      <c r="R880">
        <v>8734526.6085999999</v>
      </c>
      <c r="S880">
        <v>0</v>
      </c>
      <c r="T880">
        <v>159012359.7094</v>
      </c>
      <c r="U880">
        <v>3815299.8552999999</v>
      </c>
      <c r="V880">
        <v>0</v>
      </c>
      <c r="W880">
        <v>0</v>
      </c>
      <c r="X880">
        <v>0</v>
      </c>
      <c r="Y880">
        <v>2573693.1074999999</v>
      </c>
      <c r="Z880">
        <v>828.12109999999996</v>
      </c>
      <c r="AA880">
        <v>24.5656</v>
      </c>
      <c r="AB880">
        <v>4602.9858000000004</v>
      </c>
      <c r="AC880">
        <v>36.616999999999997</v>
      </c>
      <c r="AD880">
        <v>0</v>
      </c>
      <c r="AE880">
        <v>4355007.0006999997</v>
      </c>
      <c r="AF880">
        <v>1268423.2523000001</v>
      </c>
      <c r="AG880">
        <v>0</v>
      </c>
      <c r="AH880">
        <v>0</v>
      </c>
      <c r="AI880">
        <v>0</v>
      </c>
      <c r="AJ880">
        <v>0</v>
      </c>
      <c r="AK880">
        <v>0</v>
      </c>
      <c r="AL880">
        <v>0</v>
      </c>
      <c r="AM880">
        <v>472697963</v>
      </c>
      <c r="AN880" t="s">
        <v>159</v>
      </c>
    </row>
    <row r="881" spans="1:40" x14ac:dyDescent="0.15">
      <c r="A881" t="s">
        <v>160</v>
      </c>
      <c r="B881">
        <v>0</v>
      </c>
      <c r="C881">
        <v>3129562.7722</v>
      </c>
      <c r="D881">
        <v>0</v>
      </c>
      <c r="E881">
        <v>14.3613</v>
      </c>
      <c r="F881">
        <v>0</v>
      </c>
      <c r="G881">
        <v>0</v>
      </c>
      <c r="H881">
        <v>0</v>
      </c>
      <c r="I881">
        <v>37205452.332099997</v>
      </c>
      <c r="J881">
        <v>0</v>
      </c>
      <c r="K881">
        <v>0</v>
      </c>
      <c r="L881">
        <v>0</v>
      </c>
      <c r="M881">
        <v>0</v>
      </c>
      <c r="N881">
        <v>0</v>
      </c>
      <c r="O881">
        <v>212899.62179999999</v>
      </c>
      <c r="P881">
        <v>0</v>
      </c>
      <c r="Q881">
        <v>0</v>
      </c>
      <c r="R881">
        <v>278906.26539999997</v>
      </c>
      <c r="S881">
        <v>0</v>
      </c>
      <c r="T881">
        <v>4849773.8295999998</v>
      </c>
      <c r="U881">
        <v>726011.92440000002</v>
      </c>
      <c r="V881">
        <v>33.281399999999998</v>
      </c>
      <c r="W881">
        <v>0</v>
      </c>
      <c r="X881">
        <v>785.11779999999999</v>
      </c>
      <c r="Y881">
        <v>0</v>
      </c>
      <c r="Z881">
        <v>2085.4517000000001</v>
      </c>
      <c r="AA881">
        <v>383.5795</v>
      </c>
      <c r="AB881">
        <v>0</v>
      </c>
      <c r="AC881">
        <v>185.26329999999999</v>
      </c>
      <c r="AD881">
        <v>0</v>
      </c>
      <c r="AE881">
        <v>2.9805000000000001</v>
      </c>
      <c r="AF881">
        <v>0</v>
      </c>
      <c r="AG881">
        <v>0</v>
      </c>
      <c r="AH881">
        <v>0</v>
      </c>
      <c r="AI881">
        <v>0</v>
      </c>
      <c r="AJ881">
        <v>0</v>
      </c>
      <c r="AK881">
        <v>0</v>
      </c>
      <c r="AL881">
        <v>0</v>
      </c>
      <c r="AM881">
        <v>46406097</v>
      </c>
      <c r="AN881" t="s">
        <v>160</v>
      </c>
    </row>
    <row r="882" spans="1:40" x14ac:dyDescent="0.15">
      <c r="A882" t="s">
        <v>161</v>
      </c>
      <c r="B882">
        <v>0</v>
      </c>
      <c r="C882">
        <v>7020750.2016000003</v>
      </c>
      <c r="D882">
        <v>0</v>
      </c>
      <c r="E882">
        <v>801515.8983</v>
      </c>
      <c r="F882">
        <v>0</v>
      </c>
      <c r="G882">
        <v>0</v>
      </c>
      <c r="H882">
        <v>0</v>
      </c>
      <c r="I882">
        <v>55336500.949299999</v>
      </c>
      <c r="J882">
        <v>5775.7852000000003</v>
      </c>
      <c r="K882">
        <v>0.68059999999999998</v>
      </c>
      <c r="L882">
        <v>384834.01809999999</v>
      </c>
      <c r="M882">
        <v>0</v>
      </c>
      <c r="N882">
        <v>0</v>
      </c>
      <c r="O882">
        <v>156060.3781</v>
      </c>
      <c r="P882">
        <v>0</v>
      </c>
      <c r="Q882">
        <v>0</v>
      </c>
      <c r="R882">
        <v>1635291.4935000001</v>
      </c>
      <c r="S882">
        <v>0</v>
      </c>
      <c r="T882">
        <v>24335597.794399999</v>
      </c>
      <c r="U882">
        <v>5768762.4619000005</v>
      </c>
      <c r="V882">
        <v>3773765.3769999999</v>
      </c>
      <c r="W882">
        <v>0</v>
      </c>
      <c r="X882">
        <v>361129.0686</v>
      </c>
      <c r="Y882">
        <v>3836836.4062999999</v>
      </c>
      <c r="Z882">
        <v>226152.92920000001</v>
      </c>
      <c r="AA882">
        <v>26892.981599999999</v>
      </c>
      <c r="AB882">
        <v>10905.118899999999</v>
      </c>
      <c r="AC882">
        <v>4342.6634000000004</v>
      </c>
      <c r="AD882">
        <v>228044.36989999999</v>
      </c>
      <c r="AE882">
        <v>71376.683399999994</v>
      </c>
      <c r="AF882">
        <v>0</v>
      </c>
      <c r="AG882">
        <v>3378411.5597000001</v>
      </c>
      <c r="AH882">
        <v>47662.111599999997</v>
      </c>
      <c r="AI882">
        <v>0</v>
      </c>
      <c r="AJ882">
        <v>0</v>
      </c>
      <c r="AK882">
        <v>0</v>
      </c>
      <c r="AL882">
        <v>0</v>
      </c>
      <c r="AM882">
        <v>107410609</v>
      </c>
      <c r="AN882" t="s">
        <v>161</v>
      </c>
    </row>
    <row r="883" spans="1:40" x14ac:dyDescent="0.15">
      <c r="A883" t="s">
        <v>162</v>
      </c>
      <c r="B883">
        <v>0</v>
      </c>
      <c r="C883">
        <v>76069395.750799999</v>
      </c>
      <c r="D883">
        <v>0</v>
      </c>
      <c r="E883">
        <v>3631.0410000000002</v>
      </c>
      <c r="F883">
        <v>1.2278</v>
      </c>
      <c r="G883">
        <v>0</v>
      </c>
      <c r="H883">
        <v>0</v>
      </c>
      <c r="I883">
        <v>27654088.0462</v>
      </c>
      <c r="J883">
        <v>0</v>
      </c>
      <c r="K883">
        <v>8.5892999999999997</v>
      </c>
      <c r="L883">
        <v>426337.2513</v>
      </c>
      <c r="M883">
        <v>0</v>
      </c>
      <c r="N883">
        <v>0</v>
      </c>
      <c r="O883">
        <v>347932.63650000002</v>
      </c>
      <c r="P883">
        <v>0.37469999999999998</v>
      </c>
      <c r="Q883">
        <v>0</v>
      </c>
      <c r="R883">
        <v>77286.983399999997</v>
      </c>
      <c r="S883">
        <v>0</v>
      </c>
      <c r="T883">
        <v>8313462.1958999997</v>
      </c>
      <c r="U883">
        <v>13201893.1231</v>
      </c>
      <c r="V883">
        <v>1350.0632000000001</v>
      </c>
      <c r="W883">
        <v>0</v>
      </c>
      <c r="X883">
        <v>0</v>
      </c>
      <c r="Y883">
        <v>0</v>
      </c>
      <c r="Z883">
        <v>2752.1986999999999</v>
      </c>
      <c r="AA883">
        <v>0</v>
      </c>
      <c r="AB883">
        <v>0</v>
      </c>
      <c r="AC883">
        <v>0</v>
      </c>
      <c r="AD883">
        <v>0</v>
      </c>
      <c r="AE883">
        <v>79.398300000000006</v>
      </c>
      <c r="AF883">
        <v>0</v>
      </c>
      <c r="AG883">
        <v>0</v>
      </c>
      <c r="AH883">
        <v>0</v>
      </c>
      <c r="AI883">
        <v>0</v>
      </c>
      <c r="AJ883">
        <v>0</v>
      </c>
      <c r="AK883">
        <v>0</v>
      </c>
      <c r="AL883">
        <v>0</v>
      </c>
      <c r="AM883">
        <v>126098219</v>
      </c>
      <c r="AN883" t="s">
        <v>162</v>
      </c>
    </row>
    <row r="884" spans="1:40" x14ac:dyDescent="0.15">
      <c r="A884" t="s">
        <v>163</v>
      </c>
      <c r="B884">
        <v>0</v>
      </c>
      <c r="C884">
        <v>69180214.025000006</v>
      </c>
      <c r="D884">
        <v>0</v>
      </c>
      <c r="E884">
        <v>0</v>
      </c>
      <c r="F884">
        <v>0</v>
      </c>
      <c r="G884">
        <v>0</v>
      </c>
      <c r="H884">
        <v>0</v>
      </c>
      <c r="I884">
        <v>0</v>
      </c>
      <c r="J884">
        <v>0</v>
      </c>
      <c r="K884">
        <v>0</v>
      </c>
      <c r="L884">
        <v>0</v>
      </c>
      <c r="M884">
        <v>0</v>
      </c>
      <c r="N884">
        <v>0</v>
      </c>
      <c r="O884">
        <v>57203.347300000001</v>
      </c>
      <c r="P884">
        <v>0</v>
      </c>
      <c r="Q884">
        <v>0</v>
      </c>
      <c r="R884">
        <v>0</v>
      </c>
      <c r="S884">
        <v>0</v>
      </c>
      <c r="T884">
        <v>0</v>
      </c>
      <c r="U884">
        <v>0</v>
      </c>
      <c r="V884">
        <v>0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0</v>
      </c>
      <c r="AC884">
        <v>0</v>
      </c>
      <c r="AD884">
        <v>0</v>
      </c>
      <c r="AE884">
        <v>0</v>
      </c>
      <c r="AF884">
        <v>0</v>
      </c>
      <c r="AG884">
        <v>0</v>
      </c>
      <c r="AH884">
        <v>0</v>
      </c>
      <c r="AI884">
        <v>0</v>
      </c>
      <c r="AJ884">
        <v>0</v>
      </c>
      <c r="AK884">
        <v>0</v>
      </c>
      <c r="AL884">
        <v>0</v>
      </c>
      <c r="AM884">
        <v>69237417</v>
      </c>
      <c r="AN884" t="s">
        <v>163</v>
      </c>
    </row>
    <row r="885" spans="1:40" x14ac:dyDescent="0.15">
      <c r="A885" t="s">
        <v>164</v>
      </c>
      <c r="B885">
        <v>0</v>
      </c>
      <c r="C885">
        <v>92955609.712599993</v>
      </c>
      <c r="D885">
        <v>0</v>
      </c>
      <c r="E885">
        <v>0</v>
      </c>
      <c r="F885">
        <v>6468.7187999999996</v>
      </c>
      <c r="G885">
        <v>0</v>
      </c>
      <c r="H885">
        <v>0</v>
      </c>
      <c r="I885">
        <v>0</v>
      </c>
      <c r="J885">
        <v>0</v>
      </c>
      <c r="K885">
        <v>0</v>
      </c>
      <c r="L885">
        <v>136623.57699999999</v>
      </c>
      <c r="M885">
        <v>0</v>
      </c>
      <c r="N885">
        <v>578482.27549999999</v>
      </c>
      <c r="O885">
        <v>83833.899799999999</v>
      </c>
      <c r="P885">
        <v>0</v>
      </c>
      <c r="Q885">
        <v>0</v>
      </c>
      <c r="R885">
        <v>0</v>
      </c>
      <c r="S885">
        <v>0</v>
      </c>
      <c r="T885">
        <v>5924428.7921000002</v>
      </c>
      <c r="U885">
        <v>427830.63579999999</v>
      </c>
      <c r="V885">
        <v>3</v>
      </c>
      <c r="W885">
        <v>0</v>
      </c>
      <c r="X885">
        <v>0</v>
      </c>
      <c r="Y885">
        <v>104.2017</v>
      </c>
      <c r="Z885">
        <v>3170.8613999999998</v>
      </c>
      <c r="AA885">
        <v>0</v>
      </c>
      <c r="AB885">
        <v>484.15280000000001</v>
      </c>
      <c r="AC885">
        <v>48.829900000000002</v>
      </c>
      <c r="AD885">
        <v>0</v>
      </c>
      <c r="AE885">
        <v>4.5138999999999996</v>
      </c>
      <c r="AF885">
        <v>0</v>
      </c>
      <c r="AG885">
        <v>0</v>
      </c>
      <c r="AH885">
        <v>11651.923699999999</v>
      </c>
      <c r="AI885">
        <v>0</v>
      </c>
      <c r="AJ885">
        <v>176694.948</v>
      </c>
      <c r="AK885">
        <v>0</v>
      </c>
      <c r="AL885">
        <v>0</v>
      </c>
      <c r="AM885">
        <v>100305440</v>
      </c>
      <c r="AN885" t="s">
        <v>164</v>
      </c>
    </row>
    <row r="886" spans="1:40" x14ac:dyDescent="0.15">
      <c r="A886" t="s">
        <v>165</v>
      </c>
      <c r="B886">
        <v>0</v>
      </c>
      <c r="C886">
        <v>25164099.805399999</v>
      </c>
      <c r="D886">
        <v>0</v>
      </c>
      <c r="E886">
        <v>111521.5861</v>
      </c>
      <c r="F886">
        <v>0</v>
      </c>
      <c r="G886">
        <v>0</v>
      </c>
      <c r="H886">
        <v>0</v>
      </c>
      <c r="I886">
        <v>0</v>
      </c>
      <c r="J886">
        <v>0</v>
      </c>
      <c r="K886">
        <v>5.28E-2</v>
      </c>
      <c r="L886">
        <v>50580.258399999999</v>
      </c>
      <c r="M886">
        <v>0</v>
      </c>
      <c r="N886">
        <v>289406.375</v>
      </c>
      <c r="O886">
        <v>151079.58609999999</v>
      </c>
      <c r="P886">
        <v>0</v>
      </c>
      <c r="Q886">
        <v>0</v>
      </c>
      <c r="R886">
        <v>302630.60560000001</v>
      </c>
      <c r="S886">
        <v>0</v>
      </c>
      <c r="T886">
        <v>15759078.183599999</v>
      </c>
      <c r="U886">
        <v>30958.066500000001</v>
      </c>
      <c r="V886">
        <v>49.3</v>
      </c>
      <c r="W886">
        <v>0</v>
      </c>
      <c r="X886">
        <v>51.205599999999997</v>
      </c>
      <c r="Y886">
        <v>2395747.3443999998</v>
      </c>
      <c r="Z886">
        <v>625.4778</v>
      </c>
      <c r="AA886">
        <v>4283.9916000000003</v>
      </c>
      <c r="AB886">
        <v>428.69729999999998</v>
      </c>
      <c r="AC886">
        <v>101.19710000000001</v>
      </c>
      <c r="AD886">
        <v>0</v>
      </c>
      <c r="AE886">
        <v>8.4916999999999998</v>
      </c>
      <c r="AF886">
        <v>0</v>
      </c>
      <c r="AG886">
        <v>0</v>
      </c>
      <c r="AH886">
        <v>0</v>
      </c>
      <c r="AI886">
        <v>57009.65</v>
      </c>
      <c r="AJ886">
        <v>582108.48609999998</v>
      </c>
      <c r="AK886">
        <v>0</v>
      </c>
      <c r="AL886">
        <v>0</v>
      </c>
      <c r="AM886">
        <v>44899768</v>
      </c>
      <c r="AN886" t="s">
        <v>165</v>
      </c>
    </row>
    <row r="887" spans="1:40" x14ac:dyDescent="0.15">
      <c r="A887" t="s">
        <v>166</v>
      </c>
      <c r="B887">
        <v>2940.6882999999998</v>
      </c>
      <c r="C887">
        <v>112022794.06370001</v>
      </c>
      <c r="D887">
        <v>4413.4166999999998</v>
      </c>
      <c r="E887">
        <v>129490.6654</v>
      </c>
      <c r="F887">
        <v>0</v>
      </c>
      <c r="G887">
        <v>0</v>
      </c>
      <c r="H887">
        <v>0</v>
      </c>
      <c r="I887">
        <v>0</v>
      </c>
      <c r="J887">
        <v>0</v>
      </c>
      <c r="K887">
        <v>0</v>
      </c>
      <c r="L887">
        <v>226760.16769999999</v>
      </c>
      <c r="M887">
        <v>0</v>
      </c>
      <c r="N887">
        <v>1631517.6124</v>
      </c>
      <c r="O887">
        <v>190292.236</v>
      </c>
      <c r="P887">
        <v>0</v>
      </c>
      <c r="Q887">
        <v>665237.96640000003</v>
      </c>
      <c r="R887">
        <v>2540492.5833999999</v>
      </c>
      <c r="S887">
        <v>9.6434999999999995</v>
      </c>
      <c r="T887">
        <v>19966851.019000001</v>
      </c>
      <c r="U887">
        <v>7861555.7401999999</v>
      </c>
      <c r="V887">
        <v>581.82510000000002</v>
      </c>
      <c r="W887">
        <v>0</v>
      </c>
      <c r="X887">
        <v>0</v>
      </c>
      <c r="Y887">
        <v>0</v>
      </c>
      <c r="Z887">
        <v>1583.8579</v>
      </c>
      <c r="AA887">
        <v>9729.4896000000008</v>
      </c>
      <c r="AB887">
        <v>1470327.7619</v>
      </c>
      <c r="AC887">
        <v>0</v>
      </c>
      <c r="AD887">
        <v>0</v>
      </c>
      <c r="AE887">
        <v>52.145200000000003</v>
      </c>
      <c r="AF887">
        <v>0</v>
      </c>
      <c r="AG887">
        <v>0</v>
      </c>
      <c r="AH887">
        <v>0</v>
      </c>
      <c r="AI887">
        <v>0</v>
      </c>
      <c r="AJ887">
        <v>1106028.6865999999</v>
      </c>
      <c r="AK887">
        <v>0</v>
      </c>
      <c r="AL887">
        <v>0</v>
      </c>
      <c r="AM887">
        <v>147830660</v>
      </c>
      <c r="AN887" t="s">
        <v>166</v>
      </c>
    </row>
    <row r="888" spans="1:40" x14ac:dyDescent="0.15">
      <c r="A888" t="s">
        <v>168</v>
      </c>
      <c r="B888">
        <v>0</v>
      </c>
      <c r="C888">
        <v>55508641.7742</v>
      </c>
      <c r="D888">
        <v>0</v>
      </c>
      <c r="E888">
        <v>0</v>
      </c>
      <c r="F888">
        <v>0</v>
      </c>
      <c r="G888">
        <v>0</v>
      </c>
      <c r="H888">
        <v>0</v>
      </c>
      <c r="I888">
        <v>0</v>
      </c>
      <c r="J888">
        <v>0</v>
      </c>
      <c r="K888">
        <v>0</v>
      </c>
      <c r="L888">
        <v>0</v>
      </c>
      <c r="M888">
        <v>0</v>
      </c>
      <c r="N888">
        <v>0</v>
      </c>
      <c r="O888">
        <v>333915.25109999999</v>
      </c>
      <c r="P888">
        <v>0</v>
      </c>
      <c r="Q888">
        <v>0</v>
      </c>
      <c r="R888">
        <v>1797844.9162999999</v>
      </c>
      <c r="S888">
        <v>0</v>
      </c>
      <c r="T888">
        <v>5317182.8118000003</v>
      </c>
      <c r="U888">
        <v>0</v>
      </c>
      <c r="V888">
        <v>0</v>
      </c>
      <c r="W888">
        <v>0</v>
      </c>
      <c r="X888">
        <v>0</v>
      </c>
      <c r="Y888">
        <v>0</v>
      </c>
      <c r="Z888">
        <v>5859.9949999999999</v>
      </c>
      <c r="AA888">
        <v>27116554.8972</v>
      </c>
      <c r="AB888">
        <v>0</v>
      </c>
      <c r="AC888">
        <v>0</v>
      </c>
      <c r="AD888">
        <v>0</v>
      </c>
      <c r="AE888">
        <v>0</v>
      </c>
      <c r="AF888">
        <v>0</v>
      </c>
      <c r="AG888">
        <v>0</v>
      </c>
      <c r="AH888">
        <v>0</v>
      </c>
      <c r="AI888">
        <v>0</v>
      </c>
      <c r="AJ888">
        <v>0</v>
      </c>
      <c r="AK888">
        <v>0</v>
      </c>
      <c r="AL888">
        <v>0</v>
      </c>
      <c r="AM888">
        <v>90080000</v>
      </c>
      <c r="AN888" t="s">
        <v>168</v>
      </c>
    </row>
    <row r="889" spans="1:40" x14ac:dyDescent="0.15">
      <c r="A889" t="s">
        <v>169</v>
      </c>
      <c r="B889">
        <v>0</v>
      </c>
      <c r="C889">
        <v>5282689.5405999999</v>
      </c>
      <c r="D889">
        <v>0</v>
      </c>
      <c r="E889">
        <v>0</v>
      </c>
      <c r="F889">
        <v>0</v>
      </c>
      <c r="G889">
        <v>0</v>
      </c>
      <c r="H889">
        <v>0</v>
      </c>
      <c r="I889">
        <v>0</v>
      </c>
      <c r="J889">
        <v>0</v>
      </c>
      <c r="K889">
        <v>0</v>
      </c>
      <c r="L889">
        <v>27474.189299999998</v>
      </c>
      <c r="M889">
        <v>0</v>
      </c>
      <c r="N889">
        <v>0</v>
      </c>
      <c r="O889">
        <v>24879.327799999999</v>
      </c>
      <c r="P889">
        <v>0</v>
      </c>
      <c r="Q889">
        <v>0</v>
      </c>
      <c r="R889">
        <v>1501099.2208</v>
      </c>
      <c r="S889">
        <v>0</v>
      </c>
      <c r="T889">
        <v>11081203.192199999</v>
      </c>
      <c r="U889">
        <v>434059.80949999997</v>
      </c>
      <c r="V889">
        <v>79.852500000000006</v>
      </c>
      <c r="W889">
        <v>0</v>
      </c>
      <c r="X889">
        <v>0</v>
      </c>
      <c r="Y889">
        <v>0</v>
      </c>
      <c r="Z889">
        <v>974.03589999999997</v>
      </c>
      <c r="AA889">
        <v>0</v>
      </c>
      <c r="AB889">
        <v>0</v>
      </c>
      <c r="AC889">
        <v>0</v>
      </c>
      <c r="AD889">
        <v>0</v>
      </c>
      <c r="AE889">
        <v>0</v>
      </c>
      <c r="AF889">
        <v>0</v>
      </c>
      <c r="AG889">
        <v>0</v>
      </c>
      <c r="AH889">
        <v>0</v>
      </c>
      <c r="AI889">
        <v>0</v>
      </c>
      <c r="AJ889">
        <v>0</v>
      </c>
      <c r="AK889">
        <v>0</v>
      </c>
      <c r="AL889">
        <v>0</v>
      </c>
      <c r="AM889">
        <v>18352459</v>
      </c>
      <c r="AN889" t="s">
        <v>169</v>
      </c>
    </row>
    <row r="890" spans="1:40" x14ac:dyDescent="0.15">
      <c r="A890" t="s">
        <v>170</v>
      </c>
      <c r="B890">
        <v>0</v>
      </c>
      <c r="C890">
        <v>34682866.5986</v>
      </c>
      <c r="D890">
        <v>0</v>
      </c>
      <c r="E890">
        <v>0</v>
      </c>
      <c r="F890">
        <v>0</v>
      </c>
      <c r="G890">
        <v>71.164699999999996</v>
      </c>
      <c r="H890">
        <v>3105925.8708000001</v>
      </c>
      <c r="I890">
        <v>229097.97719999999</v>
      </c>
      <c r="J890">
        <v>69.124200000000002</v>
      </c>
      <c r="K890">
        <v>0</v>
      </c>
      <c r="L890">
        <v>71.356099999999998</v>
      </c>
      <c r="M890">
        <v>0.1026</v>
      </c>
      <c r="N890">
        <v>0</v>
      </c>
      <c r="O890">
        <v>5618.3567000000003</v>
      </c>
      <c r="P890">
        <v>71.396600000000007</v>
      </c>
      <c r="Q890">
        <v>0</v>
      </c>
      <c r="R890">
        <v>560692.23699999996</v>
      </c>
      <c r="S890">
        <v>0.91830000000000001</v>
      </c>
      <c r="T890">
        <v>14183245.474199999</v>
      </c>
      <c r="U890">
        <v>70.452699999999993</v>
      </c>
      <c r="V890">
        <v>168.13650000000001</v>
      </c>
      <c r="W890">
        <v>73.447699999999998</v>
      </c>
      <c r="X890">
        <v>2643.2806</v>
      </c>
      <c r="Y890">
        <v>591985.94079999998</v>
      </c>
      <c r="Z890">
        <v>838.09289999999999</v>
      </c>
      <c r="AA890">
        <v>187.7362</v>
      </c>
      <c r="AB890">
        <v>73.696700000000007</v>
      </c>
      <c r="AC890">
        <v>70.120800000000003</v>
      </c>
      <c r="AD890">
        <v>70.149500000000003</v>
      </c>
      <c r="AE890">
        <v>122.26430000000001</v>
      </c>
      <c r="AF890">
        <v>0</v>
      </c>
      <c r="AG890">
        <v>0</v>
      </c>
      <c r="AH890">
        <v>0</v>
      </c>
      <c r="AI890">
        <v>71.019199999999998</v>
      </c>
      <c r="AJ890">
        <v>227673.0055</v>
      </c>
      <c r="AK890">
        <v>67.854600000000005</v>
      </c>
      <c r="AL890">
        <v>0</v>
      </c>
      <c r="AM890">
        <v>53591846</v>
      </c>
      <c r="AN890" t="s">
        <v>170</v>
      </c>
    </row>
    <row r="891" spans="1:40" x14ac:dyDescent="0.15">
      <c r="A891" t="s">
        <v>171</v>
      </c>
      <c r="B891">
        <v>13079717.3094</v>
      </c>
      <c r="C891">
        <v>7781346.284</v>
      </c>
      <c r="D891">
        <v>0</v>
      </c>
      <c r="E891">
        <v>0</v>
      </c>
      <c r="F891">
        <v>0</v>
      </c>
      <c r="G891">
        <v>10.0799</v>
      </c>
      <c r="H891">
        <v>0</v>
      </c>
      <c r="I891">
        <v>0</v>
      </c>
      <c r="J891">
        <v>13.8855</v>
      </c>
      <c r="K891">
        <v>0</v>
      </c>
      <c r="L891">
        <v>9.2985000000000007</v>
      </c>
      <c r="M891">
        <v>0</v>
      </c>
      <c r="N891">
        <v>0</v>
      </c>
      <c r="O891">
        <v>3841.5632000000001</v>
      </c>
      <c r="P891">
        <v>13.8743</v>
      </c>
      <c r="Q891">
        <v>0</v>
      </c>
      <c r="R891">
        <v>0</v>
      </c>
      <c r="S891">
        <v>0</v>
      </c>
      <c r="T891">
        <v>1515979.4502000001</v>
      </c>
      <c r="U891">
        <v>9.3536999999999999</v>
      </c>
      <c r="V891">
        <v>11.062799999999999</v>
      </c>
      <c r="W891">
        <v>12.4635</v>
      </c>
      <c r="X891">
        <v>15173.1494</v>
      </c>
      <c r="Y891">
        <v>9.4314999999999998</v>
      </c>
      <c r="Z891">
        <v>0</v>
      </c>
      <c r="AA891">
        <v>10.719200000000001</v>
      </c>
      <c r="AB891">
        <v>21.529</v>
      </c>
      <c r="AC891">
        <v>11.5311</v>
      </c>
      <c r="AD891">
        <v>15.2661</v>
      </c>
      <c r="AE891">
        <v>5590.4449000000004</v>
      </c>
      <c r="AF891">
        <v>0</v>
      </c>
      <c r="AG891">
        <v>0</v>
      </c>
      <c r="AH891">
        <v>0</v>
      </c>
      <c r="AI891">
        <v>14.6943</v>
      </c>
      <c r="AJ891">
        <v>27532.112099999998</v>
      </c>
      <c r="AK891">
        <v>11.5899</v>
      </c>
      <c r="AL891">
        <v>0</v>
      </c>
      <c r="AM891">
        <v>22429355</v>
      </c>
      <c r="AN891" t="s">
        <v>171</v>
      </c>
    </row>
    <row r="892" spans="1:40" x14ac:dyDescent="0.15">
      <c r="A892" t="s">
        <v>172</v>
      </c>
      <c r="B892">
        <v>0</v>
      </c>
      <c r="C892">
        <v>0</v>
      </c>
      <c r="D892">
        <v>0</v>
      </c>
      <c r="E892">
        <v>0</v>
      </c>
      <c r="F892">
        <v>0</v>
      </c>
      <c r="G892">
        <v>0</v>
      </c>
      <c r="H892">
        <v>0</v>
      </c>
      <c r="I892">
        <v>11277890.341499999</v>
      </c>
      <c r="J892">
        <v>0</v>
      </c>
      <c r="K892">
        <v>10593.3611</v>
      </c>
      <c r="L892">
        <v>0</v>
      </c>
      <c r="M892">
        <v>0</v>
      </c>
      <c r="N892">
        <v>0</v>
      </c>
      <c r="O892">
        <v>5588.7914000000001</v>
      </c>
      <c r="P892">
        <v>0</v>
      </c>
      <c r="Q892">
        <v>0</v>
      </c>
      <c r="R892">
        <v>1809619.1332</v>
      </c>
      <c r="S892">
        <v>0</v>
      </c>
      <c r="T892">
        <v>4314354.7167999996</v>
      </c>
      <c r="U892">
        <v>381.33449999999999</v>
      </c>
      <c r="V892">
        <v>1.6941999999999999</v>
      </c>
      <c r="W892">
        <v>0</v>
      </c>
      <c r="X892">
        <v>0</v>
      </c>
      <c r="Y892">
        <v>0</v>
      </c>
      <c r="Z892">
        <v>719.82860000000005</v>
      </c>
      <c r="AA892">
        <v>0</v>
      </c>
      <c r="AB892">
        <v>0</v>
      </c>
      <c r="AC892">
        <v>0</v>
      </c>
      <c r="AD892">
        <v>0</v>
      </c>
      <c r="AE892">
        <v>0</v>
      </c>
      <c r="AF892">
        <v>0</v>
      </c>
      <c r="AG892">
        <v>0</v>
      </c>
      <c r="AH892">
        <v>0</v>
      </c>
      <c r="AI892">
        <v>0</v>
      </c>
      <c r="AJ892">
        <v>0</v>
      </c>
      <c r="AK892">
        <v>0</v>
      </c>
      <c r="AL892">
        <v>0</v>
      </c>
      <c r="AM892">
        <v>17419149</v>
      </c>
      <c r="AN892" t="s">
        <v>172</v>
      </c>
    </row>
    <row r="893" spans="1:40" x14ac:dyDescent="0.15">
      <c r="A893" t="s">
        <v>173</v>
      </c>
      <c r="B893">
        <v>0</v>
      </c>
      <c r="C893">
        <v>1413766.1348000001</v>
      </c>
      <c r="D893">
        <v>0</v>
      </c>
      <c r="E893">
        <v>0</v>
      </c>
      <c r="F893">
        <v>0</v>
      </c>
      <c r="G893">
        <v>0</v>
      </c>
      <c r="H893">
        <v>0</v>
      </c>
      <c r="I893">
        <v>0</v>
      </c>
      <c r="J893">
        <v>0</v>
      </c>
      <c r="K893">
        <v>0</v>
      </c>
      <c r="L893">
        <v>0</v>
      </c>
      <c r="M893">
        <v>0</v>
      </c>
      <c r="N893">
        <v>0</v>
      </c>
      <c r="O893">
        <v>1401.0869</v>
      </c>
      <c r="P893">
        <v>0</v>
      </c>
      <c r="Q893">
        <v>0</v>
      </c>
      <c r="R893">
        <v>0</v>
      </c>
      <c r="S893">
        <v>0</v>
      </c>
      <c r="T893">
        <v>8447431.9514000006</v>
      </c>
      <c r="U893">
        <v>0</v>
      </c>
      <c r="V893">
        <v>0</v>
      </c>
      <c r="W893">
        <v>0</v>
      </c>
      <c r="X893">
        <v>0</v>
      </c>
      <c r="Y893">
        <v>29.0547</v>
      </c>
      <c r="Z893">
        <v>0</v>
      </c>
      <c r="AA893">
        <v>0</v>
      </c>
      <c r="AB893">
        <v>102.49509999999999</v>
      </c>
      <c r="AC893">
        <v>0</v>
      </c>
      <c r="AD893">
        <v>0</v>
      </c>
      <c r="AE893">
        <v>0</v>
      </c>
      <c r="AF893">
        <v>0</v>
      </c>
      <c r="AG893">
        <v>0</v>
      </c>
      <c r="AH893">
        <v>0</v>
      </c>
      <c r="AI893">
        <v>0</v>
      </c>
      <c r="AJ893">
        <v>0</v>
      </c>
      <c r="AK893">
        <v>0</v>
      </c>
      <c r="AL893">
        <v>0</v>
      </c>
      <c r="AM893">
        <v>9864815</v>
      </c>
      <c r="AN893" t="s">
        <v>173</v>
      </c>
    </row>
    <row r="894" spans="1:40" x14ac:dyDescent="0.15">
      <c r="A894" t="s">
        <v>174</v>
      </c>
      <c r="B894">
        <v>9756165.7306999993</v>
      </c>
      <c r="C894">
        <v>35612497.522200003</v>
      </c>
      <c r="D894">
        <v>0</v>
      </c>
      <c r="E894">
        <v>0</v>
      </c>
      <c r="F894">
        <v>0</v>
      </c>
      <c r="G894">
        <v>0</v>
      </c>
      <c r="H894">
        <v>0</v>
      </c>
      <c r="I894">
        <v>4083004.9034000002</v>
      </c>
      <c r="J894">
        <v>0</v>
      </c>
      <c r="K894">
        <v>0</v>
      </c>
      <c r="L894">
        <v>338008.56050000002</v>
      </c>
      <c r="M894">
        <v>0</v>
      </c>
      <c r="N894">
        <v>0</v>
      </c>
      <c r="O894">
        <v>172815.99979999999</v>
      </c>
      <c r="P894">
        <v>0</v>
      </c>
      <c r="Q894">
        <v>0</v>
      </c>
      <c r="R894">
        <v>672491.94660000002</v>
      </c>
      <c r="S894">
        <v>0</v>
      </c>
      <c r="T894">
        <v>4743895.2549000001</v>
      </c>
      <c r="U894">
        <v>1504951.648</v>
      </c>
      <c r="V894">
        <v>129.6422</v>
      </c>
      <c r="W894">
        <v>0</v>
      </c>
      <c r="X894">
        <v>51.442500000000003</v>
      </c>
      <c r="Y894">
        <v>1669060.0955000001</v>
      </c>
      <c r="Z894">
        <v>1094.5219999999999</v>
      </c>
      <c r="AA894">
        <v>7.1353</v>
      </c>
      <c r="AB894">
        <v>396.70359999999999</v>
      </c>
      <c r="AC894">
        <v>41.457700000000003</v>
      </c>
      <c r="AD894">
        <v>35586.206599999998</v>
      </c>
      <c r="AE894">
        <v>2.9842</v>
      </c>
      <c r="AF894">
        <v>0</v>
      </c>
      <c r="AG894">
        <v>0</v>
      </c>
      <c r="AH894">
        <v>0</v>
      </c>
      <c r="AI894">
        <v>0</v>
      </c>
      <c r="AJ894">
        <v>0</v>
      </c>
      <c r="AK894">
        <v>0</v>
      </c>
      <c r="AL894">
        <v>0</v>
      </c>
      <c r="AM894">
        <v>58590202</v>
      </c>
      <c r="AN894" t="s">
        <v>174</v>
      </c>
    </row>
    <row r="895" spans="1:40" x14ac:dyDescent="0.15">
      <c r="A895" t="s">
        <v>175</v>
      </c>
      <c r="B895">
        <v>0</v>
      </c>
      <c r="C895">
        <v>20040967.675700001</v>
      </c>
      <c r="D895">
        <v>0</v>
      </c>
      <c r="E895">
        <v>1216142.1502</v>
      </c>
      <c r="F895">
        <v>0</v>
      </c>
      <c r="G895">
        <v>0</v>
      </c>
      <c r="H895">
        <v>0</v>
      </c>
      <c r="I895">
        <v>46073568.665100001</v>
      </c>
      <c r="J895">
        <v>64.436599999999999</v>
      </c>
      <c r="K895">
        <v>0</v>
      </c>
      <c r="L895">
        <v>743393.04310000001</v>
      </c>
      <c r="M895">
        <v>0</v>
      </c>
      <c r="N895">
        <v>0</v>
      </c>
      <c r="O895">
        <v>137422.96789999999</v>
      </c>
      <c r="P895">
        <v>0</v>
      </c>
      <c r="Q895">
        <v>0</v>
      </c>
      <c r="R895">
        <v>2910460</v>
      </c>
      <c r="S895">
        <v>0</v>
      </c>
      <c r="T895">
        <v>6906261.7397999996</v>
      </c>
      <c r="U895">
        <v>0</v>
      </c>
      <c r="V895">
        <v>119.2448</v>
      </c>
      <c r="W895">
        <v>0</v>
      </c>
      <c r="X895">
        <v>9508.8636000000006</v>
      </c>
      <c r="Y895">
        <v>212250.48860000001</v>
      </c>
      <c r="Z895">
        <v>2360.1644000000001</v>
      </c>
      <c r="AA895">
        <v>6588.4934999999996</v>
      </c>
      <c r="AB895">
        <v>465.23649999999998</v>
      </c>
      <c r="AC895">
        <v>111.85339999999999</v>
      </c>
      <c r="AD895">
        <v>0</v>
      </c>
      <c r="AE895">
        <v>2.5703</v>
      </c>
      <c r="AF895">
        <v>0</v>
      </c>
      <c r="AG895">
        <v>0</v>
      </c>
      <c r="AH895">
        <v>0</v>
      </c>
      <c r="AI895">
        <v>31574.427800000001</v>
      </c>
      <c r="AJ895">
        <v>0</v>
      </c>
      <c r="AK895">
        <v>0</v>
      </c>
      <c r="AL895">
        <v>3.4194</v>
      </c>
      <c r="AM895">
        <v>78291265</v>
      </c>
      <c r="AN895" t="s">
        <v>175</v>
      </c>
    </row>
    <row r="896" spans="1:40" x14ac:dyDescent="0.15">
      <c r="A896" t="s">
        <v>41</v>
      </c>
      <c r="B896">
        <v>32401109</v>
      </c>
      <c r="C896">
        <v>729838260</v>
      </c>
      <c r="D896">
        <v>4413</v>
      </c>
      <c r="E896">
        <v>4668828</v>
      </c>
      <c r="F896">
        <v>6470</v>
      </c>
      <c r="G896">
        <v>81</v>
      </c>
      <c r="H896">
        <v>3105926</v>
      </c>
      <c r="I896">
        <v>278383771</v>
      </c>
      <c r="J896">
        <v>5923</v>
      </c>
      <c r="K896">
        <v>10603</v>
      </c>
      <c r="L896">
        <v>2669146</v>
      </c>
      <c r="M896">
        <v>0</v>
      </c>
      <c r="N896">
        <v>2499406</v>
      </c>
      <c r="O896">
        <v>2016866</v>
      </c>
      <c r="P896">
        <v>87</v>
      </c>
      <c r="Q896">
        <v>665238</v>
      </c>
      <c r="R896">
        <v>22821342</v>
      </c>
      <c r="S896">
        <v>11</v>
      </c>
      <c r="T896">
        <v>294671106</v>
      </c>
      <c r="U896">
        <v>33771784</v>
      </c>
      <c r="V896">
        <v>3776292</v>
      </c>
      <c r="W896">
        <v>86</v>
      </c>
      <c r="X896">
        <v>389342</v>
      </c>
      <c r="Y896">
        <v>11279716</v>
      </c>
      <c r="Z896">
        <v>249046</v>
      </c>
      <c r="AA896">
        <v>27164664</v>
      </c>
      <c r="AB896">
        <v>1487808</v>
      </c>
      <c r="AC896">
        <v>4950</v>
      </c>
      <c r="AD896">
        <v>263716</v>
      </c>
      <c r="AE896">
        <v>4432249</v>
      </c>
      <c r="AF896">
        <v>1268423</v>
      </c>
      <c r="AG896">
        <v>3378412</v>
      </c>
      <c r="AH896">
        <v>59314</v>
      </c>
      <c r="AI896">
        <v>88670</v>
      </c>
      <c r="AJ896">
        <v>2120037</v>
      </c>
      <c r="AK896">
        <v>79</v>
      </c>
      <c r="AL896">
        <v>3</v>
      </c>
      <c r="AM896">
        <v>1463505264</v>
      </c>
      <c r="AN896" t="s">
        <v>176</v>
      </c>
    </row>
    <row r="901" spans="1:48" x14ac:dyDescent="0.15">
      <c r="A901" t="s">
        <v>50</v>
      </c>
      <c r="B901" t="s">
        <v>51</v>
      </c>
      <c r="C901" t="s">
        <v>52</v>
      </c>
      <c r="D901" t="s">
        <v>188</v>
      </c>
      <c r="E901" t="s">
        <v>53</v>
      </c>
      <c r="F901" t="s">
        <v>158</v>
      </c>
      <c r="G901" t="s">
        <v>55</v>
      </c>
      <c r="H901" t="s">
        <v>200</v>
      </c>
      <c r="I901" t="s">
        <v>56</v>
      </c>
      <c r="J901" t="s">
        <v>106</v>
      </c>
      <c r="K901" t="s">
        <v>57</v>
      </c>
      <c r="L901" t="s">
        <v>152</v>
      </c>
      <c r="M901" t="s">
        <v>60</v>
      </c>
      <c r="N901" t="s">
        <v>148</v>
      </c>
      <c r="O901" t="s">
        <v>65</v>
      </c>
      <c r="P901" t="s">
        <v>67</v>
      </c>
      <c r="Q901" t="s">
        <v>107</v>
      </c>
      <c r="R901" t="s">
        <v>68</v>
      </c>
      <c r="S901" t="s">
        <v>198</v>
      </c>
      <c r="T901" t="s">
        <v>69</v>
      </c>
      <c r="U901" t="s">
        <v>118</v>
      </c>
      <c r="V901" t="s">
        <v>119</v>
      </c>
      <c r="W901" t="s">
        <v>185</v>
      </c>
      <c r="X901" t="s">
        <v>70</v>
      </c>
      <c r="Y901" t="s">
        <v>71</v>
      </c>
      <c r="Z901" t="s">
        <v>72</v>
      </c>
      <c r="AA901" t="s">
        <v>73</v>
      </c>
      <c r="AB901" t="s">
        <v>153</v>
      </c>
      <c r="AC901" t="s">
        <v>74</v>
      </c>
      <c r="AD901" t="s">
        <v>154</v>
      </c>
      <c r="AE901" t="s">
        <v>75</v>
      </c>
      <c r="AF901" t="s">
        <v>194</v>
      </c>
      <c r="AG901" t="s">
        <v>186</v>
      </c>
      <c r="AH901" t="s">
        <v>195</v>
      </c>
      <c r="AI901" t="s">
        <v>155</v>
      </c>
      <c r="AJ901" t="s">
        <v>78</v>
      </c>
      <c r="AK901" t="s">
        <v>79</v>
      </c>
      <c r="AL901" t="s">
        <v>81</v>
      </c>
      <c r="AM901" t="s">
        <v>41</v>
      </c>
      <c r="AN901" t="s">
        <v>50</v>
      </c>
    </row>
    <row r="902" spans="1:48" x14ac:dyDescent="0.15">
      <c r="A902" t="s">
        <v>82</v>
      </c>
      <c r="B902">
        <f t="shared" ref="B902:AM902" si="261">SUM(B881:B884)</f>
        <v>0</v>
      </c>
      <c r="C902">
        <f t="shared" si="261"/>
        <v>155399922.74959999</v>
      </c>
      <c r="D902">
        <f t="shared" si="261"/>
        <v>0</v>
      </c>
      <c r="E902">
        <f t="shared" si="261"/>
        <v>805161.30059999996</v>
      </c>
      <c r="F902">
        <f t="shared" si="261"/>
        <v>1.2278</v>
      </c>
      <c r="G902">
        <f t="shared" si="261"/>
        <v>0</v>
      </c>
      <c r="H902">
        <f t="shared" si="261"/>
        <v>0</v>
      </c>
      <c r="I902">
        <f t="shared" si="261"/>
        <v>120196041.3276</v>
      </c>
      <c r="J902">
        <f t="shared" si="261"/>
        <v>5775.7852000000003</v>
      </c>
      <c r="K902">
        <f t="shared" si="261"/>
        <v>9.2698999999999998</v>
      </c>
      <c r="L902">
        <f t="shared" si="261"/>
        <v>811171.26939999999</v>
      </c>
      <c r="M902">
        <f t="shared" si="261"/>
        <v>0</v>
      </c>
      <c r="N902">
        <f t="shared" si="261"/>
        <v>0</v>
      </c>
      <c r="O902">
        <f t="shared" si="261"/>
        <v>774095.98369999998</v>
      </c>
      <c r="P902">
        <f t="shared" si="261"/>
        <v>0.37469999999999998</v>
      </c>
      <c r="Q902">
        <f t="shared" si="261"/>
        <v>0</v>
      </c>
      <c r="R902">
        <f t="shared" si="261"/>
        <v>1991484.7423</v>
      </c>
      <c r="S902">
        <f t="shared" si="261"/>
        <v>0</v>
      </c>
      <c r="T902">
        <f t="shared" si="261"/>
        <v>37498833.819899999</v>
      </c>
      <c r="U902">
        <f t="shared" si="261"/>
        <v>19696667.509399999</v>
      </c>
      <c r="V902">
        <f t="shared" si="261"/>
        <v>3775148.7216000003</v>
      </c>
      <c r="W902">
        <f t="shared" si="261"/>
        <v>0</v>
      </c>
      <c r="X902">
        <f t="shared" si="261"/>
        <v>361914.18640000001</v>
      </c>
      <c r="Y902">
        <f t="shared" si="261"/>
        <v>3836836.4062999999</v>
      </c>
      <c r="Z902">
        <f t="shared" si="261"/>
        <v>230990.57960000003</v>
      </c>
      <c r="AA902">
        <f t="shared" si="261"/>
        <v>27276.561099999999</v>
      </c>
      <c r="AB902">
        <f t="shared" si="261"/>
        <v>10905.118899999999</v>
      </c>
      <c r="AC902">
        <f t="shared" si="261"/>
        <v>4527.9267</v>
      </c>
      <c r="AD902">
        <f t="shared" si="261"/>
        <v>228044.36989999999</v>
      </c>
      <c r="AE902">
        <f t="shared" si="261"/>
        <v>71459.0622</v>
      </c>
      <c r="AF902">
        <f t="shared" si="261"/>
        <v>0</v>
      </c>
      <c r="AG902">
        <f t="shared" si="261"/>
        <v>3378411.5597000001</v>
      </c>
      <c r="AH902">
        <f t="shared" si="261"/>
        <v>47662.111599999997</v>
      </c>
      <c r="AI902">
        <f t="shared" si="261"/>
        <v>0</v>
      </c>
      <c r="AJ902">
        <f t="shared" si="261"/>
        <v>0</v>
      </c>
      <c r="AK902">
        <f t="shared" si="261"/>
        <v>0</v>
      </c>
      <c r="AL902">
        <f t="shared" si="261"/>
        <v>0</v>
      </c>
      <c r="AM902">
        <f t="shared" si="261"/>
        <v>349152342</v>
      </c>
      <c r="AN902" t="s">
        <v>82</v>
      </c>
    </row>
    <row r="903" spans="1:48" x14ac:dyDescent="0.15">
      <c r="A903" t="s">
        <v>83</v>
      </c>
      <c r="B903">
        <f t="shared" ref="B903:AM903" si="262">SUM(B885:B887)</f>
        <v>2940.6882999999998</v>
      </c>
      <c r="C903">
        <f t="shared" si="262"/>
        <v>230142503.5817</v>
      </c>
      <c r="D903">
        <f t="shared" si="262"/>
        <v>4413.4166999999998</v>
      </c>
      <c r="E903">
        <f t="shared" si="262"/>
        <v>241012.25150000001</v>
      </c>
      <c r="F903">
        <f t="shared" si="262"/>
        <v>6468.7187999999996</v>
      </c>
      <c r="G903">
        <f t="shared" si="262"/>
        <v>0</v>
      </c>
      <c r="H903">
        <f t="shared" si="262"/>
        <v>0</v>
      </c>
      <c r="I903">
        <f t="shared" si="262"/>
        <v>0</v>
      </c>
      <c r="J903">
        <f t="shared" si="262"/>
        <v>0</v>
      </c>
      <c r="K903">
        <f t="shared" si="262"/>
        <v>5.28E-2</v>
      </c>
      <c r="L903">
        <f t="shared" si="262"/>
        <v>413964.00309999997</v>
      </c>
      <c r="M903">
        <f t="shared" si="262"/>
        <v>0</v>
      </c>
      <c r="N903">
        <f t="shared" si="262"/>
        <v>2499406.2629</v>
      </c>
      <c r="O903">
        <f t="shared" si="262"/>
        <v>425205.7219</v>
      </c>
      <c r="P903">
        <f t="shared" si="262"/>
        <v>0</v>
      </c>
      <c r="Q903">
        <f t="shared" si="262"/>
        <v>665237.96640000003</v>
      </c>
      <c r="R903">
        <f t="shared" si="262"/>
        <v>2843123.1889999998</v>
      </c>
      <c r="S903">
        <f t="shared" si="262"/>
        <v>9.6434999999999995</v>
      </c>
      <c r="T903">
        <f t="shared" si="262"/>
        <v>41650357.9947</v>
      </c>
      <c r="U903">
        <f t="shared" si="262"/>
        <v>8320344.4424999999</v>
      </c>
      <c r="V903">
        <f t="shared" si="262"/>
        <v>634.12509999999997</v>
      </c>
      <c r="W903">
        <f t="shared" si="262"/>
        <v>0</v>
      </c>
      <c r="X903">
        <f t="shared" si="262"/>
        <v>51.205599999999997</v>
      </c>
      <c r="Y903">
        <f t="shared" si="262"/>
        <v>2395851.5460999999</v>
      </c>
      <c r="Z903">
        <f t="shared" si="262"/>
        <v>5380.1970999999994</v>
      </c>
      <c r="AA903">
        <f t="shared" si="262"/>
        <v>14013.481200000002</v>
      </c>
      <c r="AB903">
        <f t="shared" si="262"/>
        <v>1471240.612</v>
      </c>
      <c r="AC903">
        <f t="shared" si="262"/>
        <v>150.02700000000002</v>
      </c>
      <c r="AD903">
        <f t="shared" si="262"/>
        <v>0</v>
      </c>
      <c r="AE903">
        <f t="shared" si="262"/>
        <v>65.150800000000004</v>
      </c>
      <c r="AF903">
        <f t="shared" si="262"/>
        <v>0</v>
      </c>
      <c r="AG903">
        <f t="shared" si="262"/>
        <v>0</v>
      </c>
      <c r="AH903">
        <f t="shared" si="262"/>
        <v>11651.923699999999</v>
      </c>
      <c r="AI903">
        <f t="shared" si="262"/>
        <v>57009.65</v>
      </c>
      <c r="AJ903">
        <f t="shared" si="262"/>
        <v>1864832.1206999999</v>
      </c>
      <c r="AK903">
        <f t="shared" si="262"/>
        <v>0</v>
      </c>
      <c r="AL903">
        <f t="shared" si="262"/>
        <v>0</v>
      </c>
      <c r="AM903">
        <f t="shared" si="262"/>
        <v>293035868</v>
      </c>
      <c r="AN903" t="s">
        <v>83</v>
      </c>
    </row>
    <row r="904" spans="1:48" x14ac:dyDescent="0.15">
      <c r="A904" t="s">
        <v>84</v>
      </c>
      <c r="B904">
        <f t="shared" ref="B904:AM904" si="263">SUM(B888:B890)</f>
        <v>0</v>
      </c>
      <c r="C904">
        <f t="shared" si="263"/>
        <v>95474197.913399994</v>
      </c>
      <c r="D904">
        <f t="shared" si="263"/>
        <v>0</v>
      </c>
      <c r="E904">
        <f t="shared" si="263"/>
        <v>0</v>
      </c>
      <c r="F904">
        <f t="shared" si="263"/>
        <v>0</v>
      </c>
      <c r="G904">
        <f t="shared" si="263"/>
        <v>71.164699999999996</v>
      </c>
      <c r="H904">
        <f t="shared" si="263"/>
        <v>3105925.8708000001</v>
      </c>
      <c r="I904">
        <f t="shared" si="263"/>
        <v>229097.97719999999</v>
      </c>
      <c r="J904">
        <f t="shared" si="263"/>
        <v>69.124200000000002</v>
      </c>
      <c r="K904">
        <f t="shared" si="263"/>
        <v>0</v>
      </c>
      <c r="L904">
        <f t="shared" si="263"/>
        <v>27545.545399999999</v>
      </c>
      <c r="M904">
        <f t="shared" si="263"/>
        <v>0.1026</v>
      </c>
      <c r="N904">
        <f t="shared" si="263"/>
        <v>0</v>
      </c>
      <c r="O904">
        <f t="shared" si="263"/>
        <v>364412.93559999997</v>
      </c>
      <c r="P904">
        <f t="shared" si="263"/>
        <v>71.396600000000007</v>
      </c>
      <c r="Q904">
        <f t="shared" si="263"/>
        <v>0</v>
      </c>
      <c r="R904">
        <f t="shared" si="263"/>
        <v>3859636.3740999997</v>
      </c>
      <c r="S904">
        <f t="shared" si="263"/>
        <v>0.91830000000000001</v>
      </c>
      <c r="T904">
        <f t="shared" si="263"/>
        <v>30581631.4782</v>
      </c>
      <c r="U904">
        <f t="shared" si="263"/>
        <v>434130.2622</v>
      </c>
      <c r="V904">
        <f t="shared" si="263"/>
        <v>247.98900000000003</v>
      </c>
      <c r="W904">
        <f t="shared" si="263"/>
        <v>73.447699999999998</v>
      </c>
      <c r="X904">
        <f t="shared" si="263"/>
        <v>2643.2806</v>
      </c>
      <c r="Y904">
        <f t="shared" si="263"/>
        <v>591985.94079999998</v>
      </c>
      <c r="Z904">
        <f t="shared" si="263"/>
        <v>7672.1237999999994</v>
      </c>
      <c r="AA904">
        <f t="shared" si="263"/>
        <v>27116742.633400001</v>
      </c>
      <c r="AB904">
        <f t="shared" si="263"/>
        <v>73.696700000000007</v>
      </c>
      <c r="AC904">
        <f t="shared" si="263"/>
        <v>70.120800000000003</v>
      </c>
      <c r="AD904">
        <f t="shared" si="263"/>
        <v>70.149500000000003</v>
      </c>
      <c r="AE904">
        <f t="shared" si="263"/>
        <v>122.26430000000001</v>
      </c>
      <c r="AF904">
        <f t="shared" si="263"/>
        <v>0</v>
      </c>
      <c r="AG904">
        <f t="shared" si="263"/>
        <v>0</v>
      </c>
      <c r="AH904">
        <f t="shared" si="263"/>
        <v>0</v>
      </c>
      <c r="AI904">
        <f t="shared" si="263"/>
        <v>71.019199999999998</v>
      </c>
      <c r="AJ904">
        <f t="shared" si="263"/>
        <v>227673.0055</v>
      </c>
      <c r="AK904">
        <f t="shared" si="263"/>
        <v>67.854600000000005</v>
      </c>
      <c r="AL904">
        <f t="shared" si="263"/>
        <v>0</v>
      </c>
      <c r="AM904">
        <f t="shared" si="263"/>
        <v>162024305</v>
      </c>
      <c r="AN904" t="s">
        <v>84</v>
      </c>
    </row>
    <row r="905" spans="1:48" x14ac:dyDescent="0.15">
      <c r="A905" t="s">
        <v>85</v>
      </c>
      <c r="B905">
        <f t="shared" ref="B905:AM905" si="264">SUM(B891:B895)</f>
        <v>22835883.040100001</v>
      </c>
      <c r="C905">
        <f t="shared" si="264"/>
        <v>64848577.616700001</v>
      </c>
      <c r="D905">
        <f t="shared" si="264"/>
        <v>0</v>
      </c>
      <c r="E905">
        <f t="shared" si="264"/>
        <v>1216142.1502</v>
      </c>
      <c r="F905">
        <f t="shared" si="264"/>
        <v>0</v>
      </c>
      <c r="G905">
        <f t="shared" si="264"/>
        <v>10.0799</v>
      </c>
      <c r="H905">
        <f t="shared" si="264"/>
        <v>0</v>
      </c>
      <c r="I905">
        <f t="shared" si="264"/>
        <v>61434463.909999996</v>
      </c>
      <c r="J905">
        <f t="shared" si="264"/>
        <v>78.322100000000006</v>
      </c>
      <c r="K905">
        <f t="shared" si="264"/>
        <v>10593.3611</v>
      </c>
      <c r="L905">
        <f t="shared" si="264"/>
        <v>1081410.9021000001</v>
      </c>
      <c r="M905">
        <f t="shared" si="264"/>
        <v>0</v>
      </c>
      <c r="N905">
        <f t="shared" si="264"/>
        <v>0</v>
      </c>
      <c r="O905">
        <f t="shared" si="264"/>
        <v>321070.40919999999</v>
      </c>
      <c r="P905">
        <f t="shared" si="264"/>
        <v>13.8743</v>
      </c>
      <c r="Q905">
        <f t="shared" si="264"/>
        <v>0</v>
      </c>
      <c r="R905">
        <f t="shared" si="264"/>
        <v>5392571.0798000004</v>
      </c>
      <c r="S905">
        <f t="shared" si="264"/>
        <v>0</v>
      </c>
      <c r="T905">
        <f t="shared" si="264"/>
        <v>25927923.1131</v>
      </c>
      <c r="U905">
        <f t="shared" si="264"/>
        <v>1505342.3362</v>
      </c>
      <c r="V905">
        <f t="shared" si="264"/>
        <v>261.64400000000001</v>
      </c>
      <c r="W905">
        <f t="shared" si="264"/>
        <v>12.4635</v>
      </c>
      <c r="X905">
        <f t="shared" si="264"/>
        <v>24733.4555</v>
      </c>
      <c r="Y905">
        <f t="shared" si="264"/>
        <v>1881349.0703</v>
      </c>
      <c r="Z905">
        <f t="shared" si="264"/>
        <v>4174.5150000000003</v>
      </c>
      <c r="AA905">
        <f t="shared" si="264"/>
        <v>6606.348</v>
      </c>
      <c r="AB905">
        <f t="shared" si="264"/>
        <v>985.96420000000001</v>
      </c>
      <c r="AC905">
        <f t="shared" si="264"/>
        <v>164.84219999999999</v>
      </c>
      <c r="AD905">
        <f t="shared" si="264"/>
        <v>35601.472699999998</v>
      </c>
      <c r="AE905">
        <f t="shared" si="264"/>
        <v>5595.9994000000006</v>
      </c>
      <c r="AF905">
        <f t="shared" si="264"/>
        <v>0</v>
      </c>
      <c r="AG905">
        <f t="shared" si="264"/>
        <v>0</v>
      </c>
      <c r="AH905">
        <f t="shared" si="264"/>
        <v>0</v>
      </c>
      <c r="AI905">
        <f t="shared" si="264"/>
        <v>31589.122100000001</v>
      </c>
      <c r="AJ905">
        <f t="shared" si="264"/>
        <v>27532.112099999998</v>
      </c>
      <c r="AK905">
        <f t="shared" si="264"/>
        <v>11.5899</v>
      </c>
      <c r="AL905">
        <f t="shared" si="264"/>
        <v>3.4194</v>
      </c>
      <c r="AM905">
        <f t="shared" si="264"/>
        <v>186594786</v>
      </c>
      <c r="AN905" t="s">
        <v>85</v>
      </c>
    </row>
    <row r="906" spans="1:48" x14ac:dyDescent="0.15">
      <c r="A906" t="s">
        <v>86</v>
      </c>
      <c r="B906">
        <f t="shared" ref="B906:AM906" si="265">B880</f>
        <v>9562285.4432999995</v>
      </c>
      <c r="C906">
        <f t="shared" si="265"/>
        <v>183973057.8326</v>
      </c>
      <c r="D906">
        <f t="shared" si="265"/>
        <v>0</v>
      </c>
      <c r="E906">
        <f t="shared" si="265"/>
        <v>2406512.2124000001</v>
      </c>
      <c r="F906">
        <f t="shared" si="265"/>
        <v>0</v>
      </c>
      <c r="G906">
        <f t="shared" si="265"/>
        <v>0</v>
      </c>
      <c r="H906">
        <f t="shared" si="265"/>
        <v>0</v>
      </c>
      <c r="I906">
        <f t="shared" si="265"/>
        <v>96524168.022699997</v>
      </c>
      <c r="J906">
        <f t="shared" si="265"/>
        <v>0</v>
      </c>
      <c r="K906">
        <f t="shared" si="265"/>
        <v>0</v>
      </c>
      <c r="L906">
        <f t="shared" si="265"/>
        <v>335054.16950000002</v>
      </c>
      <c r="M906">
        <f t="shared" si="265"/>
        <v>0</v>
      </c>
      <c r="N906">
        <f t="shared" si="265"/>
        <v>0</v>
      </c>
      <c r="O906">
        <f t="shared" si="265"/>
        <v>132081.40659999999</v>
      </c>
      <c r="P906">
        <f t="shared" si="265"/>
        <v>1.6773</v>
      </c>
      <c r="Q906">
        <f t="shared" si="265"/>
        <v>0</v>
      </c>
      <c r="R906">
        <f t="shared" si="265"/>
        <v>8734526.6085999999</v>
      </c>
      <c r="S906">
        <f t="shared" si="265"/>
        <v>0</v>
      </c>
      <c r="T906">
        <f t="shared" si="265"/>
        <v>159012359.7094</v>
      </c>
      <c r="U906">
        <f t="shared" si="265"/>
        <v>3815299.8552999999</v>
      </c>
      <c r="V906">
        <f t="shared" si="265"/>
        <v>0</v>
      </c>
      <c r="W906">
        <f t="shared" si="265"/>
        <v>0</v>
      </c>
      <c r="X906">
        <f t="shared" si="265"/>
        <v>0</v>
      </c>
      <c r="Y906">
        <f t="shared" si="265"/>
        <v>2573693.1074999999</v>
      </c>
      <c r="Z906">
        <f t="shared" si="265"/>
        <v>828.12109999999996</v>
      </c>
      <c r="AA906">
        <f t="shared" si="265"/>
        <v>24.5656</v>
      </c>
      <c r="AB906">
        <f t="shared" si="265"/>
        <v>4602.9858000000004</v>
      </c>
      <c r="AC906">
        <f t="shared" si="265"/>
        <v>36.616999999999997</v>
      </c>
      <c r="AD906">
        <f t="shared" si="265"/>
        <v>0</v>
      </c>
      <c r="AE906">
        <f t="shared" si="265"/>
        <v>4355007.0006999997</v>
      </c>
      <c r="AF906">
        <f t="shared" si="265"/>
        <v>1268423.2523000001</v>
      </c>
      <c r="AG906">
        <f t="shared" si="265"/>
        <v>0</v>
      </c>
      <c r="AH906">
        <f t="shared" si="265"/>
        <v>0</v>
      </c>
      <c r="AI906">
        <f t="shared" si="265"/>
        <v>0</v>
      </c>
      <c r="AJ906">
        <f t="shared" si="265"/>
        <v>0</v>
      </c>
      <c r="AK906">
        <f t="shared" si="265"/>
        <v>0</v>
      </c>
      <c r="AL906">
        <f t="shared" si="265"/>
        <v>0</v>
      </c>
      <c r="AM906">
        <f t="shared" si="265"/>
        <v>472697963</v>
      </c>
      <c r="AN906" t="s">
        <v>86</v>
      </c>
    </row>
    <row r="907" spans="1:48" x14ac:dyDescent="0.15">
      <c r="A907" t="s">
        <v>41</v>
      </c>
      <c r="B907">
        <f t="shared" ref="B907" si="266">SUM(B902:B906)</f>
        <v>32401109.171700001</v>
      </c>
      <c r="C907">
        <f t="shared" ref="C907" si="267">SUM(C902:C906)</f>
        <v>729838259.69400001</v>
      </c>
      <c r="D907">
        <f t="shared" ref="D907" si="268">SUM(D902:D906)</f>
        <v>4413.4166999999998</v>
      </c>
      <c r="E907">
        <f t="shared" ref="E907" si="269">SUM(E902:E906)</f>
        <v>4668827.9146999996</v>
      </c>
      <c r="F907">
        <f t="shared" ref="F907" si="270">SUM(F902:F906)</f>
        <v>6469.9465999999993</v>
      </c>
      <c r="G907">
        <f t="shared" ref="G907" si="271">SUM(G902:G906)</f>
        <v>81.244599999999991</v>
      </c>
      <c r="H907">
        <f t="shared" ref="H907" si="272">SUM(H902:H906)</f>
        <v>3105925.8708000001</v>
      </c>
      <c r="I907">
        <f t="shared" ref="I907" si="273">SUM(I902:I906)</f>
        <v>278383771.23750001</v>
      </c>
      <c r="J907">
        <f t="shared" ref="J907" si="274">SUM(J902:J906)</f>
        <v>5923.2315000000008</v>
      </c>
      <c r="K907">
        <f t="shared" ref="K907" si="275">SUM(K902:K906)</f>
        <v>10602.683800000001</v>
      </c>
      <c r="L907">
        <f t="shared" ref="L907" si="276">SUM(L902:L906)</f>
        <v>2669145.8894999996</v>
      </c>
      <c r="M907">
        <f t="shared" ref="M907" si="277">SUM(M902:M906)</f>
        <v>0.1026</v>
      </c>
      <c r="N907">
        <f t="shared" ref="N907" si="278">SUM(N902:N906)</f>
        <v>2499406.2629</v>
      </c>
      <c r="O907">
        <f t="shared" ref="O907" si="279">SUM(O902:O906)</f>
        <v>2016866.4569999999</v>
      </c>
      <c r="P907">
        <f t="shared" ref="P907" si="280">SUM(P902:P906)</f>
        <v>87.322900000000018</v>
      </c>
      <c r="Q907">
        <f t="shared" ref="Q907" si="281">SUM(Q902:Q906)</f>
        <v>665237.96640000003</v>
      </c>
      <c r="R907">
        <f t="shared" ref="R907" si="282">SUM(R902:R906)</f>
        <v>22821341.993799999</v>
      </c>
      <c r="S907">
        <f t="shared" ref="S907" si="283">SUM(S902:S906)</f>
        <v>10.5618</v>
      </c>
      <c r="T907">
        <f t="shared" ref="T907" si="284">SUM(T902:T906)</f>
        <v>294671106.1153</v>
      </c>
      <c r="U907">
        <f t="shared" ref="U907" si="285">SUM(U902:U906)</f>
        <v>33771784.405599996</v>
      </c>
      <c r="V907">
        <f t="shared" ref="V907" si="286">SUM(V902:V906)</f>
        <v>3776292.4797</v>
      </c>
      <c r="W907">
        <f t="shared" ref="W907" si="287">SUM(W902:W906)</f>
        <v>85.911199999999994</v>
      </c>
      <c r="X907">
        <f t="shared" ref="X907" si="288">SUM(X902:X906)</f>
        <v>389342.12809999997</v>
      </c>
      <c r="Y907">
        <f t="shared" ref="Y907" si="289">SUM(Y902:Y906)</f>
        <v>11279716.071</v>
      </c>
      <c r="Z907">
        <f t="shared" ref="Z907" si="290">SUM(Z902:Z906)</f>
        <v>249045.53660000002</v>
      </c>
      <c r="AA907">
        <f t="shared" ref="AA907" si="291">SUM(AA902:AA906)</f>
        <v>27164663.589300003</v>
      </c>
      <c r="AB907">
        <f t="shared" ref="AB907" si="292">SUM(AB902:AB906)</f>
        <v>1487808.3775999998</v>
      </c>
      <c r="AC907">
        <f t="shared" ref="AC907" si="293">SUM(AC902:AC906)</f>
        <v>4949.5337</v>
      </c>
      <c r="AD907">
        <f t="shared" ref="AD907" si="294">SUM(AD902:AD906)</f>
        <v>263715.99209999997</v>
      </c>
      <c r="AE907">
        <f t="shared" ref="AE907" si="295">SUM(AE902:AE906)</f>
        <v>4432249.4773999993</v>
      </c>
      <c r="AF907">
        <f t="shared" ref="AF907" si="296">SUM(AF902:AF906)</f>
        <v>1268423.2523000001</v>
      </c>
      <c r="AG907">
        <f t="shared" ref="AG907" si="297">SUM(AG902:AG906)</f>
        <v>3378411.5597000001</v>
      </c>
      <c r="AH907">
        <f t="shared" ref="AH907" si="298">SUM(AH902:AH906)</f>
        <v>59314.035299999996</v>
      </c>
      <c r="AI907">
        <f t="shared" ref="AI907" si="299">SUM(AI902:AI906)</f>
        <v>88669.791300000012</v>
      </c>
      <c r="AJ907">
        <f t="shared" ref="AJ907" si="300">SUM(AJ902:AJ906)</f>
        <v>2120037.2382999999</v>
      </c>
      <c r="AK907">
        <f t="shared" ref="AK907" si="301">SUM(AK902:AK906)</f>
        <v>79.444500000000005</v>
      </c>
      <c r="AL907">
        <f t="shared" ref="AL907" si="302">SUM(AL902:AL906)</f>
        <v>3.4194</v>
      </c>
      <c r="AM907">
        <f t="shared" ref="AM907" si="303">SUM(AM902:AM906)</f>
        <v>1463505264</v>
      </c>
      <c r="AN907" t="s">
        <v>41</v>
      </c>
    </row>
    <row r="908" spans="1:48" x14ac:dyDescent="0.15">
      <c r="AN908" t="s">
        <v>41</v>
      </c>
      <c r="AO908" t="s">
        <v>87</v>
      </c>
      <c r="AP908" t="s">
        <v>108</v>
      </c>
    </row>
    <row r="909" spans="1:48" x14ac:dyDescent="0.15">
      <c r="A909" t="s">
        <v>88</v>
      </c>
      <c r="B909">
        <f t="shared" ref="B909:AM909" si="304">SUM(B902:B905)</f>
        <v>22838823.728399999</v>
      </c>
      <c r="C909">
        <f t="shared" si="304"/>
        <v>545865201.86140001</v>
      </c>
      <c r="D909">
        <f t="shared" si="304"/>
        <v>4413.4166999999998</v>
      </c>
      <c r="E909">
        <f t="shared" si="304"/>
        <v>2262315.7023</v>
      </c>
      <c r="F909">
        <f t="shared" si="304"/>
        <v>6469.9465999999993</v>
      </c>
      <c r="G909">
        <f t="shared" si="304"/>
        <v>81.244599999999991</v>
      </c>
      <c r="H909">
        <f t="shared" si="304"/>
        <v>3105925.8708000001</v>
      </c>
      <c r="I909">
        <f t="shared" si="304"/>
        <v>181859603.2148</v>
      </c>
      <c r="J909">
        <f t="shared" si="304"/>
        <v>5923.2315000000008</v>
      </c>
      <c r="K909">
        <f t="shared" si="304"/>
        <v>10602.683800000001</v>
      </c>
      <c r="L909">
        <f t="shared" si="304"/>
        <v>2334091.7199999997</v>
      </c>
      <c r="M909">
        <f t="shared" si="304"/>
        <v>0.1026</v>
      </c>
      <c r="N909">
        <f t="shared" si="304"/>
        <v>2499406.2629</v>
      </c>
      <c r="O909">
        <f t="shared" si="304"/>
        <v>1884785.0504000001</v>
      </c>
      <c r="P909">
        <f t="shared" si="304"/>
        <v>85.645600000000016</v>
      </c>
      <c r="Q909">
        <f t="shared" si="304"/>
        <v>665237.96640000003</v>
      </c>
      <c r="R909">
        <f t="shared" si="304"/>
        <v>14086815.385199999</v>
      </c>
      <c r="S909">
        <f t="shared" si="304"/>
        <v>10.5618</v>
      </c>
      <c r="T909">
        <f t="shared" si="304"/>
        <v>135658746.4059</v>
      </c>
      <c r="U909">
        <f t="shared" si="304"/>
        <v>29956484.550299998</v>
      </c>
      <c r="V909">
        <f t="shared" si="304"/>
        <v>3776292.4797</v>
      </c>
      <c r="W909">
        <f t="shared" si="304"/>
        <v>85.911199999999994</v>
      </c>
      <c r="X909">
        <f t="shared" si="304"/>
        <v>389342.12809999997</v>
      </c>
      <c r="Y909">
        <f t="shared" si="304"/>
        <v>8706022.9635000005</v>
      </c>
      <c r="Z909">
        <f t="shared" si="304"/>
        <v>248217.41550000003</v>
      </c>
      <c r="AA909">
        <f t="shared" si="304"/>
        <v>27164639.023700003</v>
      </c>
      <c r="AB909">
        <f t="shared" si="304"/>
        <v>1483205.3917999999</v>
      </c>
      <c r="AC909">
        <f t="shared" si="304"/>
        <v>4912.9166999999998</v>
      </c>
      <c r="AD909">
        <f t="shared" si="304"/>
        <v>263715.99209999997</v>
      </c>
      <c r="AE909">
        <f t="shared" si="304"/>
        <v>77242.476699999999</v>
      </c>
      <c r="AF909">
        <f t="shared" si="304"/>
        <v>0</v>
      </c>
      <c r="AG909">
        <f t="shared" si="304"/>
        <v>3378411.5597000001</v>
      </c>
      <c r="AH909">
        <f t="shared" si="304"/>
        <v>59314.035299999996</v>
      </c>
      <c r="AI909">
        <f t="shared" si="304"/>
        <v>88669.791300000012</v>
      </c>
      <c r="AJ909">
        <f t="shared" si="304"/>
        <v>2120037.2382999999</v>
      </c>
      <c r="AK909">
        <f t="shared" si="304"/>
        <v>79.444500000000005</v>
      </c>
      <c r="AL909">
        <f t="shared" si="304"/>
        <v>3.4194</v>
      </c>
      <c r="AM909">
        <f t="shared" si="304"/>
        <v>990807301</v>
      </c>
      <c r="AN909">
        <f>AM909</f>
        <v>990807301</v>
      </c>
      <c r="AO909" s="25">
        <f>$C909+$I909+$T909</f>
        <v>863383551.48210001</v>
      </c>
      <c r="AP909" s="24">
        <f>AN909-AO909</f>
        <v>127423749.51789999</v>
      </c>
      <c r="AQ909" s="17">
        <f>AP909/AN909</f>
        <v>0.1286059856334264</v>
      </c>
      <c r="AR909" t="s">
        <v>88</v>
      </c>
      <c r="AV909" t="s">
        <v>150</v>
      </c>
    </row>
    <row r="911" spans="1:48" x14ac:dyDescent="0.15">
      <c r="A911" t="s">
        <v>49</v>
      </c>
      <c r="B911" s="15">
        <f t="shared" ref="B911:AL911" si="305">B909/$AM909</f>
        <v>2.3050722078197524E-2</v>
      </c>
      <c r="C911" s="15">
        <f t="shared" si="305"/>
        <v>0.55092973306764115</v>
      </c>
      <c r="D911" s="15">
        <f t="shared" si="305"/>
        <v>4.4543643305268698E-6</v>
      </c>
      <c r="E911" s="15">
        <f t="shared" si="305"/>
        <v>2.2833054419529354E-3</v>
      </c>
      <c r="F911" s="15">
        <f t="shared" si="305"/>
        <v>6.5299746918195136E-6</v>
      </c>
      <c r="G911" s="15">
        <f t="shared" si="305"/>
        <v>8.1998386485446363E-8</v>
      </c>
      <c r="H911" s="15">
        <f t="shared" si="305"/>
        <v>3.134742616112394E-3</v>
      </c>
      <c r="I911" s="15">
        <f t="shared" si="305"/>
        <v>0.18354689456895715</v>
      </c>
      <c r="J911" s="15">
        <f t="shared" si="305"/>
        <v>5.9781871752678991E-6</v>
      </c>
      <c r="K911" s="15">
        <f t="shared" si="305"/>
        <v>1.0701055381100791E-5</v>
      </c>
      <c r="L911" s="15">
        <f t="shared" si="305"/>
        <v>2.3557473967382482E-3</v>
      </c>
      <c r="M911" s="15">
        <f t="shared" si="305"/>
        <v>1.0355192164656849E-10</v>
      </c>
      <c r="N911" s="15">
        <f t="shared" si="305"/>
        <v>2.5225957261088045E-3</v>
      </c>
      <c r="O911" s="15">
        <f t="shared" si="305"/>
        <v>1.9022720649088153E-3</v>
      </c>
      <c r="P911" s="15">
        <f t="shared" si="305"/>
        <v>8.644021891397025E-8</v>
      </c>
      <c r="Q911" s="15">
        <f t="shared" si="305"/>
        <v>6.7141003677363904E-4</v>
      </c>
      <c r="R911" s="15">
        <f t="shared" si="305"/>
        <v>1.421751269997959E-2</v>
      </c>
      <c r="S911" s="15">
        <f t="shared" si="305"/>
        <v>1.0659792261664006E-8</v>
      </c>
      <c r="T911" s="15">
        <f t="shared" si="305"/>
        <v>0.13691738672997525</v>
      </c>
      <c r="U911" s="15">
        <f t="shared" si="305"/>
        <v>3.0234420477186209E-2</v>
      </c>
      <c r="V911" s="15">
        <f t="shared" si="305"/>
        <v>3.8113288788734915E-3</v>
      </c>
      <c r="W911" s="15">
        <f t="shared" si="305"/>
        <v>8.6708283147784345E-8</v>
      </c>
      <c r="X911" s="15">
        <f t="shared" si="305"/>
        <v>3.929544399875188E-4</v>
      </c>
      <c r="Y911" s="15">
        <f t="shared" si="305"/>
        <v>8.7867973466820466E-3</v>
      </c>
      <c r="Z911" s="15">
        <f t="shared" si="305"/>
        <v>2.5052037389054326E-4</v>
      </c>
      <c r="AA911" s="15">
        <f t="shared" si="305"/>
        <v>2.7416672239176407E-2</v>
      </c>
      <c r="AB911" s="15">
        <f t="shared" si="305"/>
        <v>1.4969665547508919E-3</v>
      </c>
      <c r="AC911" s="15">
        <f t="shared" si="305"/>
        <v>4.9584986859114797E-6</v>
      </c>
      <c r="AD911" s="15">
        <f t="shared" si="305"/>
        <v>2.6616274611000263E-4</v>
      </c>
      <c r="AE911" s="15">
        <f t="shared" si="305"/>
        <v>7.7959131530460938E-5</v>
      </c>
      <c r="AF911" s="15">
        <f t="shared" si="305"/>
        <v>0</v>
      </c>
      <c r="AG911" s="15">
        <f t="shared" si="305"/>
        <v>3.409756424170718E-3</v>
      </c>
      <c r="AH911" s="15">
        <f t="shared" si="305"/>
        <v>5.9864350252703673E-5</v>
      </c>
      <c r="AI911" s="15">
        <f t="shared" si="305"/>
        <v>8.9492468626853621E-5</v>
      </c>
      <c r="AJ911" s="15">
        <f t="shared" si="305"/>
        <v>2.1397069199634408E-3</v>
      </c>
      <c r="AK911" s="15">
        <f t="shared" si="305"/>
        <v>8.0181585177883152E-8</v>
      </c>
      <c r="AL911" s="15">
        <f t="shared" si="305"/>
        <v>3.4511251547590281E-9</v>
      </c>
      <c r="AM911">
        <f>SUM(B911:AL911)</f>
        <v>0.9999978964017544</v>
      </c>
      <c r="AN911" t="s">
        <v>49</v>
      </c>
    </row>
    <row r="912" spans="1:48" x14ac:dyDescent="0.15">
      <c r="A912" t="s">
        <v>89</v>
      </c>
      <c r="B912" s="17">
        <f>B909/$AP909</f>
        <v>0.179235219610232</v>
      </c>
      <c r="C912" s="17" t="s">
        <v>150</v>
      </c>
      <c r="D912" s="17">
        <f>D909/$AP909</f>
        <v>3.4635746606875827E-5</v>
      </c>
      <c r="E912" s="17">
        <f>E909/$AP909</f>
        <v>1.7754270384126459E-2</v>
      </c>
      <c r="F912" s="17">
        <f>F909/$AP909</f>
        <v>5.0775044875689571E-5</v>
      </c>
      <c r="G912" s="17">
        <f>G909/$AP909</f>
        <v>6.3759385756096482E-7</v>
      </c>
      <c r="H912" s="17">
        <f>H909/$AP909</f>
        <v>2.4374780074759076E-2</v>
      </c>
      <c r="I912" s="17" t="s">
        <v>150</v>
      </c>
      <c r="J912" s="17">
        <f t="shared" ref="J912:S912" si="306">J909/$AP909</f>
        <v>4.6484517387144762E-5</v>
      </c>
      <c r="K912" s="17">
        <f t="shared" si="306"/>
        <v>8.3208066315067716E-5</v>
      </c>
      <c r="L912" s="17">
        <f t="shared" si="306"/>
        <v>1.8317556411821923E-2</v>
      </c>
      <c r="M912" s="17">
        <f t="shared" si="306"/>
        <v>8.0518741905006607E-10</v>
      </c>
      <c r="N912" s="17">
        <f t="shared" si="306"/>
        <v>1.9614916939395925E-2</v>
      </c>
      <c r="O912" s="17">
        <f t="shared" si="306"/>
        <v>1.4791473783584063E-2</v>
      </c>
      <c r="P912" s="17">
        <f t="shared" si="306"/>
        <v>6.7213216000969162E-7</v>
      </c>
      <c r="Q912" s="17">
        <f t="shared" si="306"/>
        <v>5.220674865689382E-3</v>
      </c>
      <c r="R912" s="17">
        <f t="shared" si="306"/>
        <v>0.11055094076651024</v>
      </c>
      <c r="S912" s="17">
        <f t="shared" si="306"/>
        <v>8.2887217178586626E-8</v>
      </c>
      <c r="T912" s="17" t="s">
        <v>150</v>
      </c>
      <c r="U912" s="17">
        <f t="shared" ref="U912:AL912" si="307">U909/$AP909</f>
        <v>0.23509341597338437</v>
      </c>
      <c r="V912" s="17">
        <f t="shared" si="307"/>
        <v>2.9635703657970927E-2</v>
      </c>
      <c r="W912" s="17">
        <f t="shared" si="307"/>
        <v>6.7421654381573139E-7</v>
      </c>
      <c r="X912" s="17">
        <f t="shared" si="307"/>
        <v>3.0554910648372242E-3</v>
      </c>
      <c r="Y912" s="17">
        <f t="shared" si="307"/>
        <v>6.8323393373988045E-2</v>
      </c>
      <c r="Z912" s="17">
        <f t="shared" si="307"/>
        <v>1.9479682275801453E-3</v>
      </c>
      <c r="AA912" s="17">
        <f t="shared" si="307"/>
        <v>0.2131834852331356</v>
      </c>
      <c r="AB912" s="17">
        <f t="shared" si="307"/>
        <v>1.1639944652481325E-2</v>
      </c>
      <c r="AC912" s="17">
        <f t="shared" si="307"/>
        <v>3.8555737989093256E-5</v>
      </c>
      <c r="AD912" s="17">
        <f t="shared" si="307"/>
        <v>2.069598431201039E-3</v>
      </c>
      <c r="AE912" s="17">
        <f t="shared" si="307"/>
        <v>6.0618587188214295E-4</v>
      </c>
      <c r="AF912" s="17">
        <f t="shared" si="307"/>
        <v>0</v>
      </c>
      <c r="AG912" s="17">
        <f t="shared" si="307"/>
        <v>2.6513201600816293E-2</v>
      </c>
      <c r="AH912" s="17">
        <f t="shared" si="307"/>
        <v>4.6548650094202255E-4</v>
      </c>
      <c r="AI912" s="17">
        <f t="shared" si="307"/>
        <v>6.9586550101905474E-4</v>
      </c>
      <c r="AJ912" s="17">
        <f t="shared" si="307"/>
        <v>1.6637693101333399E-2</v>
      </c>
      <c r="AK912" s="17">
        <f t="shared" si="307"/>
        <v>6.2346697770685164E-7</v>
      </c>
      <c r="AL912" s="17">
        <f t="shared" si="307"/>
        <v>2.6834871936645185E-8</v>
      </c>
      <c r="AM912" s="17">
        <f>SUM(B912:AL912)</f>
        <v>0.99998364307668031</v>
      </c>
      <c r="AN912" t="s">
        <v>89</v>
      </c>
      <c r="AP912" s="17"/>
    </row>
    <row r="914" spans="1:40" x14ac:dyDescent="0.15">
      <c r="A914" t="s">
        <v>109</v>
      </c>
      <c r="B914">
        <f t="shared" ref="B914:AL914" si="308">COUNTIF(B909,"&gt;1000")</f>
        <v>1</v>
      </c>
      <c r="C914">
        <f t="shared" si="308"/>
        <v>1</v>
      </c>
      <c r="D914">
        <f t="shared" si="308"/>
        <v>1</v>
      </c>
      <c r="E914">
        <f t="shared" si="308"/>
        <v>1</v>
      </c>
      <c r="F914">
        <f t="shared" si="308"/>
        <v>1</v>
      </c>
      <c r="G914">
        <f t="shared" si="308"/>
        <v>0</v>
      </c>
      <c r="H914">
        <f t="shared" si="308"/>
        <v>1</v>
      </c>
      <c r="I914">
        <f t="shared" si="308"/>
        <v>1</v>
      </c>
      <c r="J914">
        <f t="shared" si="308"/>
        <v>1</v>
      </c>
      <c r="K914">
        <f t="shared" si="308"/>
        <v>1</v>
      </c>
      <c r="L914">
        <f t="shared" si="308"/>
        <v>1</v>
      </c>
      <c r="M914">
        <f t="shared" si="308"/>
        <v>0</v>
      </c>
      <c r="N914">
        <f t="shared" si="308"/>
        <v>1</v>
      </c>
      <c r="O914">
        <f t="shared" si="308"/>
        <v>1</v>
      </c>
      <c r="P914">
        <f t="shared" si="308"/>
        <v>0</v>
      </c>
      <c r="Q914">
        <f t="shared" si="308"/>
        <v>1</v>
      </c>
      <c r="R914">
        <f t="shared" si="308"/>
        <v>1</v>
      </c>
      <c r="S914">
        <f t="shared" si="308"/>
        <v>0</v>
      </c>
      <c r="T914">
        <f t="shared" si="308"/>
        <v>1</v>
      </c>
      <c r="U914">
        <f t="shared" si="308"/>
        <v>1</v>
      </c>
      <c r="V914">
        <f t="shared" si="308"/>
        <v>1</v>
      </c>
      <c r="W914">
        <f t="shared" si="308"/>
        <v>0</v>
      </c>
      <c r="X914">
        <f t="shared" si="308"/>
        <v>1</v>
      </c>
      <c r="Y914">
        <f t="shared" si="308"/>
        <v>1</v>
      </c>
      <c r="Z914">
        <f t="shared" si="308"/>
        <v>1</v>
      </c>
      <c r="AA914">
        <f t="shared" si="308"/>
        <v>1</v>
      </c>
      <c r="AB914">
        <f t="shared" si="308"/>
        <v>1</v>
      </c>
      <c r="AC914">
        <f t="shared" si="308"/>
        <v>1</v>
      </c>
      <c r="AD914">
        <f t="shared" si="308"/>
        <v>1</v>
      </c>
      <c r="AE914">
        <f t="shared" si="308"/>
        <v>1</v>
      </c>
      <c r="AF914">
        <f t="shared" si="308"/>
        <v>0</v>
      </c>
      <c r="AG914">
        <f t="shared" si="308"/>
        <v>1</v>
      </c>
      <c r="AH914">
        <f t="shared" si="308"/>
        <v>1</v>
      </c>
      <c r="AI914">
        <f t="shared" si="308"/>
        <v>1</v>
      </c>
      <c r="AJ914">
        <f t="shared" si="308"/>
        <v>1</v>
      </c>
      <c r="AK914">
        <f t="shared" si="308"/>
        <v>0</v>
      </c>
      <c r="AL914">
        <f t="shared" si="308"/>
        <v>0</v>
      </c>
      <c r="AM914">
        <f>SUM(B914:AL914)-SUM($C914,$I914,$T914,$K914,$Z914)</f>
        <v>24</v>
      </c>
      <c r="AN914" t="s">
        <v>109</v>
      </c>
    </row>
    <row r="915" spans="1:40" x14ac:dyDescent="0.15">
      <c r="A915" t="s">
        <v>116</v>
      </c>
      <c r="AN915" t="s">
        <v>116</v>
      </c>
    </row>
    <row r="916" spans="1:40" x14ac:dyDescent="0.15">
      <c r="B916" t="s">
        <v>150</v>
      </c>
      <c r="C916" t="s">
        <v>150</v>
      </c>
    </row>
    <row r="917" spans="1:40" ht="28" x14ac:dyDescent="0.15">
      <c r="A917" s="23" t="s">
        <v>111</v>
      </c>
      <c r="B917">
        <f t="shared" ref="B917:AL917" si="309">COUNTIF(B912,"&gt;0.01")</f>
        <v>1</v>
      </c>
      <c r="C917">
        <f t="shared" si="309"/>
        <v>0</v>
      </c>
      <c r="D917">
        <f t="shared" si="309"/>
        <v>0</v>
      </c>
      <c r="E917">
        <f t="shared" si="309"/>
        <v>1</v>
      </c>
      <c r="F917">
        <f t="shared" si="309"/>
        <v>0</v>
      </c>
      <c r="G917">
        <f t="shared" si="309"/>
        <v>0</v>
      </c>
      <c r="H917">
        <f t="shared" si="309"/>
        <v>1</v>
      </c>
      <c r="I917">
        <f t="shared" si="309"/>
        <v>0</v>
      </c>
      <c r="J917">
        <f t="shared" si="309"/>
        <v>0</v>
      </c>
      <c r="K917">
        <f t="shared" si="309"/>
        <v>0</v>
      </c>
      <c r="L917">
        <f t="shared" si="309"/>
        <v>1</v>
      </c>
      <c r="M917">
        <f t="shared" si="309"/>
        <v>0</v>
      </c>
      <c r="N917">
        <f t="shared" si="309"/>
        <v>1</v>
      </c>
      <c r="O917">
        <f t="shared" si="309"/>
        <v>1</v>
      </c>
      <c r="P917">
        <f t="shared" si="309"/>
        <v>0</v>
      </c>
      <c r="Q917">
        <f t="shared" si="309"/>
        <v>0</v>
      </c>
      <c r="R917">
        <f t="shared" si="309"/>
        <v>1</v>
      </c>
      <c r="S917">
        <f t="shared" si="309"/>
        <v>0</v>
      </c>
      <c r="T917">
        <f t="shared" si="309"/>
        <v>0</v>
      </c>
      <c r="U917">
        <f t="shared" si="309"/>
        <v>1</v>
      </c>
      <c r="V917">
        <f t="shared" si="309"/>
        <v>1</v>
      </c>
      <c r="W917">
        <f t="shared" si="309"/>
        <v>0</v>
      </c>
      <c r="X917">
        <f t="shared" si="309"/>
        <v>0</v>
      </c>
      <c r="Y917">
        <f t="shared" si="309"/>
        <v>1</v>
      </c>
      <c r="Z917">
        <f t="shared" si="309"/>
        <v>0</v>
      </c>
      <c r="AA917">
        <f t="shared" si="309"/>
        <v>1</v>
      </c>
      <c r="AB917">
        <f t="shared" si="309"/>
        <v>1</v>
      </c>
      <c r="AC917">
        <f t="shared" si="309"/>
        <v>0</v>
      </c>
      <c r="AD917">
        <f t="shared" si="309"/>
        <v>0</v>
      </c>
      <c r="AE917">
        <f t="shared" si="309"/>
        <v>0</v>
      </c>
      <c r="AF917">
        <f t="shared" si="309"/>
        <v>0</v>
      </c>
      <c r="AG917">
        <f t="shared" si="309"/>
        <v>1</v>
      </c>
      <c r="AH917">
        <f t="shared" si="309"/>
        <v>0</v>
      </c>
      <c r="AI917">
        <f t="shared" si="309"/>
        <v>0</v>
      </c>
      <c r="AJ917">
        <f t="shared" si="309"/>
        <v>1</v>
      </c>
      <c r="AK917">
        <f t="shared" si="309"/>
        <v>0</v>
      </c>
      <c r="AL917">
        <f t="shared" si="309"/>
        <v>0</v>
      </c>
      <c r="AM917">
        <f>SUM(B917:AL917)</f>
        <v>14</v>
      </c>
      <c r="AN917" s="23" t="s">
        <v>111</v>
      </c>
    </row>
  </sheetData>
  <mergeCells count="9">
    <mergeCell ref="A165:AF165"/>
    <mergeCell ref="AM165:BR165"/>
    <mergeCell ref="A171:AF171"/>
    <mergeCell ref="AM171:BR171"/>
    <mergeCell ref="A116:AI116"/>
    <mergeCell ref="A142:AF142"/>
    <mergeCell ref="A144:AF144"/>
    <mergeCell ref="A150:AF150"/>
    <mergeCell ref="A163:AF163"/>
  </mergeCells>
  <hyperlinks>
    <hyperlink ref="A450" r:id="rId1" xr:uid="{00000000-0004-0000-0000-000000000000}"/>
    <hyperlink ref="A494" r:id="rId2" xr:uid="{00000000-0004-0000-0000-000001000000}"/>
  </hyperlink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M34"/>
  <sheetViews>
    <sheetView zoomScale="90" zoomScaleNormal="90" workbookViewId="0">
      <selection activeCell="H5" sqref="H5"/>
    </sheetView>
  </sheetViews>
  <sheetFormatPr baseColWidth="10" defaultColWidth="8.83203125" defaultRowHeight="13" x14ac:dyDescent="0.15"/>
  <sheetData>
    <row r="2" spans="1:11" x14ac:dyDescent="0.15">
      <c r="A2" s="27" t="s">
        <v>201</v>
      </c>
      <c r="B2" s="85"/>
    </row>
    <row r="3" spans="1:11" x14ac:dyDescent="0.15">
      <c r="A3" s="86" t="s">
        <v>203</v>
      </c>
      <c r="B3" s="87" t="str">
        <f>Metrics!B3</f>
        <v>Other Experiments</v>
      </c>
    </row>
    <row r="4" spans="1:11" x14ac:dyDescent="0.15">
      <c r="A4" s="32" t="s">
        <v>292</v>
      </c>
      <c r="B4" s="88" t="s">
        <v>326</v>
      </c>
    </row>
    <row r="5" spans="1:11" x14ac:dyDescent="0.15">
      <c r="A5" s="32" t="s">
        <v>210</v>
      </c>
      <c r="B5" s="88" t="s">
        <v>211</v>
      </c>
    </row>
    <row r="7" spans="1:11" x14ac:dyDescent="0.15">
      <c r="A7" s="14" t="s">
        <v>307</v>
      </c>
    </row>
    <row r="8" spans="1:11" ht="16.5" customHeight="1" x14ac:dyDescent="0.15">
      <c r="A8" s="89" t="s">
        <v>308</v>
      </c>
      <c r="B8" s="12" t="s">
        <v>309</v>
      </c>
      <c r="C8" s="12"/>
      <c r="D8" s="12"/>
      <c r="E8" s="12"/>
      <c r="F8" s="12"/>
      <c r="G8" s="11" t="s">
        <v>310</v>
      </c>
      <c r="H8" s="11"/>
      <c r="I8" s="11"/>
      <c r="J8" s="11"/>
      <c r="K8" s="11"/>
    </row>
    <row r="9" spans="1:11" ht="38.25" customHeight="1" x14ac:dyDescent="0.15">
      <c r="A9" s="90"/>
      <c r="B9" s="10"/>
      <c r="C9" s="10"/>
      <c r="D9" s="10"/>
      <c r="E9" s="10"/>
      <c r="F9" s="10"/>
      <c r="G9" s="9"/>
      <c r="H9" s="9"/>
      <c r="I9" s="9"/>
      <c r="J9" s="9"/>
      <c r="K9" s="9"/>
    </row>
    <row r="10" spans="1:11" ht="69.75" customHeight="1" x14ac:dyDescent="0.15">
      <c r="A10" s="91"/>
      <c r="B10" s="8"/>
      <c r="C10" s="8"/>
      <c r="D10" s="8"/>
      <c r="E10" s="8"/>
      <c r="F10" s="8"/>
      <c r="G10" s="7"/>
      <c r="H10" s="7"/>
      <c r="I10" s="7"/>
      <c r="J10" s="7"/>
      <c r="K10" s="7"/>
    </row>
    <row r="11" spans="1:11" ht="69.75" customHeight="1" x14ac:dyDescent="0.15">
      <c r="A11" s="91"/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90.5" customHeight="1" x14ac:dyDescent="0.15">
      <c r="A12" s="92"/>
      <c r="B12" s="8"/>
      <c r="C12" s="8"/>
      <c r="D12" s="8"/>
      <c r="E12" s="8"/>
      <c r="F12" s="8"/>
      <c r="G12" s="4"/>
      <c r="H12" s="4"/>
      <c r="I12" s="4"/>
      <c r="J12" s="4"/>
      <c r="K12" s="4"/>
    </row>
    <row r="13" spans="1:11" x14ac:dyDescent="0.15">
      <c r="A13" t="s">
        <v>311</v>
      </c>
    </row>
    <row r="15" spans="1:11" x14ac:dyDescent="0.15">
      <c r="A15" s="14" t="s">
        <v>312</v>
      </c>
    </row>
    <row r="16" spans="1:11" x14ac:dyDescent="0.15">
      <c r="A16" s="3" t="s">
        <v>313</v>
      </c>
      <c r="B16" s="3"/>
      <c r="C16" s="3"/>
      <c r="D16" s="3"/>
      <c r="E16" s="3"/>
      <c r="F16" s="11" t="s">
        <v>314</v>
      </c>
      <c r="G16" s="11"/>
      <c r="H16" s="11"/>
      <c r="I16" s="11"/>
      <c r="J16" s="11"/>
    </row>
    <row r="17" spans="1:13" ht="87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M17" s="93"/>
    </row>
    <row r="18" spans="1:13" ht="5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</row>
    <row r="20" spans="1:13" x14ac:dyDescent="0.15">
      <c r="A20" s="14" t="s">
        <v>316</v>
      </c>
    </row>
    <row r="21" spans="1:13" x14ac:dyDescent="0.15">
      <c r="A21" s="3" t="s">
        <v>313</v>
      </c>
      <c r="B21" s="3"/>
      <c r="C21" s="3"/>
      <c r="D21" s="3"/>
      <c r="E21" s="3"/>
      <c r="F21" s="11" t="s">
        <v>314</v>
      </c>
      <c r="G21" s="11"/>
      <c r="H21" s="11"/>
      <c r="I21" s="11"/>
      <c r="J21" s="11"/>
    </row>
    <row r="22" spans="1:13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3" ht="25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5" spans="1:13" x14ac:dyDescent="0.15">
      <c r="A25" s="14" t="s">
        <v>317</v>
      </c>
    </row>
    <row r="26" spans="1:13" x14ac:dyDescent="0.15">
      <c r="A26" s="3" t="s">
        <v>318</v>
      </c>
      <c r="B26" s="3"/>
      <c r="C26" s="3"/>
      <c r="D26" s="3"/>
      <c r="E26" s="3"/>
      <c r="F26" s="12" t="s">
        <v>319</v>
      </c>
      <c r="G26" s="12"/>
      <c r="H26" s="11" t="s">
        <v>320</v>
      </c>
      <c r="I26" s="11"/>
      <c r="J26" s="11"/>
      <c r="K26" s="11"/>
      <c r="L26" s="11"/>
    </row>
    <row r="27" spans="1:13" ht="24.75" customHeight="1" x14ac:dyDescent="0.15">
      <c r="A27" s="5"/>
      <c r="B27" s="5"/>
      <c r="C27" s="5"/>
      <c r="D27" s="5"/>
      <c r="E27" s="5"/>
      <c r="F27" s="1"/>
      <c r="G27" s="1"/>
      <c r="H27" s="5"/>
      <c r="I27" s="5"/>
      <c r="J27" s="5"/>
      <c r="K27" s="5"/>
      <c r="L27" s="5"/>
    </row>
    <row r="28" spans="1:13" ht="24.75" customHeight="1" x14ac:dyDescent="0.15">
      <c r="A28" s="5"/>
      <c r="B28" s="5"/>
      <c r="C28" s="5"/>
      <c r="D28" s="5"/>
      <c r="E28" s="5"/>
      <c r="F28" s="1"/>
      <c r="G28" s="1"/>
      <c r="H28" s="5"/>
      <c r="I28" s="5"/>
      <c r="J28" s="5"/>
      <c r="K28" s="5"/>
      <c r="L28" s="5"/>
    </row>
    <row r="30" spans="1:13" x14ac:dyDescent="0.15">
      <c r="A30" s="14" t="s">
        <v>321</v>
      </c>
    </row>
    <row r="31" spans="1:13" x14ac:dyDescent="0.15">
      <c r="A31" s="3" t="s">
        <v>318</v>
      </c>
      <c r="B31" s="3"/>
      <c r="C31" s="3"/>
      <c r="D31" s="3"/>
      <c r="E31" s="3"/>
      <c r="F31" s="12" t="s">
        <v>319</v>
      </c>
      <c r="G31" s="12"/>
      <c r="H31" s="11" t="s">
        <v>320</v>
      </c>
      <c r="I31" s="11"/>
      <c r="J31" s="11"/>
      <c r="K31" s="11"/>
      <c r="L31" s="11"/>
    </row>
    <row r="32" spans="1:13" ht="61.5" customHeight="1" x14ac:dyDescent="0.15">
      <c r="A32" s="94"/>
      <c r="B32" s="94"/>
      <c r="C32" s="94"/>
      <c r="D32" s="94"/>
      <c r="E32" s="94"/>
      <c r="F32" s="95"/>
      <c r="G32" s="95"/>
      <c r="H32" s="5"/>
      <c r="I32" s="5"/>
      <c r="J32" s="5"/>
      <c r="K32" s="5"/>
      <c r="L32" s="5"/>
    </row>
    <row r="33" spans="1:12" ht="24.75" customHeight="1" x14ac:dyDescent="0.15">
      <c r="F33" s="96"/>
      <c r="G33" s="96"/>
      <c r="H33" s="5"/>
      <c r="I33" s="5"/>
      <c r="J33" s="5"/>
      <c r="K33" s="5"/>
      <c r="L33" s="5"/>
    </row>
    <row r="34" spans="1:12" ht="13.5" customHeight="1" x14ac:dyDescent="0.15">
      <c r="A34" s="5"/>
      <c r="B34" s="5"/>
      <c r="C34" s="5"/>
      <c r="D34" s="5"/>
      <c r="E34" s="5"/>
    </row>
  </sheetData>
  <mergeCells count="40">
    <mergeCell ref="F33:G33"/>
    <mergeCell ref="H33:L33"/>
    <mergeCell ref="A34:E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2:E22"/>
    <mergeCell ref="F22:J22"/>
    <mergeCell ref="A23:E23"/>
    <mergeCell ref="F23:J23"/>
    <mergeCell ref="A26:E26"/>
    <mergeCell ref="F26:G26"/>
    <mergeCell ref="H26:L26"/>
    <mergeCell ref="A17:E17"/>
    <mergeCell ref="F17:J17"/>
    <mergeCell ref="A18:E18"/>
    <mergeCell ref="F18:J18"/>
    <mergeCell ref="A21:E21"/>
    <mergeCell ref="F21:J21"/>
    <mergeCell ref="B11:F11"/>
    <mergeCell ref="G11:K11"/>
    <mergeCell ref="B12:F12"/>
    <mergeCell ref="G12:K12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34"/>
  <sheetViews>
    <sheetView zoomScale="90" zoomScaleNormal="90" workbookViewId="0">
      <selection activeCell="H5" sqref="H5"/>
    </sheetView>
  </sheetViews>
  <sheetFormatPr baseColWidth="10" defaultColWidth="8.83203125" defaultRowHeight="13" x14ac:dyDescent="0.15"/>
  <sheetData>
    <row r="2" spans="1:11" x14ac:dyDescent="0.15">
      <c r="A2" s="27" t="s">
        <v>201</v>
      </c>
      <c r="B2" s="85"/>
    </row>
    <row r="3" spans="1:11" x14ac:dyDescent="0.15">
      <c r="A3" s="86" t="s">
        <v>203</v>
      </c>
      <c r="B3" s="87" t="str">
        <f>Metrics!B3</f>
        <v>Other Experiments</v>
      </c>
    </row>
    <row r="4" spans="1:11" x14ac:dyDescent="0.15">
      <c r="A4" s="32" t="s">
        <v>292</v>
      </c>
      <c r="B4" s="88" t="s">
        <v>326</v>
      </c>
    </row>
    <row r="5" spans="1:11" x14ac:dyDescent="0.15">
      <c r="A5" s="32" t="s">
        <v>210</v>
      </c>
      <c r="B5" s="88" t="s">
        <v>211</v>
      </c>
    </row>
    <row r="7" spans="1:11" x14ac:dyDescent="0.15">
      <c r="A7" s="14" t="s">
        <v>307</v>
      </c>
    </row>
    <row r="8" spans="1:11" ht="16.5" customHeight="1" x14ac:dyDescent="0.15">
      <c r="A8" s="89" t="s">
        <v>308</v>
      </c>
      <c r="B8" s="12" t="s">
        <v>309</v>
      </c>
      <c r="C8" s="12"/>
      <c r="D8" s="12"/>
      <c r="E8" s="12"/>
      <c r="F8" s="12"/>
      <c r="G8" s="11" t="s">
        <v>310</v>
      </c>
      <c r="H8" s="11"/>
      <c r="I8" s="11"/>
      <c r="J8" s="11"/>
      <c r="K8" s="11"/>
    </row>
    <row r="9" spans="1:11" ht="38.25" customHeight="1" x14ac:dyDescent="0.15">
      <c r="A9" s="90"/>
      <c r="B9" s="10"/>
      <c r="C9" s="10"/>
      <c r="D9" s="10"/>
      <c r="E9" s="10"/>
      <c r="F9" s="10"/>
      <c r="G9" s="9"/>
      <c r="H9" s="9"/>
      <c r="I9" s="9"/>
      <c r="J9" s="9"/>
      <c r="K9" s="9"/>
    </row>
    <row r="10" spans="1:11" ht="69.75" customHeight="1" x14ac:dyDescent="0.15">
      <c r="A10" s="91"/>
      <c r="B10" s="8"/>
      <c r="C10" s="8"/>
      <c r="D10" s="8"/>
      <c r="E10" s="8"/>
      <c r="F10" s="8"/>
      <c r="G10" s="7"/>
      <c r="H10" s="7"/>
      <c r="I10" s="7"/>
      <c r="J10" s="7"/>
      <c r="K10" s="7"/>
    </row>
    <row r="11" spans="1:11" ht="69.75" customHeight="1" x14ac:dyDescent="0.15">
      <c r="A11" s="91"/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90.5" customHeight="1" x14ac:dyDescent="0.15">
      <c r="A12" s="92"/>
      <c r="B12" s="8"/>
      <c r="C12" s="8"/>
      <c r="D12" s="8"/>
      <c r="E12" s="8"/>
      <c r="F12" s="8"/>
      <c r="G12" s="4"/>
      <c r="H12" s="4"/>
      <c r="I12" s="4"/>
      <c r="J12" s="4"/>
      <c r="K12" s="4"/>
    </row>
    <row r="13" spans="1:11" x14ac:dyDescent="0.15">
      <c r="A13" t="s">
        <v>311</v>
      </c>
    </row>
    <row r="15" spans="1:11" x14ac:dyDescent="0.15">
      <c r="A15" s="14" t="s">
        <v>312</v>
      </c>
    </row>
    <row r="16" spans="1:11" x14ac:dyDescent="0.15">
      <c r="A16" s="3" t="s">
        <v>313</v>
      </c>
      <c r="B16" s="3"/>
      <c r="C16" s="3"/>
      <c r="D16" s="3"/>
      <c r="E16" s="3"/>
      <c r="F16" s="11" t="s">
        <v>314</v>
      </c>
      <c r="G16" s="11"/>
      <c r="H16" s="11"/>
      <c r="I16" s="11"/>
      <c r="J16" s="11"/>
    </row>
    <row r="17" spans="1:13" ht="87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M17" s="93"/>
    </row>
    <row r="18" spans="1:13" ht="5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</row>
    <row r="20" spans="1:13" x14ac:dyDescent="0.15">
      <c r="A20" s="14" t="s">
        <v>316</v>
      </c>
    </row>
    <row r="21" spans="1:13" x14ac:dyDescent="0.15">
      <c r="A21" s="3" t="s">
        <v>313</v>
      </c>
      <c r="B21" s="3"/>
      <c r="C21" s="3"/>
      <c r="D21" s="3"/>
      <c r="E21" s="3"/>
      <c r="F21" s="11" t="s">
        <v>314</v>
      </c>
      <c r="G21" s="11"/>
      <c r="H21" s="11"/>
      <c r="I21" s="11"/>
      <c r="J21" s="11"/>
    </row>
    <row r="22" spans="1:13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3" ht="25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5" spans="1:13" x14ac:dyDescent="0.15">
      <c r="A25" s="14" t="s">
        <v>317</v>
      </c>
    </row>
    <row r="26" spans="1:13" x14ac:dyDescent="0.15">
      <c r="A26" s="3" t="s">
        <v>318</v>
      </c>
      <c r="B26" s="3"/>
      <c r="C26" s="3"/>
      <c r="D26" s="3"/>
      <c r="E26" s="3"/>
      <c r="F26" s="12" t="s">
        <v>319</v>
      </c>
      <c r="G26" s="12"/>
      <c r="H26" s="11" t="s">
        <v>320</v>
      </c>
      <c r="I26" s="11"/>
      <c r="J26" s="11"/>
      <c r="K26" s="11"/>
      <c r="L26" s="11"/>
    </row>
    <row r="27" spans="1:13" ht="24.75" customHeight="1" x14ac:dyDescent="0.15">
      <c r="A27" s="5"/>
      <c r="B27" s="5"/>
      <c r="C27" s="5"/>
      <c r="D27" s="5"/>
      <c r="E27" s="5"/>
      <c r="F27" s="1"/>
      <c r="G27" s="1"/>
      <c r="H27" s="5"/>
      <c r="I27" s="5"/>
      <c r="J27" s="5"/>
      <c r="K27" s="5"/>
      <c r="L27" s="5"/>
    </row>
    <row r="28" spans="1:13" ht="24.75" customHeight="1" x14ac:dyDescent="0.15">
      <c r="A28" s="5"/>
      <c r="B28" s="5"/>
      <c r="C28" s="5"/>
      <c r="D28" s="5"/>
      <c r="E28" s="5"/>
      <c r="F28" s="1"/>
      <c r="G28" s="1"/>
      <c r="H28" s="5"/>
      <c r="I28" s="5"/>
      <c r="J28" s="5"/>
      <c r="K28" s="5"/>
      <c r="L28" s="5"/>
    </row>
    <row r="30" spans="1:13" x14ac:dyDescent="0.15">
      <c r="A30" s="14" t="s">
        <v>321</v>
      </c>
    </row>
    <row r="31" spans="1:13" x14ac:dyDescent="0.15">
      <c r="A31" s="3" t="s">
        <v>318</v>
      </c>
      <c r="B31" s="3"/>
      <c r="C31" s="3"/>
      <c r="D31" s="3"/>
      <c r="E31" s="3"/>
      <c r="F31" s="12" t="s">
        <v>319</v>
      </c>
      <c r="G31" s="12"/>
      <c r="H31" s="11" t="s">
        <v>320</v>
      </c>
      <c r="I31" s="11"/>
      <c r="J31" s="11"/>
      <c r="K31" s="11"/>
      <c r="L31" s="11"/>
    </row>
    <row r="32" spans="1:13" ht="61.5" customHeight="1" x14ac:dyDescent="0.15">
      <c r="A32" s="94"/>
      <c r="B32" s="94"/>
      <c r="C32" s="94"/>
      <c r="D32" s="94"/>
      <c r="E32" s="94"/>
      <c r="F32" s="95"/>
      <c r="G32" s="95"/>
      <c r="H32" s="5"/>
      <c r="I32" s="5"/>
      <c r="J32" s="5"/>
      <c r="K32" s="5"/>
      <c r="L32" s="5"/>
    </row>
    <row r="33" spans="1:12" ht="24.75" customHeight="1" x14ac:dyDescent="0.15">
      <c r="F33" s="96"/>
      <c r="G33" s="96"/>
      <c r="H33" s="5"/>
      <c r="I33" s="5"/>
      <c r="J33" s="5"/>
      <c r="K33" s="5"/>
      <c r="L33" s="5"/>
    </row>
    <row r="34" spans="1:12" ht="13.5" customHeight="1" x14ac:dyDescent="0.15">
      <c r="A34" s="5"/>
      <c r="B34" s="5"/>
      <c r="C34" s="5"/>
      <c r="D34" s="5"/>
      <c r="E34" s="5"/>
    </row>
  </sheetData>
  <mergeCells count="40">
    <mergeCell ref="F33:G33"/>
    <mergeCell ref="H33:L33"/>
    <mergeCell ref="A34:E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2:E22"/>
    <mergeCell ref="F22:J22"/>
    <mergeCell ref="A23:E23"/>
    <mergeCell ref="F23:J23"/>
    <mergeCell ref="A26:E26"/>
    <mergeCell ref="F26:G26"/>
    <mergeCell ref="H26:L26"/>
    <mergeCell ref="A17:E17"/>
    <mergeCell ref="F17:J17"/>
    <mergeCell ref="A18:E18"/>
    <mergeCell ref="F18:J18"/>
    <mergeCell ref="A21:E21"/>
    <mergeCell ref="F21:J21"/>
    <mergeCell ref="B11:F11"/>
    <mergeCell ref="G11:K11"/>
    <mergeCell ref="B12:F12"/>
    <mergeCell ref="G12:K12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34"/>
  <sheetViews>
    <sheetView zoomScale="90" zoomScaleNormal="90" workbookViewId="0">
      <selection activeCell="O11" sqref="O11"/>
    </sheetView>
  </sheetViews>
  <sheetFormatPr baseColWidth="10" defaultColWidth="8.83203125" defaultRowHeight="13" x14ac:dyDescent="0.15"/>
  <sheetData>
    <row r="2" spans="1:11" x14ac:dyDescent="0.15">
      <c r="A2" s="27" t="s">
        <v>201</v>
      </c>
      <c r="B2" s="85"/>
    </row>
    <row r="3" spans="1:11" x14ac:dyDescent="0.15">
      <c r="A3" s="86" t="s">
        <v>203</v>
      </c>
      <c r="B3" s="87" t="str">
        <f>Metrics!B3</f>
        <v>Other Experiments</v>
      </c>
    </row>
    <row r="4" spans="1:11" x14ac:dyDescent="0.15">
      <c r="A4" s="32" t="s">
        <v>292</v>
      </c>
      <c r="B4" s="88" t="s">
        <v>327</v>
      </c>
    </row>
    <row r="5" spans="1:11" x14ac:dyDescent="0.15">
      <c r="A5" s="32" t="s">
        <v>210</v>
      </c>
      <c r="B5" s="88" t="s">
        <v>211</v>
      </c>
    </row>
    <row r="7" spans="1:11" x14ac:dyDescent="0.15">
      <c r="A7" s="14" t="s">
        <v>307</v>
      </c>
    </row>
    <row r="8" spans="1:11" ht="16.5" customHeight="1" x14ac:dyDescent="0.15">
      <c r="A8" s="89" t="s">
        <v>308</v>
      </c>
      <c r="B8" s="12" t="s">
        <v>309</v>
      </c>
      <c r="C8" s="12"/>
      <c r="D8" s="12"/>
      <c r="E8" s="12"/>
      <c r="F8" s="12"/>
      <c r="G8" s="11" t="s">
        <v>310</v>
      </c>
      <c r="H8" s="11"/>
      <c r="I8" s="11"/>
      <c r="J8" s="11"/>
      <c r="K8" s="11"/>
    </row>
    <row r="9" spans="1:11" ht="38.25" customHeight="1" x14ac:dyDescent="0.15">
      <c r="A9" s="90"/>
      <c r="B9" s="10"/>
      <c r="C9" s="10"/>
      <c r="D9" s="10"/>
      <c r="E9" s="10"/>
      <c r="F9" s="10"/>
      <c r="G9" s="9"/>
      <c r="H9" s="9"/>
      <c r="I9" s="9"/>
      <c r="J9" s="9"/>
      <c r="K9" s="9"/>
    </row>
    <row r="10" spans="1:11" ht="69.75" customHeight="1" x14ac:dyDescent="0.15">
      <c r="A10" s="91"/>
      <c r="B10" s="8"/>
      <c r="C10" s="8"/>
      <c r="D10" s="8"/>
      <c r="E10" s="8"/>
      <c r="F10" s="8"/>
      <c r="G10" s="7"/>
      <c r="H10" s="7"/>
      <c r="I10" s="7"/>
      <c r="J10" s="7"/>
      <c r="K10" s="7"/>
    </row>
    <row r="11" spans="1:11" ht="69.75" customHeight="1" x14ac:dyDescent="0.15">
      <c r="A11" s="91"/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90.5" customHeight="1" x14ac:dyDescent="0.15">
      <c r="A12" s="92"/>
      <c r="B12" s="8"/>
      <c r="C12" s="8"/>
      <c r="D12" s="8"/>
      <c r="E12" s="8"/>
      <c r="F12" s="8"/>
      <c r="G12" s="4"/>
      <c r="H12" s="4"/>
      <c r="I12" s="4"/>
      <c r="J12" s="4"/>
      <c r="K12" s="4"/>
    </row>
    <row r="13" spans="1:11" x14ac:dyDescent="0.15">
      <c r="A13" t="s">
        <v>311</v>
      </c>
    </row>
    <row r="15" spans="1:11" x14ac:dyDescent="0.15">
      <c r="A15" s="14" t="s">
        <v>312</v>
      </c>
    </row>
    <row r="16" spans="1:11" x14ac:dyDescent="0.15">
      <c r="A16" s="3" t="s">
        <v>313</v>
      </c>
      <c r="B16" s="3"/>
      <c r="C16" s="3"/>
      <c r="D16" s="3"/>
      <c r="E16" s="3"/>
      <c r="F16" s="11" t="s">
        <v>314</v>
      </c>
      <c r="G16" s="11"/>
      <c r="H16" s="11"/>
      <c r="I16" s="11"/>
      <c r="J16" s="11"/>
    </row>
    <row r="17" spans="1:13" ht="87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M17" s="93"/>
    </row>
    <row r="18" spans="1:13" ht="5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</row>
    <row r="20" spans="1:13" x14ac:dyDescent="0.15">
      <c r="A20" s="14" t="s">
        <v>316</v>
      </c>
    </row>
    <row r="21" spans="1:13" x14ac:dyDescent="0.15">
      <c r="A21" s="3" t="s">
        <v>313</v>
      </c>
      <c r="B21" s="3"/>
      <c r="C21" s="3"/>
      <c r="D21" s="3"/>
      <c r="E21" s="3"/>
      <c r="F21" s="11" t="s">
        <v>314</v>
      </c>
      <c r="G21" s="11"/>
      <c r="H21" s="11"/>
      <c r="I21" s="11"/>
      <c r="J21" s="11"/>
    </row>
    <row r="22" spans="1:13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3" ht="25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5" spans="1:13" x14ac:dyDescent="0.15">
      <c r="A25" s="14" t="s">
        <v>317</v>
      </c>
    </row>
    <row r="26" spans="1:13" x14ac:dyDescent="0.15">
      <c r="A26" s="3" t="s">
        <v>318</v>
      </c>
      <c r="B26" s="3"/>
      <c r="C26" s="3"/>
      <c r="D26" s="3"/>
      <c r="E26" s="3"/>
      <c r="F26" s="12" t="s">
        <v>319</v>
      </c>
      <c r="G26" s="12"/>
      <c r="H26" s="11" t="s">
        <v>320</v>
      </c>
      <c r="I26" s="11"/>
      <c r="J26" s="11"/>
      <c r="K26" s="11"/>
      <c r="L26" s="11"/>
    </row>
    <row r="27" spans="1:13" ht="24.75" customHeight="1" x14ac:dyDescent="0.15">
      <c r="A27" s="5"/>
      <c r="B27" s="5"/>
      <c r="C27" s="5"/>
      <c r="D27" s="5"/>
      <c r="E27" s="5"/>
      <c r="F27" s="1"/>
      <c r="G27" s="1"/>
      <c r="H27" s="5"/>
      <c r="I27" s="5"/>
      <c r="J27" s="5"/>
      <c r="K27" s="5"/>
      <c r="L27" s="5"/>
    </row>
    <row r="28" spans="1:13" ht="24.75" customHeight="1" x14ac:dyDescent="0.15">
      <c r="A28" s="5"/>
      <c r="B28" s="5"/>
      <c r="C28" s="5"/>
      <c r="D28" s="5"/>
      <c r="E28" s="5"/>
      <c r="F28" s="1"/>
      <c r="G28" s="1"/>
      <c r="H28" s="5"/>
      <c r="I28" s="5"/>
      <c r="J28" s="5"/>
      <c r="K28" s="5"/>
      <c r="L28" s="5"/>
    </row>
    <row r="30" spans="1:13" x14ac:dyDescent="0.15">
      <c r="A30" s="14" t="s">
        <v>321</v>
      </c>
    </row>
    <row r="31" spans="1:13" x14ac:dyDescent="0.15">
      <c r="A31" s="3" t="s">
        <v>318</v>
      </c>
      <c r="B31" s="3"/>
      <c r="C31" s="3"/>
      <c r="D31" s="3"/>
      <c r="E31" s="3"/>
      <c r="F31" s="12" t="s">
        <v>319</v>
      </c>
      <c r="G31" s="12"/>
      <c r="H31" s="11" t="s">
        <v>320</v>
      </c>
      <c r="I31" s="11"/>
      <c r="J31" s="11"/>
      <c r="K31" s="11"/>
      <c r="L31" s="11"/>
    </row>
    <row r="32" spans="1:13" ht="61.5" customHeight="1" x14ac:dyDescent="0.15">
      <c r="A32" s="94"/>
      <c r="B32" s="94"/>
      <c r="C32" s="94"/>
      <c r="D32" s="94"/>
      <c r="E32" s="94"/>
      <c r="F32" s="95"/>
      <c r="G32" s="95"/>
      <c r="H32" s="5"/>
      <c r="I32" s="5"/>
      <c r="J32" s="5"/>
      <c r="K32" s="5"/>
      <c r="L32" s="5"/>
    </row>
    <row r="33" spans="1:12" ht="24.75" customHeight="1" x14ac:dyDescent="0.15">
      <c r="F33" s="96"/>
      <c r="G33" s="96"/>
      <c r="H33" s="5"/>
      <c r="I33" s="5"/>
      <c r="J33" s="5"/>
      <c r="K33" s="5"/>
      <c r="L33" s="5"/>
    </row>
    <row r="34" spans="1:12" ht="13.5" customHeight="1" x14ac:dyDescent="0.15">
      <c r="A34" s="5"/>
      <c r="B34" s="5"/>
      <c r="C34" s="5"/>
      <c r="D34" s="5"/>
      <c r="E34" s="5"/>
    </row>
  </sheetData>
  <mergeCells count="40">
    <mergeCell ref="F33:G33"/>
    <mergeCell ref="H33:L33"/>
    <mergeCell ref="A34:E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2:E22"/>
    <mergeCell ref="F22:J22"/>
    <mergeCell ref="A23:E23"/>
    <mergeCell ref="F23:J23"/>
    <mergeCell ref="A26:E26"/>
    <mergeCell ref="F26:G26"/>
    <mergeCell ref="H26:L26"/>
    <mergeCell ref="A17:E17"/>
    <mergeCell ref="F17:J17"/>
    <mergeCell ref="A18:E18"/>
    <mergeCell ref="F18:J18"/>
    <mergeCell ref="A21:E21"/>
    <mergeCell ref="F21:J21"/>
    <mergeCell ref="B11:F11"/>
    <mergeCell ref="G11:K11"/>
    <mergeCell ref="B12:F12"/>
    <mergeCell ref="G12:K12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34"/>
  <sheetViews>
    <sheetView zoomScale="90" zoomScaleNormal="90" workbookViewId="0">
      <selection activeCell="L6" sqref="L6"/>
    </sheetView>
  </sheetViews>
  <sheetFormatPr baseColWidth="10" defaultColWidth="8.83203125" defaultRowHeight="13" x14ac:dyDescent="0.15"/>
  <sheetData>
    <row r="2" spans="1:11" x14ac:dyDescent="0.15">
      <c r="A2" s="27" t="s">
        <v>201</v>
      </c>
      <c r="B2" s="85"/>
    </row>
    <row r="3" spans="1:11" x14ac:dyDescent="0.15">
      <c r="A3" s="86" t="s">
        <v>203</v>
      </c>
      <c r="B3" s="87" t="str">
        <f>Metrics!B3</f>
        <v>Other Experiments</v>
      </c>
    </row>
    <row r="4" spans="1:11" x14ac:dyDescent="0.15">
      <c r="A4" s="32" t="s">
        <v>292</v>
      </c>
      <c r="B4" s="88" t="s">
        <v>328</v>
      </c>
    </row>
    <row r="5" spans="1:11" x14ac:dyDescent="0.15">
      <c r="A5" s="32" t="s">
        <v>210</v>
      </c>
      <c r="B5" s="88" t="s">
        <v>211</v>
      </c>
    </row>
    <row r="7" spans="1:11" x14ac:dyDescent="0.15">
      <c r="A7" s="14" t="s">
        <v>307</v>
      </c>
    </row>
    <row r="8" spans="1:11" ht="16.5" customHeight="1" x14ac:dyDescent="0.15">
      <c r="A8" s="89" t="s">
        <v>308</v>
      </c>
      <c r="B8" s="12" t="s">
        <v>309</v>
      </c>
      <c r="C8" s="12"/>
      <c r="D8" s="12"/>
      <c r="E8" s="12"/>
      <c r="F8" s="12"/>
      <c r="G8" s="11" t="s">
        <v>310</v>
      </c>
      <c r="H8" s="11"/>
      <c r="I8" s="11"/>
      <c r="J8" s="11"/>
      <c r="K8" s="11"/>
    </row>
    <row r="9" spans="1:11" ht="38.25" customHeight="1" x14ac:dyDescent="0.15">
      <c r="A9" s="90"/>
      <c r="B9" s="10"/>
      <c r="C9" s="10"/>
      <c r="D9" s="10"/>
      <c r="E9" s="10"/>
      <c r="F9" s="10"/>
      <c r="G9" s="9"/>
      <c r="H9" s="9"/>
      <c r="I9" s="9"/>
      <c r="J9" s="9"/>
      <c r="K9" s="9"/>
    </row>
    <row r="10" spans="1:11" ht="69.75" customHeight="1" x14ac:dyDescent="0.15">
      <c r="A10" s="91"/>
      <c r="B10" s="8"/>
      <c r="C10" s="8"/>
      <c r="D10" s="8"/>
      <c r="E10" s="8"/>
      <c r="F10" s="8"/>
      <c r="G10" s="7"/>
      <c r="H10" s="7"/>
      <c r="I10" s="7"/>
      <c r="J10" s="7"/>
      <c r="K10" s="7"/>
    </row>
    <row r="11" spans="1:11" ht="69.75" customHeight="1" x14ac:dyDescent="0.15">
      <c r="A11" s="91"/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90.5" customHeight="1" x14ac:dyDescent="0.15">
      <c r="A12" s="92"/>
      <c r="B12" s="8"/>
      <c r="C12" s="8"/>
      <c r="D12" s="8"/>
      <c r="E12" s="8"/>
      <c r="F12" s="8"/>
      <c r="G12" s="4"/>
      <c r="H12" s="4"/>
      <c r="I12" s="4"/>
      <c r="J12" s="4"/>
      <c r="K12" s="4"/>
    </row>
    <row r="13" spans="1:11" x14ac:dyDescent="0.15">
      <c r="A13" t="s">
        <v>311</v>
      </c>
    </row>
    <row r="15" spans="1:11" x14ac:dyDescent="0.15">
      <c r="A15" s="14" t="s">
        <v>312</v>
      </c>
    </row>
    <row r="16" spans="1:11" x14ac:dyDescent="0.15">
      <c r="A16" s="3" t="s">
        <v>313</v>
      </c>
      <c r="B16" s="3"/>
      <c r="C16" s="3"/>
      <c r="D16" s="3"/>
      <c r="E16" s="3"/>
      <c r="F16" s="11" t="s">
        <v>314</v>
      </c>
      <c r="G16" s="11"/>
      <c r="H16" s="11"/>
      <c r="I16" s="11"/>
      <c r="J16" s="11"/>
    </row>
    <row r="17" spans="1:13" ht="87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M17" s="93"/>
    </row>
    <row r="18" spans="1:13" ht="5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</row>
    <row r="20" spans="1:13" x14ac:dyDescent="0.15">
      <c r="A20" s="14" t="s">
        <v>316</v>
      </c>
    </row>
    <row r="21" spans="1:13" x14ac:dyDescent="0.15">
      <c r="A21" s="3" t="s">
        <v>313</v>
      </c>
      <c r="B21" s="3"/>
      <c r="C21" s="3"/>
      <c r="D21" s="3"/>
      <c r="E21" s="3"/>
      <c r="F21" s="11" t="s">
        <v>314</v>
      </c>
      <c r="G21" s="11"/>
      <c r="H21" s="11"/>
      <c r="I21" s="11"/>
      <c r="J21" s="11"/>
    </row>
    <row r="22" spans="1:13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3" ht="25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5" spans="1:13" x14ac:dyDescent="0.15">
      <c r="A25" s="14" t="s">
        <v>317</v>
      </c>
    </row>
    <row r="26" spans="1:13" x14ac:dyDescent="0.15">
      <c r="A26" s="3" t="s">
        <v>318</v>
      </c>
      <c r="B26" s="3"/>
      <c r="C26" s="3"/>
      <c r="D26" s="3"/>
      <c r="E26" s="3"/>
      <c r="F26" s="12" t="s">
        <v>319</v>
      </c>
      <c r="G26" s="12"/>
      <c r="H26" s="11" t="s">
        <v>320</v>
      </c>
      <c r="I26" s="11"/>
      <c r="J26" s="11"/>
      <c r="K26" s="11"/>
      <c r="L26" s="11"/>
    </row>
    <row r="27" spans="1:13" ht="24.75" customHeight="1" x14ac:dyDescent="0.15">
      <c r="A27" s="5"/>
      <c r="B27" s="5"/>
      <c r="C27" s="5"/>
      <c r="D27" s="5"/>
      <c r="E27" s="5"/>
      <c r="F27" s="1"/>
      <c r="G27" s="1"/>
      <c r="H27" s="5"/>
      <c r="I27" s="5"/>
      <c r="J27" s="5"/>
      <c r="K27" s="5"/>
      <c r="L27" s="5"/>
    </row>
    <row r="28" spans="1:13" ht="24.75" customHeight="1" x14ac:dyDescent="0.15">
      <c r="A28" s="5"/>
      <c r="B28" s="5"/>
      <c r="C28" s="5"/>
      <c r="D28" s="5"/>
      <c r="E28" s="5"/>
      <c r="F28" s="1"/>
      <c r="G28" s="1"/>
      <c r="H28" s="5"/>
      <c r="I28" s="5"/>
      <c r="J28" s="5"/>
      <c r="K28" s="5"/>
      <c r="L28" s="5"/>
    </row>
    <row r="30" spans="1:13" x14ac:dyDescent="0.15">
      <c r="A30" s="14" t="s">
        <v>321</v>
      </c>
    </row>
    <row r="31" spans="1:13" x14ac:dyDescent="0.15">
      <c r="A31" s="3" t="s">
        <v>318</v>
      </c>
      <c r="B31" s="3"/>
      <c r="C31" s="3"/>
      <c r="D31" s="3"/>
      <c r="E31" s="3"/>
      <c r="F31" s="12" t="s">
        <v>319</v>
      </c>
      <c r="G31" s="12"/>
      <c r="H31" s="11" t="s">
        <v>320</v>
      </c>
      <c r="I31" s="11"/>
      <c r="J31" s="11"/>
      <c r="K31" s="11"/>
      <c r="L31" s="11"/>
    </row>
    <row r="32" spans="1:13" ht="61.5" customHeight="1" x14ac:dyDescent="0.15">
      <c r="A32" s="94"/>
      <c r="B32" s="94"/>
      <c r="C32" s="94"/>
      <c r="D32" s="94"/>
      <c r="E32" s="94"/>
      <c r="F32" s="95"/>
      <c r="G32" s="95"/>
      <c r="H32" s="5"/>
      <c r="I32" s="5"/>
      <c r="J32" s="5"/>
      <c r="K32" s="5"/>
      <c r="L32" s="5"/>
    </row>
    <row r="33" spans="1:12" ht="24.75" customHeight="1" x14ac:dyDescent="0.15">
      <c r="F33" s="96"/>
      <c r="G33" s="96"/>
      <c r="H33" s="5"/>
      <c r="I33" s="5"/>
      <c r="J33" s="5"/>
      <c r="K33" s="5"/>
      <c r="L33" s="5"/>
    </row>
    <row r="34" spans="1:12" ht="13.5" customHeight="1" x14ac:dyDescent="0.15">
      <c r="A34" s="5"/>
      <c r="B34" s="5"/>
      <c r="C34" s="5"/>
      <c r="D34" s="5"/>
      <c r="E34" s="5"/>
    </row>
  </sheetData>
  <mergeCells count="40">
    <mergeCell ref="F33:G33"/>
    <mergeCell ref="H33:L33"/>
    <mergeCell ref="A34:E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2:E22"/>
    <mergeCell ref="F22:J22"/>
    <mergeCell ref="A23:E23"/>
    <mergeCell ref="F23:J23"/>
    <mergeCell ref="A26:E26"/>
    <mergeCell ref="F26:G26"/>
    <mergeCell ref="H26:L26"/>
    <mergeCell ref="A17:E17"/>
    <mergeCell ref="F17:J17"/>
    <mergeCell ref="A18:E18"/>
    <mergeCell ref="F18:J18"/>
    <mergeCell ref="A21:E21"/>
    <mergeCell ref="F21:J21"/>
    <mergeCell ref="B11:F11"/>
    <mergeCell ref="G11:K11"/>
    <mergeCell ref="B12:F12"/>
    <mergeCell ref="G12:K12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M34"/>
  <sheetViews>
    <sheetView zoomScale="90" zoomScaleNormal="90" workbookViewId="0">
      <selection activeCell="B5" sqref="B5"/>
    </sheetView>
  </sheetViews>
  <sheetFormatPr baseColWidth="10" defaultColWidth="8.83203125" defaultRowHeight="13" x14ac:dyDescent="0.15"/>
  <sheetData>
    <row r="2" spans="1:11" x14ac:dyDescent="0.15">
      <c r="A2" s="27" t="s">
        <v>201</v>
      </c>
      <c r="B2" s="85"/>
    </row>
    <row r="3" spans="1:11" x14ac:dyDescent="0.15">
      <c r="A3" s="86" t="s">
        <v>203</v>
      </c>
      <c r="B3" s="87" t="str">
        <f>Metrics!B3</f>
        <v>Other Experiments</v>
      </c>
    </row>
    <row r="4" spans="1:11" x14ac:dyDescent="0.15">
      <c r="A4" s="32" t="s">
        <v>292</v>
      </c>
      <c r="B4" s="88" t="s">
        <v>208</v>
      </c>
    </row>
    <row r="5" spans="1:11" x14ac:dyDescent="0.15">
      <c r="A5" s="32" t="s">
        <v>210</v>
      </c>
      <c r="B5" s="88" t="s">
        <v>211</v>
      </c>
    </row>
    <row r="7" spans="1:11" x14ac:dyDescent="0.15">
      <c r="A7" s="14" t="s">
        <v>307</v>
      </c>
    </row>
    <row r="8" spans="1:11" ht="16.5" customHeight="1" x14ac:dyDescent="0.15">
      <c r="A8" s="89" t="s">
        <v>308</v>
      </c>
      <c r="B8" s="12" t="s">
        <v>309</v>
      </c>
      <c r="C8" s="12"/>
      <c r="D8" s="12"/>
      <c r="E8" s="12"/>
      <c r="F8" s="12"/>
      <c r="G8" s="11" t="s">
        <v>310</v>
      </c>
      <c r="H8" s="11"/>
      <c r="I8" s="11"/>
      <c r="J8" s="11"/>
      <c r="K8" s="11"/>
    </row>
    <row r="9" spans="1:11" ht="38.25" customHeight="1" x14ac:dyDescent="0.15">
      <c r="A9" s="90"/>
      <c r="B9" s="10"/>
      <c r="C9" s="10"/>
      <c r="D9" s="10"/>
      <c r="E9" s="10"/>
      <c r="F9" s="10"/>
      <c r="G9" s="9"/>
      <c r="H9" s="9"/>
      <c r="I9" s="9"/>
      <c r="J9" s="9"/>
      <c r="K9" s="9"/>
    </row>
    <row r="10" spans="1:11" ht="69.75" customHeight="1" x14ac:dyDescent="0.15">
      <c r="A10" s="91"/>
      <c r="B10" s="8"/>
      <c r="C10" s="8"/>
      <c r="D10" s="8"/>
      <c r="E10" s="8"/>
      <c r="F10" s="8"/>
      <c r="G10" s="7"/>
      <c r="H10" s="7"/>
      <c r="I10" s="7"/>
      <c r="J10" s="7"/>
      <c r="K10" s="7"/>
    </row>
    <row r="11" spans="1:11" ht="69.75" customHeight="1" x14ac:dyDescent="0.15">
      <c r="A11" s="91"/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90.5" customHeight="1" x14ac:dyDescent="0.15">
      <c r="A12" s="92"/>
      <c r="B12" s="8"/>
      <c r="C12" s="8"/>
      <c r="D12" s="8"/>
      <c r="E12" s="8"/>
      <c r="F12" s="8"/>
      <c r="G12" s="4"/>
      <c r="H12" s="4"/>
      <c r="I12" s="4"/>
      <c r="J12" s="4"/>
      <c r="K12" s="4"/>
    </row>
    <row r="13" spans="1:11" x14ac:dyDescent="0.15">
      <c r="A13" t="s">
        <v>311</v>
      </c>
    </row>
    <row r="15" spans="1:11" x14ac:dyDescent="0.15">
      <c r="A15" s="14" t="s">
        <v>312</v>
      </c>
    </row>
    <row r="16" spans="1:11" x14ac:dyDescent="0.15">
      <c r="A16" s="3" t="s">
        <v>313</v>
      </c>
      <c r="B16" s="3"/>
      <c r="C16" s="3"/>
      <c r="D16" s="3"/>
      <c r="E16" s="3"/>
      <c r="F16" s="11" t="s">
        <v>314</v>
      </c>
      <c r="G16" s="11"/>
      <c r="H16" s="11"/>
      <c r="I16" s="11"/>
      <c r="J16" s="11"/>
    </row>
    <row r="17" spans="1:13" ht="87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M17" s="93"/>
    </row>
    <row r="18" spans="1:13" ht="5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</row>
    <row r="20" spans="1:13" x14ac:dyDescent="0.15">
      <c r="A20" s="14" t="s">
        <v>316</v>
      </c>
    </row>
    <row r="21" spans="1:13" x14ac:dyDescent="0.15">
      <c r="A21" s="3" t="s">
        <v>313</v>
      </c>
      <c r="B21" s="3"/>
      <c r="C21" s="3"/>
      <c r="D21" s="3"/>
      <c r="E21" s="3"/>
      <c r="F21" s="11" t="s">
        <v>314</v>
      </c>
      <c r="G21" s="11"/>
      <c r="H21" s="11"/>
      <c r="I21" s="11"/>
      <c r="J21" s="11"/>
    </row>
    <row r="22" spans="1:13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3" ht="25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5" spans="1:13" x14ac:dyDescent="0.15">
      <c r="A25" s="14" t="s">
        <v>317</v>
      </c>
    </row>
    <row r="26" spans="1:13" x14ac:dyDescent="0.15">
      <c r="A26" s="3" t="s">
        <v>318</v>
      </c>
      <c r="B26" s="3"/>
      <c r="C26" s="3"/>
      <c r="D26" s="3"/>
      <c r="E26" s="3"/>
      <c r="F26" s="12" t="s">
        <v>319</v>
      </c>
      <c r="G26" s="12"/>
      <c r="H26" s="11" t="s">
        <v>320</v>
      </c>
      <c r="I26" s="11"/>
      <c r="J26" s="11"/>
      <c r="K26" s="11"/>
      <c r="L26" s="11"/>
    </row>
    <row r="27" spans="1:13" ht="24.75" customHeight="1" x14ac:dyDescent="0.15">
      <c r="A27" s="5"/>
      <c r="B27" s="5"/>
      <c r="C27" s="5"/>
      <c r="D27" s="5"/>
      <c r="E27" s="5"/>
      <c r="F27" s="1"/>
      <c r="G27" s="1"/>
      <c r="H27" s="5"/>
      <c r="I27" s="5"/>
      <c r="J27" s="5"/>
      <c r="K27" s="5"/>
      <c r="L27" s="5"/>
    </row>
    <row r="28" spans="1:13" ht="24.75" customHeight="1" x14ac:dyDescent="0.15">
      <c r="A28" s="5"/>
      <c r="B28" s="5"/>
      <c r="C28" s="5"/>
      <c r="D28" s="5"/>
      <c r="E28" s="5"/>
      <c r="F28" s="1"/>
      <c r="G28" s="1"/>
      <c r="H28" s="5"/>
      <c r="I28" s="5"/>
      <c r="J28" s="5"/>
      <c r="K28" s="5"/>
      <c r="L28" s="5"/>
    </row>
    <row r="30" spans="1:13" x14ac:dyDescent="0.15">
      <c r="A30" s="14" t="s">
        <v>321</v>
      </c>
    </row>
    <row r="31" spans="1:13" x14ac:dyDescent="0.15">
      <c r="A31" s="3" t="s">
        <v>318</v>
      </c>
      <c r="B31" s="3"/>
      <c r="C31" s="3"/>
      <c r="D31" s="3"/>
      <c r="E31" s="3"/>
      <c r="F31" s="12" t="s">
        <v>319</v>
      </c>
      <c r="G31" s="12"/>
      <c r="H31" s="11" t="s">
        <v>320</v>
      </c>
      <c r="I31" s="11"/>
      <c r="J31" s="11"/>
      <c r="K31" s="11"/>
      <c r="L31" s="11"/>
    </row>
    <row r="32" spans="1:13" ht="61.5" customHeight="1" x14ac:dyDescent="0.15">
      <c r="A32" s="94"/>
      <c r="B32" s="94"/>
      <c r="C32" s="94"/>
      <c r="D32" s="94"/>
      <c r="E32" s="94"/>
      <c r="F32" s="95"/>
      <c r="G32" s="95"/>
      <c r="H32" s="5"/>
      <c r="I32" s="5"/>
      <c r="J32" s="5"/>
      <c r="K32" s="5"/>
      <c r="L32" s="5"/>
    </row>
    <row r="33" spans="1:12" ht="24.75" customHeight="1" x14ac:dyDescent="0.15">
      <c r="F33" s="96"/>
      <c r="G33" s="96"/>
      <c r="H33" s="5"/>
      <c r="I33" s="5"/>
      <c r="J33" s="5"/>
      <c r="K33" s="5"/>
      <c r="L33" s="5"/>
    </row>
    <row r="34" spans="1:12" ht="13.5" customHeight="1" x14ac:dyDescent="0.15">
      <c r="A34" s="5"/>
      <c r="B34" s="5"/>
      <c r="C34" s="5"/>
      <c r="D34" s="5"/>
      <c r="E34" s="5"/>
    </row>
  </sheetData>
  <mergeCells count="40">
    <mergeCell ref="F33:G33"/>
    <mergeCell ref="H33:L33"/>
    <mergeCell ref="A34:E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2:E22"/>
    <mergeCell ref="F22:J22"/>
    <mergeCell ref="A23:E23"/>
    <mergeCell ref="F23:J23"/>
    <mergeCell ref="A26:E26"/>
    <mergeCell ref="F26:G26"/>
    <mergeCell ref="H26:L26"/>
    <mergeCell ref="A17:E17"/>
    <mergeCell ref="F17:J17"/>
    <mergeCell ref="A18:E18"/>
    <mergeCell ref="F18:J18"/>
    <mergeCell ref="A21:E21"/>
    <mergeCell ref="F21:J21"/>
    <mergeCell ref="B11:F11"/>
    <mergeCell ref="G11:K11"/>
    <mergeCell ref="B12:F12"/>
    <mergeCell ref="G12:K12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M29"/>
  <sheetViews>
    <sheetView topLeftCell="A2" zoomScaleNormal="100" workbookViewId="0">
      <selection activeCell="A5" sqref="A5"/>
    </sheetView>
  </sheetViews>
  <sheetFormatPr baseColWidth="10" defaultColWidth="8.83203125" defaultRowHeight="13" x14ac:dyDescent="0.15"/>
  <sheetData>
    <row r="2" spans="2:13" x14ac:dyDescent="0.15">
      <c r="B2" s="14" t="s">
        <v>329</v>
      </c>
    </row>
    <row r="3" spans="2:13" x14ac:dyDescent="0.15">
      <c r="B3" s="97" t="s">
        <v>330</v>
      </c>
      <c r="C3" s="97"/>
      <c r="D3" s="97"/>
      <c r="E3" s="97"/>
      <c r="F3" s="97"/>
      <c r="G3" s="98" t="s">
        <v>331</v>
      </c>
      <c r="H3" s="98"/>
      <c r="I3" s="98" t="s">
        <v>332</v>
      </c>
      <c r="J3" s="98"/>
      <c r="K3" s="98"/>
      <c r="L3" s="98"/>
      <c r="M3" s="98"/>
    </row>
    <row r="4" spans="2:13" ht="75.75" customHeight="1" x14ac:dyDescent="0.15">
      <c r="B4" s="99"/>
      <c r="C4" s="99"/>
      <c r="D4" s="99"/>
      <c r="E4" s="99"/>
      <c r="F4" s="99"/>
      <c r="G4" s="100"/>
      <c r="H4" s="100"/>
      <c r="I4" s="101"/>
      <c r="J4" s="101"/>
      <c r="K4" s="101"/>
      <c r="L4" s="101"/>
      <c r="M4" s="101"/>
    </row>
    <row r="5" spans="2:13" x14ac:dyDescent="0.15">
      <c r="B5" s="102"/>
      <c r="C5" s="102"/>
      <c r="D5" s="102"/>
      <c r="E5" s="102"/>
      <c r="F5" s="102"/>
      <c r="G5" s="100"/>
      <c r="H5" s="100"/>
      <c r="I5" s="101"/>
      <c r="J5" s="101"/>
      <c r="K5" s="101"/>
      <c r="L5" s="101"/>
      <c r="M5" s="101"/>
    </row>
    <row r="6" spans="2:13" x14ac:dyDescent="0.15">
      <c r="B6" s="97" t="s">
        <v>333</v>
      </c>
      <c r="C6" s="97"/>
      <c r="D6" s="97"/>
      <c r="E6" s="97"/>
      <c r="F6" s="97"/>
      <c r="G6" s="98" t="s">
        <v>331</v>
      </c>
      <c r="H6" s="98"/>
      <c r="I6" s="98" t="s">
        <v>332</v>
      </c>
      <c r="J6" s="98"/>
      <c r="K6" s="98"/>
      <c r="L6" s="98"/>
      <c r="M6" s="98"/>
    </row>
    <row r="7" spans="2:13" ht="12.75" customHeight="1" x14ac:dyDescent="0.15">
      <c r="B7" s="101"/>
      <c r="C7" s="101"/>
      <c r="D7" s="101"/>
      <c r="E7" s="101"/>
      <c r="F7" s="101"/>
      <c r="G7" s="103"/>
      <c r="H7" s="103"/>
      <c r="I7" s="5"/>
      <c r="J7" s="5"/>
      <c r="K7" s="5"/>
      <c r="L7" s="5"/>
      <c r="M7" s="5"/>
    </row>
    <row r="8" spans="2:13" x14ac:dyDescent="0.15">
      <c r="B8" s="101"/>
      <c r="C8" s="101"/>
      <c r="D8" s="101"/>
      <c r="E8" s="101"/>
      <c r="F8" s="101"/>
      <c r="G8" s="103"/>
      <c r="H8" s="103"/>
      <c r="I8" s="104"/>
      <c r="J8" s="104"/>
      <c r="K8" s="104"/>
      <c r="L8" s="104"/>
      <c r="M8" s="104"/>
    </row>
    <row r="9" spans="2:13" x14ac:dyDescent="0.15">
      <c r="B9" s="97" t="s">
        <v>334</v>
      </c>
      <c r="C9" s="97"/>
      <c r="D9" s="97"/>
      <c r="E9" s="97"/>
      <c r="F9" s="97"/>
      <c r="G9" s="98" t="s">
        <v>331</v>
      </c>
      <c r="H9" s="98"/>
      <c r="I9" s="98" t="s">
        <v>332</v>
      </c>
      <c r="J9" s="98"/>
      <c r="K9" s="98"/>
      <c r="L9" s="98"/>
      <c r="M9" s="98"/>
    </row>
    <row r="10" spans="2:13" ht="12.75" customHeight="1" x14ac:dyDescent="0.15">
      <c r="B10" s="101"/>
      <c r="C10" s="101"/>
      <c r="D10" s="101"/>
      <c r="E10" s="101"/>
      <c r="F10" s="101"/>
      <c r="G10" s="103"/>
      <c r="H10" s="103"/>
      <c r="I10" s="5"/>
      <c r="J10" s="5"/>
      <c r="K10" s="5"/>
      <c r="L10" s="5"/>
      <c r="M10" s="5"/>
    </row>
    <row r="11" spans="2:13" x14ac:dyDescent="0.15">
      <c r="B11" s="101"/>
      <c r="C11" s="101"/>
      <c r="D11" s="101"/>
      <c r="E11" s="101"/>
      <c r="F11" s="101"/>
      <c r="G11" s="103"/>
      <c r="H11" s="103"/>
      <c r="I11" s="104"/>
      <c r="J11" s="104"/>
      <c r="K11" s="104"/>
      <c r="L11" s="104"/>
      <c r="M11" s="104"/>
    </row>
    <row r="12" spans="2:13" x14ac:dyDescent="0.15">
      <c r="B12" s="97" t="s">
        <v>335</v>
      </c>
      <c r="C12" s="97"/>
      <c r="D12" s="97"/>
      <c r="E12" s="97"/>
      <c r="F12" s="97"/>
      <c r="G12" s="98" t="s">
        <v>331</v>
      </c>
      <c r="H12" s="98"/>
      <c r="I12" s="98" t="s">
        <v>332</v>
      </c>
      <c r="J12" s="98"/>
      <c r="K12" s="98"/>
      <c r="L12" s="98"/>
      <c r="M12" s="98"/>
    </row>
    <row r="13" spans="2:13" ht="12.75" customHeight="1" x14ac:dyDescent="0.15">
      <c r="B13" s="101"/>
      <c r="C13" s="101"/>
      <c r="D13" s="101"/>
      <c r="E13" s="101"/>
      <c r="F13" s="101"/>
      <c r="G13" s="103"/>
      <c r="H13" s="103"/>
      <c r="I13" s="5"/>
      <c r="J13" s="5"/>
      <c r="K13" s="5"/>
      <c r="L13" s="5"/>
      <c r="M13" s="5"/>
    </row>
    <row r="14" spans="2:13" x14ac:dyDescent="0.15">
      <c r="B14" s="101"/>
      <c r="C14" s="101"/>
      <c r="D14" s="101"/>
      <c r="E14" s="101"/>
      <c r="F14" s="101"/>
      <c r="G14" s="103"/>
      <c r="H14" s="103"/>
      <c r="I14" s="104"/>
      <c r="J14" s="104"/>
      <c r="K14" s="104"/>
      <c r="L14" s="104"/>
      <c r="M14" s="104"/>
    </row>
    <row r="15" spans="2:13" x14ac:dyDescent="0.15">
      <c r="B15" s="97" t="s">
        <v>336</v>
      </c>
      <c r="C15" s="97"/>
      <c r="D15" s="97"/>
      <c r="E15" s="97"/>
      <c r="F15" s="97"/>
      <c r="G15" s="98" t="s">
        <v>331</v>
      </c>
      <c r="H15" s="98"/>
      <c r="I15" s="98" t="s">
        <v>332</v>
      </c>
      <c r="J15" s="98"/>
      <c r="K15" s="98"/>
      <c r="L15" s="98"/>
      <c r="M15" s="98"/>
    </row>
    <row r="16" spans="2:13" ht="12.75" customHeight="1" x14ac:dyDescent="0.15">
      <c r="B16" s="101"/>
      <c r="C16" s="101"/>
      <c r="D16" s="101"/>
      <c r="E16" s="101"/>
      <c r="F16" s="101"/>
      <c r="G16" s="103"/>
      <c r="H16" s="103"/>
      <c r="I16" s="5"/>
      <c r="J16" s="5"/>
      <c r="K16" s="5"/>
      <c r="L16" s="5"/>
      <c r="M16" s="5"/>
    </row>
    <row r="17" spans="2:13" x14ac:dyDescent="0.15">
      <c r="B17" s="101"/>
      <c r="C17" s="101"/>
      <c r="D17" s="101"/>
      <c r="E17" s="101"/>
      <c r="F17" s="101"/>
      <c r="G17" s="103"/>
      <c r="H17" s="103"/>
      <c r="I17" s="104"/>
      <c r="J17" s="104"/>
      <c r="K17" s="104"/>
      <c r="L17" s="104"/>
      <c r="M17" s="104"/>
    </row>
    <row r="18" spans="2:13" x14ac:dyDescent="0.15">
      <c r="B18" s="97" t="s">
        <v>337</v>
      </c>
      <c r="C18" s="97"/>
      <c r="D18" s="97"/>
      <c r="E18" s="97"/>
      <c r="F18" s="97"/>
      <c r="G18" s="98" t="s">
        <v>331</v>
      </c>
      <c r="H18" s="98"/>
      <c r="I18" s="98" t="s">
        <v>332</v>
      </c>
      <c r="J18" s="98"/>
      <c r="K18" s="98"/>
      <c r="L18" s="98"/>
      <c r="M18" s="98"/>
    </row>
    <row r="19" spans="2:13" ht="12.75" customHeight="1" x14ac:dyDescent="0.15">
      <c r="B19" s="101"/>
      <c r="C19" s="101"/>
      <c r="D19" s="101"/>
      <c r="E19" s="101"/>
      <c r="F19" s="101"/>
      <c r="G19" s="103"/>
      <c r="H19" s="103"/>
      <c r="I19" s="5"/>
      <c r="J19" s="5"/>
      <c r="K19" s="5"/>
      <c r="L19" s="5"/>
      <c r="M19" s="5"/>
    </row>
    <row r="20" spans="2:13" x14ac:dyDescent="0.15">
      <c r="B20" s="101"/>
      <c r="C20" s="101"/>
      <c r="D20" s="101"/>
      <c r="E20" s="101"/>
      <c r="F20" s="101"/>
      <c r="G20" s="103"/>
      <c r="H20" s="103"/>
      <c r="I20" s="104"/>
      <c r="J20" s="104"/>
      <c r="K20" s="104"/>
      <c r="L20" s="104"/>
      <c r="M20" s="104"/>
    </row>
    <row r="21" spans="2:13" x14ac:dyDescent="0.15">
      <c r="B21" s="97" t="s">
        <v>338</v>
      </c>
      <c r="C21" s="97"/>
      <c r="D21" s="97"/>
      <c r="E21" s="97"/>
      <c r="F21" s="97"/>
      <c r="G21" s="98" t="s">
        <v>331</v>
      </c>
      <c r="H21" s="98"/>
      <c r="I21" s="98" t="s">
        <v>332</v>
      </c>
      <c r="J21" s="98"/>
      <c r="K21" s="98"/>
      <c r="L21" s="98"/>
      <c r="M21" s="98"/>
    </row>
    <row r="22" spans="2:13" ht="12.75" customHeight="1" x14ac:dyDescent="0.15">
      <c r="B22" s="101"/>
      <c r="C22" s="101"/>
      <c r="D22" s="101"/>
      <c r="E22" s="101"/>
      <c r="F22" s="101"/>
      <c r="G22" s="103"/>
      <c r="H22" s="103"/>
      <c r="I22" s="5"/>
      <c r="J22" s="5"/>
      <c r="K22" s="5"/>
      <c r="L22" s="5"/>
      <c r="M22" s="5"/>
    </row>
    <row r="23" spans="2:13" x14ac:dyDescent="0.15">
      <c r="B23" s="101"/>
      <c r="C23" s="101"/>
      <c r="D23" s="101"/>
      <c r="E23" s="101"/>
      <c r="F23" s="101"/>
      <c r="G23" s="103"/>
      <c r="H23" s="103"/>
      <c r="I23" s="104"/>
      <c r="J23" s="104"/>
      <c r="K23" s="104"/>
      <c r="L23" s="104"/>
      <c r="M23" s="104"/>
    </row>
    <row r="24" spans="2:13" x14ac:dyDescent="0.15">
      <c r="B24" s="97" t="s">
        <v>339</v>
      </c>
      <c r="C24" s="97"/>
      <c r="D24" s="97"/>
      <c r="E24" s="97"/>
      <c r="F24" s="97"/>
      <c r="G24" s="98" t="s">
        <v>331</v>
      </c>
      <c r="H24" s="98"/>
      <c r="I24" s="98" t="s">
        <v>332</v>
      </c>
      <c r="J24" s="98"/>
      <c r="K24" s="98"/>
      <c r="L24" s="98"/>
      <c r="M24" s="98"/>
    </row>
    <row r="25" spans="2:13" ht="12.75" customHeight="1" x14ac:dyDescent="0.15">
      <c r="B25" s="101"/>
      <c r="C25" s="101"/>
      <c r="D25" s="101"/>
      <c r="E25" s="101"/>
      <c r="F25" s="101"/>
      <c r="G25" s="103"/>
      <c r="H25" s="103"/>
      <c r="I25" s="5"/>
      <c r="J25" s="5"/>
      <c r="K25" s="5"/>
      <c r="L25" s="5"/>
      <c r="M25" s="5"/>
    </row>
    <row r="26" spans="2:13" x14ac:dyDescent="0.15">
      <c r="B26" s="101"/>
      <c r="C26" s="101"/>
      <c r="D26" s="101"/>
      <c r="E26" s="101"/>
      <c r="F26" s="101"/>
      <c r="G26" s="103"/>
      <c r="H26" s="103"/>
      <c r="I26" s="104"/>
      <c r="J26" s="104"/>
      <c r="K26" s="104"/>
      <c r="L26" s="104"/>
      <c r="M26" s="104"/>
    </row>
    <row r="27" spans="2:13" x14ac:dyDescent="0.15">
      <c r="B27" s="97" t="s">
        <v>340</v>
      </c>
      <c r="C27" s="97"/>
      <c r="D27" s="97"/>
      <c r="E27" s="97"/>
      <c r="F27" s="97"/>
      <c r="G27" s="98" t="s">
        <v>331</v>
      </c>
      <c r="H27" s="98"/>
      <c r="I27" s="98" t="s">
        <v>332</v>
      </c>
      <c r="J27" s="98"/>
      <c r="K27" s="98"/>
      <c r="L27" s="98"/>
      <c r="M27" s="98"/>
    </row>
    <row r="28" spans="2:13" ht="12.75" customHeight="1" x14ac:dyDescent="0.15">
      <c r="B28" s="101"/>
      <c r="C28" s="101"/>
      <c r="D28" s="101"/>
      <c r="E28" s="101"/>
      <c r="F28" s="101"/>
      <c r="G28" s="103"/>
      <c r="H28" s="103"/>
      <c r="I28" s="5"/>
      <c r="J28" s="5"/>
      <c r="K28" s="5"/>
      <c r="L28" s="5"/>
      <c r="M28" s="5"/>
    </row>
    <row r="29" spans="2:13" x14ac:dyDescent="0.15">
      <c r="B29" s="101"/>
      <c r="C29" s="101"/>
      <c r="D29" s="101"/>
      <c r="E29" s="101"/>
      <c r="F29" s="101"/>
      <c r="G29" s="103"/>
      <c r="H29" s="103"/>
      <c r="I29" s="104"/>
      <c r="J29" s="104"/>
      <c r="K29" s="104"/>
      <c r="L29" s="104"/>
      <c r="M29" s="104"/>
    </row>
  </sheetData>
  <mergeCells count="81">
    <mergeCell ref="B29:F29"/>
    <mergeCell ref="G29:H29"/>
    <mergeCell ref="I29:M29"/>
    <mergeCell ref="B27:F27"/>
    <mergeCell ref="G27:H27"/>
    <mergeCell ref="I27:M27"/>
    <mergeCell ref="B28:F28"/>
    <mergeCell ref="G28:H28"/>
    <mergeCell ref="I28:M28"/>
    <mergeCell ref="B25:F25"/>
    <mergeCell ref="G25:H25"/>
    <mergeCell ref="I25:M25"/>
    <mergeCell ref="B26:F26"/>
    <mergeCell ref="G26:H26"/>
    <mergeCell ref="I26:M26"/>
    <mergeCell ref="B23:F23"/>
    <mergeCell ref="G23:H23"/>
    <mergeCell ref="I23:M23"/>
    <mergeCell ref="B24:F24"/>
    <mergeCell ref="G24:H24"/>
    <mergeCell ref="I24:M24"/>
    <mergeCell ref="B21:F21"/>
    <mergeCell ref="G21:H21"/>
    <mergeCell ref="I21:M21"/>
    <mergeCell ref="B22:F22"/>
    <mergeCell ref="G22:H22"/>
    <mergeCell ref="I22:M22"/>
    <mergeCell ref="B19:F19"/>
    <mergeCell ref="G19:H19"/>
    <mergeCell ref="I19:M19"/>
    <mergeCell ref="B20:F20"/>
    <mergeCell ref="G20:H20"/>
    <mergeCell ref="I20:M20"/>
    <mergeCell ref="B17:F17"/>
    <mergeCell ref="G17:H17"/>
    <mergeCell ref="I17:M17"/>
    <mergeCell ref="B18:F18"/>
    <mergeCell ref="G18:H18"/>
    <mergeCell ref="I18:M18"/>
    <mergeCell ref="B15:F15"/>
    <mergeCell ref="G15:H15"/>
    <mergeCell ref="I15:M15"/>
    <mergeCell ref="B16:F16"/>
    <mergeCell ref="G16:H16"/>
    <mergeCell ref="I16:M16"/>
    <mergeCell ref="B13:F13"/>
    <mergeCell ref="G13:H13"/>
    <mergeCell ref="I13:M13"/>
    <mergeCell ref="B14:F14"/>
    <mergeCell ref="G14:H14"/>
    <mergeCell ref="I14:M14"/>
    <mergeCell ref="B11:F11"/>
    <mergeCell ref="G11:H11"/>
    <mergeCell ref="I11:M11"/>
    <mergeCell ref="B12:F12"/>
    <mergeCell ref="G12:H12"/>
    <mergeCell ref="I12:M12"/>
    <mergeCell ref="B9:F9"/>
    <mergeCell ref="G9:H9"/>
    <mergeCell ref="I9:M9"/>
    <mergeCell ref="B10:F10"/>
    <mergeCell ref="G10:H10"/>
    <mergeCell ref="I10:M10"/>
    <mergeCell ref="B7:F7"/>
    <mergeCell ref="G7:H7"/>
    <mergeCell ref="I7:M7"/>
    <mergeCell ref="B8:F8"/>
    <mergeCell ref="G8:H8"/>
    <mergeCell ref="I8:M8"/>
    <mergeCell ref="B5:F5"/>
    <mergeCell ref="G5:H5"/>
    <mergeCell ref="I5:M5"/>
    <mergeCell ref="B6:F6"/>
    <mergeCell ref="G6:H6"/>
    <mergeCell ref="I6:M6"/>
    <mergeCell ref="B3:F3"/>
    <mergeCell ref="G3:H3"/>
    <mergeCell ref="I3:M3"/>
    <mergeCell ref="B4:F4"/>
    <mergeCell ref="G4:H4"/>
    <mergeCell ref="I4:M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16"/>
  <sheetViews>
    <sheetView tabSelected="1" topLeftCell="A6" zoomScaleNormal="100" workbookViewId="0">
      <selection activeCell="AE16" sqref="AE16"/>
    </sheetView>
  </sheetViews>
  <sheetFormatPr baseColWidth="10" defaultColWidth="8.83203125" defaultRowHeight="13" x14ac:dyDescent="0.15"/>
  <cols>
    <col min="1" max="1" width="12.5" customWidth="1"/>
    <col min="2" max="2" width="19" customWidth="1"/>
    <col min="3" max="3" width="12.5" customWidth="1"/>
    <col min="12" max="12" width="8.1640625" customWidth="1"/>
    <col min="13" max="14" width="9.33203125" customWidth="1"/>
    <col min="15" max="16" width="9.6640625" customWidth="1"/>
    <col min="17" max="17" width="10" customWidth="1"/>
    <col min="18" max="18" width="8" customWidth="1"/>
    <col min="19" max="19" width="19.83203125" customWidth="1"/>
    <col min="20" max="20" width="19.6640625" customWidth="1"/>
    <col min="21" max="21" width="18.1640625" customWidth="1"/>
    <col min="22" max="22" width="16.83203125" customWidth="1"/>
    <col min="23" max="23" width="16.5" customWidth="1"/>
    <col min="24" max="24" width="15.83203125" customWidth="1"/>
    <col min="25" max="25" width="15" customWidth="1"/>
    <col min="26" max="26" width="14.5" customWidth="1"/>
    <col min="27" max="27" width="15.5" customWidth="1"/>
    <col min="28" max="28" width="15" customWidth="1"/>
    <col min="29" max="29" width="15.6640625" customWidth="1"/>
    <col min="30" max="30" width="18.6640625" customWidth="1"/>
    <col min="31" max="31" width="18.83203125" customWidth="1"/>
  </cols>
  <sheetData>
    <row r="2" spans="1:31" x14ac:dyDescent="0.15">
      <c r="A2" s="27" t="s">
        <v>201</v>
      </c>
      <c r="B2" s="28"/>
      <c r="C2" s="29"/>
      <c r="D2" s="30"/>
      <c r="E2" s="31" t="s">
        <v>202</v>
      </c>
    </row>
    <row r="3" spans="1:31" ht="28" x14ac:dyDescent="0.15">
      <c r="A3" s="32" t="s">
        <v>203</v>
      </c>
      <c r="B3" s="33" t="s">
        <v>204</v>
      </c>
      <c r="C3" s="34" t="s">
        <v>205</v>
      </c>
      <c r="D3" s="35"/>
      <c r="E3" s="36" t="s">
        <v>206</v>
      </c>
    </row>
    <row r="4" spans="1:31" ht="14" x14ac:dyDescent="0.15">
      <c r="A4" s="32" t="s">
        <v>207</v>
      </c>
      <c r="B4" s="37" t="s">
        <v>208</v>
      </c>
      <c r="C4" s="29"/>
      <c r="D4" s="38"/>
      <c r="E4" s="36" t="s">
        <v>209</v>
      </c>
    </row>
    <row r="5" spans="1:31" ht="14" x14ac:dyDescent="0.15">
      <c r="A5" s="32" t="s">
        <v>210</v>
      </c>
      <c r="B5" s="33" t="s">
        <v>211</v>
      </c>
      <c r="C5" s="29"/>
      <c r="D5" s="39"/>
      <c r="E5" s="36" t="s">
        <v>212</v>
      </c>
    </row>
    <row r="6" spans="1:31" x14ac:dyDescent="0.15">
      <c r="D6" s="40"/>
      <c r="E6" s="41" t="s">
        <v>213</v>
      </c>
    </row>
    <row r="8" spans="1:31" ht="14" x14ac:dyDescent="0.15">
      <c r="A8" s="27" t="s">
        <v>214</v>
      </c>
      <c r="B8" s="42" t="s">
        <v>215</v>
      </c>
      <c r="C8" s="42" t="s">
        <v>216</v>
      </c>
      <c r="D8" s="27" t="s">
        <v>217</v>
      </c>
      <c r="E8" s="27" t="s">
        <v>218</v>
      </c>
      <c r="F8" s="27" t="s">
        <v>219</v>
      </c>
      <c r="G8" s="27" t="s">
        <v>220</v>
      </c>
      <c r="H8" s="27" t="s">
        <v>179</v>
      </c>
      <c r="I8" s="27" t="s">
        <v>182</v>
      </c>
      <c r="J8" s="27" t="s">
        <v>183</v>
      </c>
      <c r="K8" s="27" t="s">
        <v>184</v>
      </c>
      <c r="L8" s="27" t="s">
        <v>187</v>
      </c>
      <c r="M8" s="27" t="s">
        <v>189</v>
      </c>
      <c r="N8" s="27" t="s">
        <v>190</v>
      </c>
      <c r="O8" s="27" t="s">
        <v>192</v>
      </c>
      <c r="P8" s="27" t="s">
        <v>196</v>
      </c>
      <c r="Q8" s="27" t="s">
        <v>199</v>
      </c>
      <c r="R8" s="27" t="s">
        <v>221</v>
      </c>
      <c r="S8" s="27" t="s">
        <v>222</v>
      </c>
      <c r="T8" s="27" t="s">
        <v>223</v>
      </c>
      <c r="U8" s="27" t="s">
        <v>224</v>
      </c>
      <c r="V8" s="27" t="s">
        <v>225</v>
      </c>
      <c r="W8" s="27" t="s">
        <v>226</v>
      </c>
      <c r="X8" s="27" t="s">
        <v>227</v>
      </c>
      <c r="Y8" s="27" t="s">
        <v>228</v>
      </c>
      <c r="Z8" s="27" t="s">
        <v>229</v>
      </c>
      <c r="AA8" s="27" t="s">
        <v>230</v>
      </c>
      <c r="AB8" s="27" t="s">
        <v>231</v>
      </c>
      <c r="AC8" s="27" t="s">
        <v>232</v>
      </c>
      <c r="AD8" s="27" t="s">
        <v>233</v>
      </c>
      <c r="AE8" s="27" t="s">
        <v>234</v>
      </c>
    </row>
    <row r="9" spans="1:31" ht="56" x14ac:dyDescent="0.15">
      <c r="A9" s="43" t="s">
        <v>235</v>
      </c>
      <c r="B9" s="44" t="s">
        <v>236</v>
      </c>
      <c r="C9" s="45" t="s">
        <v>237</v>
      </c>
      <c r="D9" s="46"/>
      <c r="E9" s="47">
        <v>0.75</v>
      </c>
      <c r="F9" s="48">
        <v>0.85978297981393004</v>
      </c>
      <c r="G9" s="48">
        <v>0.86499999999999999</v>
      </c>
      <c r="H9" s="48">
        <v>0.88</v>
      </c>
      <c r="I9" s="48">
        <v>0.89600000000000002</v>
      </c>
      <c r="J9" s="48">
        <v>0.95899999999999996</v>
      </c>
      <c r="K9" s="48">
        <v>0.92400000000000004</v>
      </c>
      <c r="L9" s="48">
        <v>0.95499999999999996</v>
      </c>
      <c r="M9" s="48">
        <v>0.96299999999999997</v>
      </c>
      <c r="N9" s="48">
        <v>0.94299999999999995</v>
      </c>
      <c r="O9" s="48">
        <v>0.97799999999999998</v>
      </c>
      <c r="P9" s="48">
        <v>0.99250000000000005</v>
      </c>
      <c r="Q9" s="49">
        <v>0.46800000000000003</v>
      </c>
      <c r="R9" s="49">
        <v>0.57240000000000002</v>
      </c>
      <c r="S9" s="50" t="s">
        <v>202</v>
      </c>
      <c r="T9" s="50" t="s">
        <v>202</v>
      </c>
      <c r="U9" s="50" t="s">
        <v>202</v>
      </c>
      <c r="V9" s="50" t="s">
        <v>202</v>
      </c>
      <c r="W9" s="50" t="s">
        <v>202</v>
      </c>
      <c r="X9" s="50" t="s">
        <v>202</v>
      </c>
      <c r="Y9" s="50" t="s">
        <v>202</v>
      </c>
      <c r="Z9" s="50" t="s">
        <v>202</v>
      </c>
      <c r="AA9" s="50" t="s">
        <v>202</v>
      </c>
      <c r="AB9" s="50" t="s">
        <v>202</v>
      </c>
      <c r="AC9" s="50" t="s">
        <v>202</v>
      </c>
      <c r="AD9" s="50" t="s">
        <v>238</v>
      </c>
      <c r="AE9" s="50" t="s">
        <v>268</v>
      </c>
    </row>
    <row r="10" spans="1:31" ht="56" x14ac:dyDescent="0.15">
      <c r="A10" s="43" t="s">
        <v>239</v>
      </c>
      <c r="B10" s="51" t="s">
        <v>240</v>
      </c>
      <c r="C10" s="45" t="s">
        <v>237</v>
      </c>
      <c r="D10" s="46"/>
      <c r="E10" s="52" t="s">
        <v>241</v>
      </c>
      <c r="F10" s="48">
        <v>3.7999999999999999E-2</v>
      </c>
      <c r="G10" s="48">
        <v>0.05</v>
      </c>
      <c r="H10" s="48">
        <v>4.2500000000000003E-2</v>
      </c>
      <c r="I10" s="48">
        <v>4.2000000000000003E-2</v>
      </c>
      <c r="J10" s="48">
        <v>4.07E-2</v>
      </c>
      <c r="K10" s="48">
        <v>6.4000000000000001E-2</v>
      </c>
      <c r="L10" s="48">
        <v>5.0999999999999997E-2</v>
      </c>
      <c r="M10" s="48">
        <v>3.9E-2</v>
      </c>
      <c r="N10" s="48">
        <v>2.1999999999999999E-2</v>
      </c>
      <c r="O10" s="48">
        <v>4.7E-2</v>
      </c>
      <c r="P10" s="48">
        <v>2.6780000000000002E-2</v>
      </c>
      <c r="Q10" s="48">
        <v>2.6270000000000002E-2</v>
      </c>
      <c r="R10" s="48">
        <v>5.2299999999999999E-2</v>
      </c>
      <c r="S10" s="50" t="s">
        <v>202</v>
      </c>
      <c r="T10" s="50" t="s">
        <v>202</v>
      </c>
      <c r="U10" s="50" t="s">
        <v>202</v>
      </c>
      <c r="V10" s="50" t="s">
        <v>202</v>
      </c>
      <c r="W10" s="50" t="s">
        <v>202</v>
      </c>
      <c r="X10" s="50" t="s">
        <v>202</v>
      </c>
      <c r="Y10" s="50" t="s">
        <v>202</v>
      </c>
      <c r="Z10" s="50" t="s">
        <v>202</v>
      </c>
      <c r="AA10" s="50" t="s">
        <v>202</v>
      </c>
      <c r="AB10" s="50" t="s">
        <v>202</v>
      </c>
      <c r="AC10" s="50" t="s">
        <v>202</v>
      </c>
      <c r="AD10" s="50" t="s">
        <v>202</v>
      </c>
      <c r="AE10" s="50" t="s">
        <v>202</v>
      </c>
    </row>
    <row r="11" spans="1:31" ht="75" customHeight="1" x14ac:dyDescent="0.15">
      <c r="A11" s="53" t="s">
        <v>242</v>
      </c>
      <c r="B11" s="51" t="s">
        <v>243</v>
      </c>
      <c r="C11" s="45" t="s">
        <v>244</v>
      </c>
      <c r="D11" s="46"/>
      <c r="E11" s="52" t="s">
        <v>245</v>
      </c>
      <c r="F11" s="54">
        <v>0</v>
      </c>
      <c r="G11" s="54">
        <v>3</v>
      </c>
      <c r="H11" s="54">
        <v>0</v>
      </c>
      <c r="I11" s="54">
        <v>0</v>
      </c>
      <c r="J11" s="54">
        <v>0</v>
      </c>
      <c r="K11" s="54">
        <v>1</v>
      </c>
      <c r="L11" s="54">
        <v>1</v>
      </c>
      <c r="M11" s="54"/>
      <c r="N11" s="54">
        <v>0</v>
      </c>
      <c r="O11" s="54">
        <v>1</v>
      </c>
      <c r="P11" s="54">
        <v>0</v>
      </c>
      <c r="Q11" s="54">
        <v>1</v>
      </c>
      <c r="R11" s="54"/>
      <c r="S11" s="55"/>
      <c r="T11" s="55" t="s">
        <v>246</v>
      </c>
      <c r="U11" s="55" t="s">
        <v>150</v>
      </c>
      <c r="V11" s="55"/>
      <c r="W11" s="55"/>
      <c r="X11" s="56" t="s">
        <v>186</v>
      </c>
      <c r="Y11" s="56" t="s">
        <v>188</v>
      </c>
      <c r="Z11" s="56"/>
      <c r="AA11" s="56"/>
      <c r="AB11" s="37" t="s">
        <v>247</v>
      </c>
      <c r="AC11" s="37" t="s">
        <v>248</v>
      </c>
      <c r="AD11" s="56" t="s">
        <v>200</v>
      </c>
      <c r="AE11" s="56"/>
    </row>
    <row r="12" spans="1:31" ht="56" x14ac:dyDescent="0.15">
      <c r="A12" s="53" t="s">
        <v>249</v>
      </c>
      <c r="B12" s="57" t="s">
        <v>250</v>
      </c>
      <c r="C12" s="45" t="s">
        <v>251</v>
      </c>
      <c r="D12" s="58"/>
      <c r="E12" s="59">
        <v>0.75</v>
      </c>
      <c r="F12" s="60">
        <v>0.78600000000000003</v>
      </c>
      <c r="G12" s="60">
        <v>0.755</v>
      </c>
      <c r="H12" s="60">
        <v>0.89</v>
      </c>
      <c r="I12" s="60">
        <v>0.91</v>
      </c>
      <c r="J12" s="60">
        <v>0.85499999999999998</v>
      </c>
      <c r="K12" s="60">
        <v>0.88100000000000001</v>
      </c>
      <c r="L12" s="60">
        <v>0.91600000000000004</v>
      </c>
      <c r="M12" s="60">
        <v>0.88500000000000001</v>
      </c>
      <c r="N12" s="60">
        <v>0.92900000000000005</v>
      </c>
      <c r="O12" s="60">
        <v>0.74299999999999999</v>
      </c>
      <c r="P12" s="61">
        <v>0.57779999999999998</v>
      </c>
      <c r="Q12" s="61">
        <v>0.63939999999999997</v>
      </c>
      <c r="R12" s="61">
        <v>0.61699999999999999</v>
      </c>
      <c r="S12" s="50" t="s">
        <v>252</v>
      </c>
      <c r="T12" s="50" t="s">
        <v>253</v>
      </c>
      <c r="U12" s="50" t="s">
        <v>254</v>
      </c>
      <c r="V12" s="50" t="s">
        <v>255</v>
      </c>
      <c r="W12" s="50" t="s">
        <v>202</v>
      </c>
      <c r="X12" s="50" t="s">
        <v>202</v>
      </c>
      <c r="Y12" s="50" t="s">
        <v>202</v>
      </c>
      <c r="Z12" s="50" t="s">
        <v>202</v>
      </c>
      <c r="AA12" s="50" t="s">
        <v>202</v>
      </c>
      <c r="AB12" s="50" t="s">
        <v>256</v>
      </c>
      <c r="AC12" s="50" t="s">
        <v>257</v>
      </c>
      <c r="AD12" s="50" t="s">
        <v>258</v>
      </c>
      <c r="AE12" s="50" t="s">
        <v>268</v>
      </c>
    </row>
    <row r="13" spans="1:31" ht="56" x14ac:dyDescent="0.15">
      <c r="A13" s="53" t="s">
        <v>259</v>
      </c>
      <c r="B13" s="51" t="s">
        <v>260</v>
      </c>
      <c r="C13" s="45" t="s">
        <v>261</v>
      </c>
      <c r="D13" s="46"/>
      <c r="E13" s="52" t="s">
        <v>262</v>
      </c>
      <c r="F13" s="60">
        <v>0.1132</v>
      </c>
      <c r="G13" s="60">
        <v>0.14000000000000001</v>
      </c>
      <c r="H13" s="60">
        <v>0.10680000000000001</v>
      </c>
      <c r="I13" s="60">
        <v>0.155</v>
      </c>
      <c r="J13" s="60">
        <v>0.115</v>
      </c>
      <c r="K13" s="60">
        <v>6.6000000000000003E-2</v>
      </c>
      <c r="L13" s="60">
        <v>0.1</v>
      </c>
      <c r="M13" s="61">
        <v>2.5999999999999999E-2</v>
      </c>
      <c r="N13" s="61">
        <v>2.9000000000000001E-2</v>
      </c>
      <c r="O13" s="61">
        <v>3.5000000000000003E-2</v>
      </c>
      <c r="P13" s="61">
        <v>2.879E-2</v>
      </c>
      <c r="Q13" s="61">
        <v>2.06E-2</v>
      </c>
      <c r="R13" s="61">
        <v>2.18E-2</v>
      </c>
      <c r="S13" s="50" t="s">
        <v>263</v>
      </c>
      <c r="T13" s="50" t="s">
        <v>264</v>
      </c>
      <c r="U13" s="50" t="s">
        <v>252</v>
      </c>
      <c r="V13" s="50" t="s">
        <v>265</v>
      </c>
      <c r="W13" s="50" t="s">
        <v>202</v>
      </c>
      <c r="X13" s="50" t="s">
        <v>266</v>
      </c>
      <c r="Y13" s="50" t="s">
        <v>202</v>
      </c>
      <c r="Z13" s="50" t="s">
        <v>267</v>
      </c>
      <c r="AA13" s="50" t="s">
        <v>268</v>
      </c>
      <c r="AB13" s="50" t="s">
        <v>268</v>
      </c>
      <c r="AC13" s="50" t="s">
        <v>268</v>
      </c>
      <c r="AD13" s="50" t="s">
        <v>269</v>
      </c>
      <c r="AE13" s="50" t="s">
        <v>269</v>
      </c>
    </row>
    <row r="14" spans="1:31" ht="54.75" customHeight="1" x14ac:dyDescent="0.15">
      <c r="A14" s="62"/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 t="s">
        <v>150</v>
      </c>
      <c r="Q14" s="64"/>
      <c r="R14" s="64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</row>
    <row r="15" spans="1:31" ht="82" customHeight="1" x14ac:dyDescent="0.15">
      <c r="A15" s="65" t="s">
        <v>270</v>
      </c>
      <c r="B15" s="66" t="s">
        <v>271</v>
      </c>
      <c r="C15" s="67" t="s">
        <v>272</v>
      </c>
      <c r="D15" s="58"/>
      <c r="E15" s="52">
        <v>5</v>
      </c>
      <c r="F15" s="68">
        <v>16</v>
      </c>
      <c r="G15" s="69">
        <v>19</v>
      </c>
      <c r="H15" s="69">
        <v>19</v>
      </c>
      <c r="I15" s="70">
        <v>20</v>
      </c>
      <c r="J15" s="70">
        <v>19</v>
      </c>
      <c r="K15" s="70">
        <v>20</v>
      </c>
      <c r="L15" s="70">
        <v>21</v>
      </c>
      <c r="M15" s="70">
        <v>20</v>
      </c>
      <c r="N15" s="70">
        <v>20</v>
      </c>
      <c r="O15" s="70">
        <v>20</v>
      </c>
      <c r="P15" s="70">
        <v>19</v>
      </c>
      <c r="Q15" s="70">
        <v>23</v>
      </c>
      <c r="R15" s="70">
        <v>24</v>
      </c>
      <c r="S15" s="55" t="s">
        <v>202</v>
      </c>
      <c r="T15" s="55" t="s">
        <v>246</v>
      </c>
      <c r="U15" s="55" t="s">
        <v>273</v>
      </c>
      <c r="V15" s="55" t="s">
        <v>274</v>
      </c>
      <c r="W15" s="55" t="s">
        <v>202</v>
      </c>
      <c r="X15" s="55" t="s">
        <v>202</v>
      </c>
      <c r="Y15" s="55" t="s">
        <v>275</v>
      </c>
      <c r="Z15" s="55" t="s">
        <v>202</v>
      </c>
      <c r="AA15" s="55" t="s">
        <v>202</v>
      </c>
      <c r="AB15" s="55" t="s">
        <v>202</v>
      </c>
      <c r="AC15" s="55" t="s">
        <v>202</v>
      </c>
      <c r="AD15" s="55" t="s">
        <v>202</v>
      </c>
      <c r="AE15" s="55" t="s">
        <v>202</v>
      </c>
    </row>
    <row r="16" spans="1:31" s="74" customFormat="1" ht="80" customHeight="1" x14ac:dyDescent="0.15">
      <c r="A16" s="65" t="s">
        <v>276</v>
      </c>
      <c r="B16" s="71" t="s">
        <v>277</v>
      </c>
      <c r="C16" s="45" t="s">
        <v>272</v>
      </c>
      <c r="D16" s="46"/>
      <c r="E16" s="58" t="s">
        <v>278</v>
      </c>
      <c r="F16" s="72">
        <v>0.115</v>
      </c>
      <c r="G16" s="73">
        <v>0.13300000000000001</v>
      </c>
      <c r="H16" s="73">
        <v>0.10100000000000001</v>
      </c>
      <c r="I16" s="73">
        <v>0.13700000000000001</v>
      </c>
      <c r="J16" s="73">
        <v>0.14699999999999999</v>
      </c>
      <c r="K16" s="73">
        <v>0.20300000000000001</v>
      </c>
      <c r="L16" s="73">
        <v>0.16800000000000001</v>
      </c>
      <c r="M16" s="73">
        <v>0.11550000000000001</v>
      </c>
      <c r="N16" s="73">
        <v>0.14799999999999999</v>
      </c>
      <c r="O16" s="73">
        <v>9.9500000000000005E-2</v>
      </c>
      <c r="P16" s="73">
        <v>0.12239999999999999</v>
      </c>
      <c r="Q16" s="73">
        <v>0.127</v>
      </c>
      <c r="R16" s="73">
        <v>0.12859999999999999</v>
      </c>
      <c r="S16" s="50" t="s">
        <v>279</v>
      </c>
      <c r="T16" s="50" t="s">
        <v>280</v>
      </c>
      <c r="U16" s="50" t="s">
        <v>281</v>
      </c>
      <c r="V16" s="50" t="s">
        <v>282</v>
      </c>
      <c r="W16" s="50" t="s">
        <v>283</v>
      </c>
      <c r="X16" s="50" t="s">
        <v>283</v>
      </c>
      <c r="Y16" s="50" t="s">
        <v>284</v>
      </c>
      <c r="Z16" s="50" t="s">
        <v>285</v>
      </c>
      <c r="AA16" s="50" t="s">
        <v>286</v>
      </c>
      <c r="AB16" s="50" t="s">
        <v>287</v>
      </c>
      <c r="AC16" s="50" t="s">
        <v>288</v>
      </c>
      <c r="AD16" s="50" t="s">
        <v>289</v>
      </c>
      <c r="AE16" s="50" t="s">
        <v>341</v>
      </c>
    </row>
  </sheetData>
  <hyperlinks>
    <hyperlink ref="C9" r:id="rId1" xr:uid="{00000000-0004-0000-0100-000000000000}"/>
    <hyperlink ref="C10" r:id="rId2" xr:uid="{00000000-0004-0000-0100-000001000000}"/>
    <hyperlink ref="C12" r:id="rId3" xr:uid="{00000000-0004-0000-0100-000002000000}"/>
    <hyperlink ref="C13" r:id="rId4" xr:uid="{00000000-0004-0000-0100-000003000000}"/>
    <hyperlink ref="C15" r:id="rId5" xr:uid="{00000000-0004-0000-0100-000004000000}"/>
    <hyperlink ref="C16" r:id="rId6" xr:uid="{00000000-0004-0000-0100-000005000000}"/>
  </hyperlink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2"/>
  <sheetViews>
    <sheetView topLeftCell="A2" zoomScaleNormal="100" workbookViewId="0">
      <selection activeCell="B4" sqref="B4"/>
    </sheetView>
  </sheetViews>
  <sheetFormatPr baseColWidth="10" defaultColWidth="8.83203125" defaultRowHeight="13" x14ac:dyDescent="0.15"/>
  <cols>
    <col min="2" max="2" width="16" customWidth="1"/>
    <col min="5" max="5" width="14.33203125" customWidth="1"/>
    <col min="7" max="7" width="9.6640625" customWidth="1"/>
  </cols>
  <sheetData>
    <row r="2" spans="1:7" x14ac:dyDescent="0.15">
      <c r="A2" s="27" t="s">
        <v>201</v>
      </c>
      <c r="B2" s="28"/>
      <c r="D2" s="30"/>
      <c r="E2" s="75" t="s">
        <v>290</v>
      </c>
    </row>
    <row r="3" spans="1:7" ht="14" x14ac:dyDescent="0.15">
      <c r="A3" s="32" t="s">
        <v>203</v>
      </c>
      <c r="B3" s="33" t="str">
        <f>Metrics!B3</f>
        <v>Other Experiments</v>
      </c>
      <c r="D3" s="38"/>
      <c r="E3" s="76" t="s">
        <v>291</v>
      </c>
    </row>
    <row r="4" spans="1:7" ht="14" x14ac:dyDescent="0.15">
      <c r="A4" s="32" t="s">
        <v>292</v>
      </c>
      <c r="B4" s="33" t="str">
        <f>Metrics!B4</f>
        <v>2020 Q1</v>
      </c>
      <c r="D4" s="77"/>
      <c r="E4" s="76" t="s">
        <v>293</v>
      </c>
    </row>
    <row r="5" spans="1:7" ht="14" x14ac:dyDescent="0.15">
      <c r="A5" s="32" t="s">
        <v>210</v>
      </c>
      <c r="B5" s="33" t="str">
        <f>Metrics!B5</f>
        <v>Duncan Rand</v>
      </c>
      <c r="D5" s="40"/>
      <c r="E5" s="78" t="s">
        <v>213</v>
      </c>
    </row>
    <row r="7" spans="1:7" ht="20.25" customHeight="1" x14ac:dyDescent="0.15"/>
    <row r="8" spans="1:7" ht="31.5" customHeight="1" x14ac:dyDescent="0.15">
      <c r="A8" s="27" t="s">
        <v>294</v>
      </c>
      <c r="B8" s="42" t="s">
        <v>215</v>
      </c>
      <c r="C8" s="27" t="s">
        <v>217</v>
      </c>
      <c r="D8" s="27" t="s">
        <v>295</v>
      </c>
      <c r="E8" s="27" t="s">
        <v>296</v>
      </c>
      <c r="F8" s="27" t="s">
        <v>297</v>
      </c>
      <c r="G8" s="27" t="s">
        <v>298</v>
      </c>
    </row>
    <row r="9" spans="1:7" ht="42" x14ac:dyDescent="0.15">
      <c r="A9" s="79" t="s">
        <v>299</v>
      </c>
      <c r="B9" s="80" t="s">
        <v>300</v>
      </c>
      <c r="C9" s="46" t="s">
        <v>211</v>
      </c>
      <c r="D9" s="81">
        <v>42735</v>
      </c>
      <c r="E9" s="82">
        <v>42705</v>
      </c>
      <c r="F9" s="83" t="s">
        <v>301</v>
      </c>
      <c r="G9" s="50" t="s">
        <v>302</v>
      </c>
    </row>
    <row r="10" spans="1:7" ht="89.25" customHeight="1" x14ac:dyDescent="0.15">
      <c r="A10" s="79" t="s">
        <v>303</v>
      </c>
      <c r="B10" s="80" t="s">
        <v>300</v>
      </c>
      <c r="C10" s="46" t="s">
        <v>211</v>
      </c>
      <c r="D10" s="81">
        <v>43100</v>
      </c>
      <c r="E10" s="82">
        <v>43132</v>
      </c>
      <c r="F10" s="83" t="s">
        <v>301</v>
      </c>
      <c r="G10" s="50" t="s">
        <v>302</v>
      </c>
    </row>
    <row r="11" spans="1:7" ht="42" x14ac:dyDescent="0.15">
      <c r="A11" s="79" t="s">
        <v>304</v>
      </c>
      <c r="B11" s="80" t="s">
        <v>300</v>
      </c>
      <c r="C11" s="46" t="s">
        <v>211</v>
      </c>
      <c r="D11" s="81">
        <v>43465</v>
      </c>
      <c r="E11" s="84"/>
      <c r="F11" s="83" t="s">
        <v>301</v>
      </c>
      <c r="G11" s="50"/>
    </row>
    <row r="12" spans="1:7" ht="42" x14ac:dyDescent="0.15">
      <c r="A12" s="79" t="s">
        <v>305</v>
      </c>
      <c r="B12" s="80" t="s">
        <v>300</v>
      </c>
      <c r="C12" s="46" t="s">
        <v>211</v>
      </c>
      <c r="D12" s="81">
        <v>43830</v>
      </c>
      <c r="E12" s="84"/>
      <c r="F12" s="83" t="s">
        <v>301</v>
      </c>
      <c r="G12" s="50"/>
    </row>
  </sheetData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4"/>
  <sheetViews>
    <sheetView zoomScale="90" zoomScaleNormal="90" workbookViewId="0">
      <selection activeCell="N14" sqref="N14"/>
    </sheetView>
  </sheetViews>
  <sheetFormatPr baseColWidth="10" defaultColWidth="8.83203125" defaultRowHeight="13" x14ac:dyDescent="0.15"/>
  <sheetData>
    <row r="2" spans="1:11" x14ac:dyDescent="0.15">
      <c r="A2" s="27" t="s">
        <v>201</v>
      </c>
      <c r="B2" s="85"/>
    </row>
    <row r="3" spans="1:11" x14ac:dyDescent="0.15">
      <c r="A3" s="86" t="s">
        <v>203</v>
      </c>
      <c r="B3" s="87" t="str">
        <f>Metrics!B3</f>
        <v>Other Experiments</v>
      </c>
    </row>
    <row r="4" spans="1:11" x14ac:dyDescent="0.15">
      <c r="A4" s="32" t="s">
        <v>292</v>
      </c>
      <c r="B4" s="88" t="s">
        <v>306</v>
      </c>
    </row>
    <row r="5" spans="1:11" x14ac:dyDescent="0.15">
      <c r="A5" s="32" t="s">
        <v>210</v>
      </c>
      <c r="B5" s="88" t="s">
        <v>211</v>
      </c>
    </row>
    <row r="7" spans="1:11" x14ac:dyDescent="0.15">
      <c r="A7" s="14" t="s">
        <v>307</v>
      </c>
    </row>
    <row r="8" spans="1:11" ht="16.5" customHeight="1" x14ac:dyDescent="0.15">
      <c r="A8" s="89" t="s">
        <v>308</v>
      </c>
      <c r="B8" s="12" t="s">
        <v>309</v>
      </c>
      <c r="C8" s="12"/>
      <c r="D8" s="12"/>
      <c r="E8" s="12"/>
      <c r="F8" s="12"/>
      <c r="G8" s="11" t="s">
        <v>310</v>
      </c>
      <c r="H8" s="11"/>
      <c r="I8" s="11"/>
      <c r="J8" s="11"/>
      <c r="K8" s="11"/>
    </row>
    <row r="9" spans="1:11" ht="38.25" customHeight="1" x14ac:dyDescent="0.15">
      <c r="A9" s="90"/>
      <c r="B9" s="10"/>
      <c r="C9" s="10"/>
      <c r="D9" s="10"/>
      <c r="E9" s="10"/>
      <c r="F9" s="10"/>
      <c r="G9" s="9"/>
      <c r="H9" s="9"/>
      <c r="I9" s="9"/>
      <c r="J9" s="9"/>
      <c r="K9" s="9"/>
    </row>
    <row r="10" spans="1:11" ht="69.75" customHeight="1" x14ac:dyDescent="0.15">
      <c r="A10" s="91"/>
      <c r="B10" s="8"/>
      <c r="C10" s="8"/>
      <c r="D10" s="8"/>
      <c r="E10" s="8"/>
      <c r="F10" s="8"/>
      <c r="G10" s="7"/>
      <c r="H10" s="7"/>
      <c r="I10" s="7"/>
      <c r="J10" s="7"/>
      <c r="K10" s="7"/>
    </row>
    <row r="11" spans="1:11" ht="69.75" customHeight="1" x14ac:dyDescent="0.15">
      <c r="A11" s="91"/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90.5" customHeight="1" x14ac:dyDescent="0.15">
      <c r="A12" s="92"/>
      <c r="B12" s="8"/>
      <c r="C12" s="8"/>
      <c r="D12" s="8"/>
      <c r="E12" s="8"/>
      <c r="F12" s="8"/>
      <c r="G12" s="4"/>
      <c r="H12" s="4"/>
      <c r="I12" s="4"/>
      <c r="J12" s="4"/>
      <c r="K12" s="4"/>
    </row>
    <row r="13" spans="1:11" x14ac:dyDescent="0.15">
      <c r="A13" t="s">
        <v>311</v>
      </c>
    </row>
    <row r="15" spans="1:11" x14ac:dyDescent="0.15">
      <c r="A15" s="14" t="s">
        <v>312</v>
      </c>
    </row>
    <row r="16" spans="1:11" x14ac:dyDescent="0.15">
      <c r="A16" s="3" t="s">
        <v>313</v>
      </c>
      <c r="B16" s="3"/>
      <c r="C16" s="3"/>
      <c r="D16" s="3"/>
      <c r="E16" s="3"/>
      <c r="F16" s="11" t="s">
        <v>314</v>
      </c>
      <c r="G16" s="11"/>
      <c r="H16" s="11"/>
      <c r="I16" s="11"/>
      <c r="J16" s="11"/>
    </row>
    <row r="17" spans="1:13" ht="87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M17" s="93" t="s">
        <v>315</v>
      </c>
    </row>
    <row r="18" spans="1:13" ht="5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</row>
    <row r="20" spans="1:13" x14ac:dyDescent="0.15">
      <c r="A20" s="14" t="s">
        <v>316</v>
      </c>
    </row>
    <row r="21" spans="1:13" x14ac:dyDescent="0.15">
      <c r="A21" s="3" t="s">
        <v>313</v>
      </c>
      <c r="B21" s="3"/>
      <c r="C21" s="3"/>
      <c r="D21" s="3"/>
      <c r="E21" s="3"/>
      <c r="F21" s="11" t="s">
        <v>314</v>
      </c>
      <c r="G21" s="11"/>
      <c r="H21" s="11"/>
      <c r="I21" s="11"/>
      <c r="J21" s="11"/>
    </row>
    <row r="22" spans="1:13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3" ht="25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5" spans="1:13" x14ac:dyDescent="0.15">
      <c r="A25" s="14" t="s">
        <v>317</v>
      </c>
    </row>
    <row r="26" spans="1:13" x14ac:dyDescent="0.15">
      <c r="A26" s="3" t="s">
        <v>318</v>
      </c>
      <c r="B26" s="3"/>
      <c r="C26" s="3"/>
      <c r="D26" s="3"/>
      <c r="E26" s="3"/>
      <c r="F26" s="12" t="s">
        <v>319</v>
      </c>
      <c r="G26" s="12"/>
      <c r="H26" s="11" t="s">
        <v>320</v>
      </c>
      <c r="I26" s="11"/>
      <c r="J26" s="11"/>
      <c r="K26" s="11"/>
      <c r="L26" s="11"/>
    </row>
    <row r="27" spans="1:13" ht="24.75" customHeight="1" x14ac:dyDescent="0.15">
      <c r="A27" s="5"/>
      <c r="B27" s="5"/>
      <c r="C27" s="5"/>
      <c r="D27" s="5"/>
      <c r="E27" s="5"/>
      <c r="F27" s="1"/>
      <c r="G27" s="1"/>
      <c r="H27" s="5"/>
      <c r="I27" s="5"/>
      <c r="J27" s="5"/>
      <c r="K27" s="5"/>
      <c r="L27" s="5"/>
    </row>
    <row r="28" spans="1:13" ht="24.75" customHeight="1" x14ac:dyDescent="0.15">
      <c r="A28" s="5"/>
      <c r="B28" s="5"/>
      <c r="C28" s="5"/>
      <c r="D28" s="5"/>
      <c r="E28" s="5"/>
      <c r="F28" s="1"/>
      <c r="G28" s="1"/>
      <c r="H28" s="5"/>
      <c r="I28" s="5"/>
      <c r="J28" s="5"/>
      <c r="K28" s="5"/>
      <c r="L28" s="5"/>
    </row>
    <row r="30" spans="1:13" x14ac:dyDescent="0.15">
      <c r="A30" s="14" t="s">
        <v>321</v>
      </c>
    </row>
    <row r="31" spans="1:13" x14ac:dyDescent="0.15">
      <c r="A31" s="3" t="s">
        <v>318</v>
      </c>
      <c r="B31" s="3"/>
      <c r="C31" s="3"/>
      <c r="D31" s="3"/>
      <c r="E31" s="3"/>
      <c r="F31" s="12" t="s">
        <v>319</v>
      </c>
      <c r="G31" s="12"/>
      <c r="H31" s="11" t="s">
        <v>320</v>
      </c>
      <c r="I31" s="11"/>
      <c r="J31" s="11"/>
      <c r="K31" s="11"/>
      <c r="L31" s="11"/>
    </row>
    <row r="32" spans="1:13" ht="61.5" customHeight="1" x14ac:dyDescent="0.15">
      <c r="A32" s="94"/>
      <c r="B32" s="94"/>
      <c r="C32" s="94"/>
      <c r="D32" s="94"/>
      <c r="E32" s="94"/>
      <c r="F32" s="95"/>
      <c r="G32" s="95"/>
      <c r="H32" s="5"/>
      <c r="I32" s="5"/>
      <c r="J32" s="5"/>
      <c r="K32" s="5"/>
      <c r="L32" s="5"/>
    </row>
    <row r="33" spans="1:12" ht="24.75" customHeight="1" x14ac:dyDescent="0.15">
      <c r="F33" s="96"/>
      <c r="G33" s="96"/>
      <c r="H33" s="5"/>
      <c r="I33" s="5"/>
      <c r="J33" s="5"/>
      <c r="K33" s="5"/>
      <c r="L33" s="5"/>
    </row>
    <row r="34" spans="1:12" ht="13.5" customHeight="1" x14ac:dyDescent="0.15">
      <c r="A34" s="5"/>
      <c r="B34" s="5"/>
      <c r="C34" s="5"/>
      <c r="D34" s="5"/>
      <c r="E34" s="5"/>
    </row>
  </sheetData>
  <mergeCells count="40">
    <mergeCell ref="F33:G33"/>
    <mergeCell ref="H33:L33"/>
    <mergeCell ref="A34:E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2:E22"/>
    <mergeCell ref="F22:J22"/>
    <mergeCell ref="A23:E23"/>
    <mergeCell ref="F23:J23"/>
    <mergeCell ref="A26:E26"/>
    <mergeCell ref="F26:G26"/>
    <mergeCell ref="H26:L26"/>
    <mergeCell ref="A17:E17"/>
    <mergeCell ref="F17:J17"/>
    <mergeCell ref="A18:E18"/>
    <mergeCell ref="F18:J18"/>
    <mergeCell ref="A21:E21"/>
    <mergeCell ref="F21:J21"/>
    <mergeCell ref="B11:F11"/>
    <mergeCell ref="G11:K11"/>
    <mergeCell ref="B12:F12"/>
    <mergeCell ref="G12:K12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4"/>
  <sheetViews>
    <sheetView zoomScale="90" zoomScaleNormal="90" workbookViewId="0">
      <selection activeCell="B5" sqref="B5"/>
    </sheetView>
  </sheetViews>
  <sheetFormatPr baseColWidth="10" defaultColWidth="8.83203125" defaultRowHeight="13" x14ac:dyDescent="0.15"/>
  <sheetData>
    <row r="2" spans="1:11" x14ac:dyDescent="0.15">
      <c r="A2" s="27" t="s">
        <v>201</v>
      </c>
      <c r="B2" s="85"/>
    </row>
    <row r="3" spans="1:11" x14ac:dyDescent="0.15">
      <c r="A3" s="86" t="s">
        <v>203</v>
      </c>
      <c r="B3" s="87" t="str">
        <f>Metrics!B3</f>
        <v>Other Experiments</v>
      </c>
    </row>
    <row r="4" spans="1:11" x14ac:dyDescent="0.15">
      <c r="A4" s="32" t="s">
        <v>292</v>
      </c>
      <c r="B4" s="88" t="s">
        <v>322</v>
      </c>
    </row>
    <row r="5" spans="1:11" x14ac:dyDescent="0.15">
      <c r="A5" s="32" t="s">
        <v>210</v>
      </c>
      <c r="B5" s="88" t="s">
        <v>211</v>
      </c>
    </row>
    <row r="7" spans="1:11" x14ac:dyDescent="0.15">
      <c r="A7" s="14" t="s">
        <v>307</v>
      </c>
    </row>
    <row r="8" spans="1:11" ht="16.5" customHeight="1" x14ac:dyDescent="0.15">
      <c r="A8" s="89" t="s">
        <v>308</v>
      </c>
      <c r="B8" s="12" t="s">
        <v>309</v>
      </c>
      <c r="C8" s="12"/>
      <c r="D8" s="12"/>
      <c r="E8" s="12"/>
      <c r="F8" s="12"/>
      <c r="G8" s="11" t="s">
        <v>310</v>
      </c>
      <c r="H8" s="11"/>
      <c r="I8" s="11"/>
      <c r="J8" s="11"/>
      <c r="K8" s="11"/>
    </row>
    <row r="9" spans="1:11" ht="38.25" customHeight="1" x14ac:dyDescent="0.15">
      <c r="A9" s="90"/>
      <c r="B9" s="10"/>
      <c r="C9" s="10"/>
      <c r="D9" s="10"/>
      <c r="E9" s="10"/>
      <c r="F9" s="10"/>
      <c r="G9" s="9"/>
      <c r="H9" s="9"/>
      <c r="I9" s="9"/>
      <c r="J9" s="9"/>
      <c r="K9" s="9"/>
    </row>
    <row r="10" spans="1:11" ht="69.75" customHeight="1" x14ac:dyDescent="0.15">
      <c r="A10" s="91"/>
      <c r="B10" s="8"/>
      <c r="C10" s="8"/>
      <c r="D10" s="8"/>
      <c r="E10" s="8"/>
      <c r="F10" s="8"/>
      <c r="G10" s="7"/>
      <c r="H10" s="7"/>
      <c r="I10" s="7"/>
      <c r="J10" s="7"/>
      <c r="K10" s="7"/>
    </row>
    <row r="11" spans="1:11" ht="69.75" customHeight="1" x14ac:dyDescent="0.15">
      <c r="A11" s="91"/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90.5" customHeight="1" x14ac:dyDescent="0.15">
      <c r="A12" s="92"/>
      <c r="B12" s="8"/>
      <c r="C12" s="8"/>
      <c r="D12" s="8"/>
      <c r="E12" s="8"/>
      <c r="F12" s="8"/>
      <c r="G12" s="4"/>
      <c r="H12" s="4"/>
      <c r="I12" s="4"/>
      <c r="J12" s="4"/>
      <c r="K12" s="4"/>
    </row>
    <row r="13" spans="1:11" x14ac:dyDescent="0.15">
      <c r="A13" t="s">
        <v>311</v>
      </c>
    </row>
    <row r="15" spans="1:11" x14ac:dyDescent="0.15">
      <c r="A15" s="14" t="s">
        <v>312</v>
      </c>
    </row>
    <row r="16" spans="1:11" x14ac:dyDescent="0.15">
      <c r="A16" s="3" t="s">
        <v>313</v>
      </c>
      <c r="B16" s="3"/>
      <c r="C16" s="3"/>
      <c r="D16" s="3"/>
      <c r="E16" s="3"/>
      <c r="F16" s="11" t="s">
        <v>314</v>
      </c>
      <c r="G16" s="11"/>
      <c r="H16" s="11"/>
      <c r="I16" s="11"/>
      <c r="J16" s="11"/>
    </row>
    <row r="17" spans="1:13" ht="87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M17" s="93"/>
    </row>
    <row r="18" spans="1:13" ht="5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</row>
    <row r="20" spans="1:13" x14ac:dyDescent="0.15">
      <c r="A20" s="14" t="s">
        <v>316</v>
      </c>
    </row>
    <row r="21" spans="1:13" x14ac:dyDescent="0.15">
      <c r="A21" s="3" t="s">
        <v>313</v>
      </c>
      <c r="B21" s="3"/>
      <c r="C21" s="3"/>
      <c r="D21" s="3"/>
      <c r="E21" s="3"/>
      <c r="F21" s="11" t="s">
        <v>314</v>
      </c>
      <c r="G21" s="11"/>
      <c r="H21" s="11"/>
      <c r="I21" s="11"/>
      <c r="J21" s="11"/>
    </row>
    <row r="22" spans="1:13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3" ht="25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5" spans="1:13" x14ac:dyDescent="0.15">
      <c r="A25" s="14" t="s">
        <v>317</v>
      </c>
    </row>
    <row r="26" spans="1:13" x14ac:dyDescent="0.15">
      <c r="A26" s="3" t="s">
        <v>318</v>
      </c>
      <c r="B26" s="3"/>
      <c r="C26" s="3"/>
      <c r="D26" s="3"/>
      <c r="E26" s="3"/>
      <c r="F26" s="12" t="s">
        <v>319</v>
      </c>
      <c r="G26" s="12"/>
      <c r="H26" s="11" t="s">
        <v>320</v>
      </c>
      <c r="I26" s="11"/>
      <c r="J26" s="11"/>
      <c r="K26" s="11"/>
      <c r="L26" s="11"/>
    </row>
    <row r="27" spans="1:13" ht="24.75" customHeight="1" x14ac:dyDescent="0.15">
      <c r="A27" s="5"/>
      <c r="B27" s="5"/>
      <c r="C27" s="5"/>
      <c r="D27" s="5"/>
      <c r="E27" s="5"/>
      <c r="F27" s="1"/>
      <c r="G27" s="1"/>
      <c r="H27" s="5"/>
      <c r="I27" s="5"/>
      <c r="J27" s="5"/>
      <c r="K27" s="5"/>
      <c r="L27" s="5"/>
    </row>
    <row r="28" spans="1:13" ht="24.75" customHeight="1" x14ac:dyDescent="0.15">
      <c r="A28" s="5"/>
      <c r="B28" s="5"/>
      <c r="C28" s="5"/>
      <c r="D28" s="5"/>
      <c r="E28" s="5"/>
      <c r="F28" s="1"/>
      <c r="G28" s="1"/>
      <c r="H28" s="5"/>
      <c r="I28" s="5"/>
      <c r="J28" s="5"/>
      <c r="K28" s="5"/>
      <c r="L28" s="5"/>
    </row>
    <row r="30" spans="1:13" x14ac:dyDescent="0.15">
      <c r="A30" s="14" t="s">
        <v>321</v>
      </c>
    </row>
    <row r="31" spans="1:13" x14ac:dyDescent="0.15">
      <c r="A31" s="3" t="s">
        <v>318</v>
      </c>
      <c r="B31" s="3"/>
      <c r="C31" s="3"/>
      <c r="D31" s="3"/>
      <c r="E31" s="3"/>
      <c r="F31" s="12" t="s">
        <v>319</v>
      </c>
      <c r="G31" s="12"/>
      <c r="H31" s="11" t="s">
        <v>320</v>
      </c>
      <c r="I31" s="11"/>
      <c r="J31" s="11"/>
      <c r="K31" s="11"/>
      <c r="L31" s="11"/>
    </row>
    <row r="32" spans="1:13" ht="61.5" customHeight="1" x14ac:dyDescent="0.15">
      <c r="A32" s="94"/>
      <c r="B32" s="94"/>
      <c r="C32" s="94"/>
      <c r="D32" s="94"/>
      <c r="E32" s="94"/>
      <c r="F32" s="95"/>
      <c r="G32" s="95"/>
      <c r="H32" s="5"/>
      <c r="I32" s="5"/>
      <c r="J32" s="5"/>
      <c r="K32" s="5"/>
      <c r="L32" s="5"/>
    </row>
    <row r="33" spans="1:12" ht="24.75" customHeight="1" x14ac:dyDescent="0.15">
      <c r="F33" s="96"/>
      <c r="G33" s="96"/>
      <c r="H33" s="5"/>
      <c r="I33" s="5"/>
      <c r="J33" s="5"/>
      <c r="K33" s="5"/>
      <c r="L33" s="5"/>
    </row>
    <row r="34" spans="1:12" ht="13.5" customHeight="1" x14ac:dyDescent="0.15">
      <c r="A34" s="5"/>
      <c r="B34" s="5"/>
      <c r="C34" s="5"/>
      <c r="D34" s="5"/>
      <c r="E34" s="5"/>
    </row>
  </sheetData>
  <mergeCells count="40">
    <mergeCell ref="F33:G33"/>
    <mergeCell ref="H33:L33"/>
    <mergeCell ref="A34:E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2:E22"/>
    <mergeCell ref="F22:J22"/>
    <mergeCell ref="A23:E23"/>
    <mergeCell ref="F23:J23"/>
    <mergeCell ref="A26:E26"/>
    <mergeCell ref="F26:G26"/>
    <mergeCell ref="H26:L26"/>
    <mergeCell ref="A17:E17"/>
    <mergeCell ref="F17:J17"/>
    <mergeCell ref="A18:E18"/>
    <mergeCell ref="F18:J18"/>
    <mergeCell ref="A21:E21"/>
    <mergeCell ref="F21:J21"/>
    <mergeCell ref="B11:F11"/>
    <mergeCell ref="G11:K11"/>
    <mergeCell ref="B12:F12"/>
    <mergeCell ref="G12:K12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4"/>
  <sheetViews>
    <sheetView zoomScale="90" zoomScaleNormal="90" workbookViewId="0">
      <selection activeCell="B5" sqref="B5"/>
    </sheetView>
  </sheetViews>
  <sheetFormatPr baseColWidth="10" defaultColWidth="8.83203125" defaultRowHeight="13" x14ac:dyDescent="0.15"/>
  <sheetData>
    <row r="2" spans="1:11" x14ac:dyDescent="0.15">
      <c r="A2" s="27" t="s">
        <v>201</v>
      </c>
      <c r="B2" s="85"/>
    </row>
    <row r="3" spans="1:11" x14ac:dyDescent="0.15">
      <c r="A3" s="86" t="s">
        <v>203</v>
      </c>
      <c r="B3" s="87" t="str">
        <f>Metrics!B3</f>
        <v>Other Experiments</v>
      </c>
    </row>
    <row r="4" spans="1:11" x14ac:dyDescent="0.15">
      <c r="A4" s="32" t="s">
        <v>292</v>
      </c>
      <c r="B4" s="88" t="s">
        <v>323</v>
      </c>
    </row>
    <row r="5" spans="1:11" x14ac:dyDescent="0.15">
      <c r="A5" s="32" t="s">
        <v>210</v>
      </c>
      <c r="B5" s="88" t="s">
        <v>211</v>
      </c>
    </row>
    <row r="7" spans="1:11" x14ac:dyDescent="0.15">
      <c r="A7" s="14" t="s">
        <v>307</v>
      </c>
    </row>
    <row r="8" spans="1:11" ht="16.5" customHeight="1" x14ac:dyDescent="0.15">
      <c r="A8" s="89" t="s">
        <v>308</v>
      </c>
      <c r="B8" s="12" t="s">
        <v>309</v>
      </c>
      <c r="C8" s="12"/>
      <c r="D8" s="12"/>
      <c r="E8" s="12"/>
      <c r="F8" s="12"/>
      <c r="G8" s="11" t="s">
        <v>310</v>
      </c>
      <c r="H8" s="11"/>
      <c r="I8" s="11"/>
      <c r="J8" s="11"/>
      <c r="K8" s="11"/>
    </row>
    <row r="9" spans="1:11" ht="38.25" customHeight="1" x14ac:dyDescent="0.15">
      <c r="A9" s="90"/>
      <c r="B9" s="10"/>
      <c r="C9" s="10"/>
      <c r="D9" s="10"/>
      <c r="E9" s="10"/>
      <c r="F9" s="10"/>
      <c r="G9" s="9"/>
      <c r="H9" s="9"/>
      <c r="I9" s="9"/>
      <c r="J9" s="9"/>
      <c r="K9" s="9"/>
    </row>
    <row r="10" spans="1:11" ht="69.75" customHeight="1" x14ac:dyDescent="0.15">
      <c r="A10" s="91"/>
      <c r="B10" s="8"/>
      <c r="C10" s="8"/>
      <c r="D10" s="8"/>
      <c r="E10" s="8"/>
      <c r="F10" s="8"/>
      <c r="G10" s="7"/>
      <c r="H10" s="7"/>
      <c r="I10" s="7"/>
      <c r="J10" s="7"/>
      <c r="K10" s="7"/>
    </row>
    <row r="11" spans="1:11" ht="69.75" customHeight="1" x14ac:dyDescent="0.15">
      <c r="A11" s="91"/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90.5" customHeight="1" x14ac:dyDescent="0.15">
      <c r="A12" s="92"/>
      <c r="B12" s="8"/>
      <c r="C12" s="8"/>
      <c r="D12" s="8"/>
      <c r="E12" s="8"/>
      <c r="F12" s="8"/>
      <c r="G12" s="4"/>
      <c r="H12" s="4"/>
      <c r="I12" s="4"/>
      <c r="J12" s="4"/>
      <c r="K12" s="4"/>
    </row>
    <row r="13" spans="1:11" x14ac:dyDescent="0.15">
      <c r="A13" t="s">
        <v>311</v>
      </c>
    </row>
    <row r="15" spans="1:11" x14ac:dyDescent="0.15">
      <c r="A15" s="14" t="s">
        <v>312</v>
      </c>
    </row>
    <row r="16" spans="1:11" x14ac:dyDescent="0.15">
      <c r="A16" s="3" t="s">
        <v>313</v>
      </c>
      <c r="B16" s="3"/>
      <c r="C16" s="3"/>
      <c r="D16" s="3"/>
      <c r="E16" s="3"/>
      <c r="F16" s="11" t="s">
        <v>314</v>
      </c>
      <c r="G16" s="11"/>
      <c r="H16" s="11"/>
      <c r="I16" s="11"/>
      <c r="J16" s="11"/>
    </row>
    <row r="17" spans="1:13" ht="87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M17" s="93"/>
    </row>
    <row r="18" spans="1:13" ht="5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</row>
    <row r="20" spans="1:13" x14ac:dyDescent="0.15">
      <c r="A20" s="14" t="s">
        <v>316</v>
      </c>
    </row>
    <row r="21" spans="1:13" x14ac:dyDescent="0.15">
      <c r="A21" s="3" t="s">
        <v>313</v>
      </c>
      <c r="B21" s="3"/>
      <c r="C21" s="3"/>
      <c r="D21" s="3"/>
      <c r="E21" s="3"/>
      <c r="F21" s="11" t="s">
        <v>314</v>
      </c>
      <c r="G21" s="11"/>
      <c r="H21" s="11"/>
      <c r="I21" s="11"/>
      <c r="J21" s="11"/>
    </row>
    <row r="22" spans="1:13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3" ht="25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5" spans="1:13" x14ac:dyDescent="0.15">
      <c r="A25" s="14" t="s">
        <v>317</v>
      </c>
    </row>
    <row r="26" spans="1:13" x14ac:dyDescent="0.15">
      <c r="A26" s="3" t="s">
        <v>318</v>
      </c>
      <c r="B26" s="3"/>
      <c r="C26" s="3"/>
      <c r="D26" s="3"/>
      <c r="E26" s="3"/>
      <c r="F26" s="12" t="s">
        <v>319</v>
      </c>
      <c r="G26" s="12"/>
      <c r="H26" s="11" t="s">
        <v>320</v>
      </c>
      <c r="I26" s="11"/>
      <c r="J26" s="11"/>
      <c r="K26" s="11"/>
      <c r="L26" s="11"/>
    </row>
    <row r="27" spans="1:13" ht="24.75" customHeight="1" x14ac:dyDescent="0.15">
      <c r="A27" s="5"/>
      <c r="B27" s="5"/>
      <c r="C27" s="5"/>
      <c r="D27" s="5"/>
      <c r="E27" s="5"/>
      <c r="F27" s="1"/>
      <c r="G27" s="1"/>
      <c r="H27" s="5"/>
      <c r="I27" s="5"/>
      <c r="J27" s="5"/>
      <c r="K27" s="5"/>
      <c r="L27" s="5"/>
    </row>
    <row r="28" spans="1:13" ht="24.75" customHeight="1" x14ac:dyDescent="0.15">
      <c r="A28" s="5"/>
      <c r="B28" s="5"/>
      <c r="C28" s="5"/>
      <c r="D28" s="5"/>
      <c r="E28" s="5"/>
      <c r="F28" s="1"/>
      <c r="G28" s="1"/>
      <c r="H28" s="5"/>
      <c r="I28" s="5"/>
      <c r="J28" s="5"/>
      <c r="K28" s="5"/>
      <c r="L28" s="5"/>
    </row>
    <row r="30" spans="1:13" x14ac:dyDescent="0.15">
      <c r="A30" s="14" t="s">
        <v>321</v>
      </c>
    </row>
    <row r="31" spans="1:13" x14ac:dyDescent="0.15">
      <c r="A31" s="3" t="s">
        <v>318</v>
      </c>
      <c r="B31" s="3"/>
      <c r="C31" s="3"/>
      <c r="D31" s="3"/>
      <c r="E31" s="3"/>
      <c r="F31" s="12" t="s">
        <v>319</v>
      </c>
      <c r="G31" s="12"/>
      <c r="H31" s="11" t="s">
        <v>320</v>
      </c>
      <c r="I31" s="11"/>
      <c r="J31" s="11"/>
      <c r="K31" s="11"/>
      <c r="L31" s="11"/>
    </row>
    <row r="32" spans="1:13" ht="61.5" customHeight="1" x14ac:dyDescent="0.15">
      <c r="A32" s="94"/>
      <c r="B32" s="94"/>
      <c r="C32" s="94"/>
      <c r="D32" s="94"/>
      <c r="E32" s="94"/>
      <c r="F32" s="95"/>
      <c r="G32" s="95"/>
      <c r="H32" s="5"/>
      <c r="I32" s="5"/>
      <c r="J32" s="5"/>
      <c r="K32" s="5"/>
      <c r="L32" s="5"/>
    </row>
    <row r="33" spans="1:12" ht="24.75" customHeight="1" x14ac:dyDescent="0.15">
      <c r="F33" s="96"/>
      <c r="G33" s="96"/>
      <c r="H33" s="5"/>
      <c r="I33" s="5"/>
      <c r="J33" s="5"/>
      <c r="K33" s="5"/>
      <c r="L33" s="5"/>
    </row>
    <row r="34" spans="1:12" ht="13.5" customHeight="1" x14ac:dyDescent="0.15">
      <c r="A34" s="5"/>
      <c r="B34" s="5"/>
      <c r="C34" s="5"/>
      <c r="D34" s="5"/>
      <c r="E34" s="5"/>
    </row>
  </sheetData>
  <mergeCells count="40">
    <mergeCell ref="F33:G33"/>
    <mergeCell ref="H33:L33"/>
    <mergeCell ref="A34:E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2:E22"/>
    <mergeCell ref="F22:J22"/>
    <mergeCell ref="A23:E23"/>
    <mergeCell ref="F23:J23"/>
    <mergeCell ref="A26:E26"/>
    <mergeCell ref="F26:G26"/>
    <mergeCell ref="H26:L26"/>
    <mergeCell ref="A17:E17"/>
    <mergeCell ref="F17:J17"/>
    <mergeCell ref="A18:E18"/>
    <mergeCell ref="F18:J18"/>
    <mergeCell ref="A21:E21"/>
    <mergeCell ref="F21:J21"/>
    <mergeCell ref="B11:F11"/>
    <mergeCell ref="G11:K11"/>
    <mergeCell ref="B12:F12"/>
    <mergeCell ref="G12:K12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4"/>
  <sheetViews>
    <sheetView zoomScale="90" zoomScaleNormal="90" workbookViewId="0">
      <selection activeCell="A4" sqref="A4"/>
    </sheetView>
  </sheetViews>
  <sheetFormatPr baseColWidth="10" defaultColWidth="8.83203125" defaultRowHeight="13" x14ac:dyDescent="0.15"/>
  <sheetData>
    <row r="2" spans="1:11" x14ac:dyDescent="0.15">
      <c r="A2" s="27" t="s">
        <v>201</v>
      </c>
      <c r="B2" s="85"/>
    </row>
    <row r="3" spans="1:11" x14ac:dyDescent="0.15">
      <c r="A3" s="86" t="s">
        <v>203</v>
      </c>
      <c r="B3" s="87" t="str">
        <f>Metrics!B3</f>
        <v>Other Experiments</v>
      </c>
    </row>
    <row r="4" spans="1:11" x14ac:dyDescent="0.15">
      <c r="A4" s="32" t="s">
        <v>292</v>
      </c>
      <c r="B4" s="88" t="s">
        <v>324</v>
      </c>
    </row>
    <row r="5" spans="1:11" x14ac:dyDescent="0.15">
      <c r="A5" s="32" t="s">
        <v>210</v>
      </c>
      <c r="B5" s="88" t="s">
        <v>211</v>
      </c>
    </row>
    <row r="7" spans="1:11" x14ac:dyDescent="0.15">
      <c r="A7" s="14" t="s">
        <v>307</v>
      </c>
    </row>
    <row r="8" spans="1:11" ht="16.5" customHeight="1" x14ac:dyDescent="0.15">
      <c r="A8" s="89" t="s">
        <v>308</v>
      </c>
      <c r="B8" s="12" t="s">
        <v>309</v>
      </c>
      <c r="C8" s="12"/>
      <c r="D8" s="12"/>
      <c r="E8" s="12"/>
      <c r="F8" s="12"/>
      <c r="G8" s="11" t="s">
        <v>310</v>
      </c>
      <c r="H8" s="11"/>
      <c r="I8" s="11"/>
      <c r="J8" s="11"/>
      <c r="K8" s="11"/>
    </row>
    <row r="9" spans="1:11" ht="38.25" customHeight="1" x14ac:dyDescent="0.15">
      <c r="A9" s="90"/>
      <c r="B9" s="10"/>
      <c r="C9" s="10"/>
      <c r="D9" s="10"/>
      <c r="E9" s="10"/>
      <c r="F9" s="10"/>
      <c r="G9" s="9"/>
      <c r="H9" s="9"/>
      <c r="I9" s="9"/>
      <c r="J9" s="9"/>
      <c r="K9" s="9"/>
    </row>
    <row r="10" spans="1:11" ht="69.75" customHeight="1" x14ac:dyDescent="0.15">
      <c r="A10" s="91"/>
      <c r="B10" s="8"/>
      <c r="C10" s="8"/>
      <c r="D10" s="8"/>
      <c r="E10" s="8"/>
      <c r="F10" s="8"/>
      <c r="G10" s="7"/>
      <c r="H10" s="7"/>
      <c r="I10" s="7"/>
      <c r="J10" s="7"/>
      <c r="K10" s="7"/>
    </row>
    <row r="11" spans="1:11" ht="69.75" customHeight="1" x14ac:dyDescent="0.15">
      <c r="A11" s="91"/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90.5" customHeight="1" x14ac:dyDescent="0.15">
      <c r="A12" s="92"/>
      <c r="B12" s="8"/>
      <c r="C12" s="8"/>
      <c r="D12" s="8"/>
      <c r="E12" s="8"/>
      <c r="F12" s="8"/>
      <c r="G12" s="4"/>
      <c r="H12" s="4"/>
      <c r="I12" s="4"/>
      <c r="J12" s="4"/>
      <c r="K12" s="4"/>
    </row>
    <row r="13" spans="1:11" x14ac:dyDescent="0.15">
      <c r="A13" t="s">
        <v>311</v>
      </c>
    </row>
    <row r="15" spans="1:11" x14ac:dyDescent="0.15">
      <c r="A15" s="14" t="s">
        <v>312</v>
      </c>
    </row>
    <row r="16" spans="1:11" x14ac:dyDescent="0.15">
      <c r="A16" s="3" t="s">
        <v>313</v>
      </c>
      <c r="B16" s="3"/>
      <c r="C16" s="3"/>
      <c r="D16" s="3"/>
      <c r="E16" s="3"/>
      <c r="F16" s="11" t="s">
        <v>314</v>
      </c>
      <c r="G16" s="11"/>
      <c r="H16" s="11"/>
      <c r="I16" s="11"/>
      <c r="J16" s="11"/>
    </row>
    <row r="17" spans="1:13" ht="87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M17" s="93"/>
    </row>
    <row r="18" spans="1:13" ht="5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</row>
    <row r="20" spans="1:13" x14ac:dyDescent="0.15">
      <c r="A20" s="14" t="s">
        <v>316</v>
      </c>
    </row>
    <row r="21" spans="1:13" x14ac:dyDescent="0.15">
      <c r="A21" s="3" t="s">
        <v>313</v>
      </c>
      <c r="B21" s="3"/>
      <c r="C21" s="3"/>
      <c r="D21" s="3"/>
      <c r="E21" s="3"/>
      <c r="F21" s="11" t="s">
        <v>314</v>
      </c>
      <c r="G21" s="11"/>
      <c r="H21" s="11"/>
      <c r="I21" s="11"/>
      <c r="J21" s="11"/>
    </row>
    <row r="22" spans="1:13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3" ht="25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5" spans="1:13" x14ac:dyDescent="0.15">
      <c r="A25" s="14" t="s">
        <v>317</v>
      </c>
    </row>
    <row r="26" spans="1:13" x14ac:dyDescent="0.15">
      <c r="A26" s="3" t="s">
        <v>318</v>
      </c>
      <c r="B26" s="3"/>
      <c r="C26" s="3"/>
      <c r="D26" s="3"/>
      <c r="E26" s="3"/>
      <c r="F26" s="12" t="s">
        <v>319</v>
      </c>
      <c r="G26" s="12"/>
      <c r="H26" s="11" t="s">
        <v>320</v>
      </c>
      <c r="I26" s="11"/>
      <c r="J26" s="11"/>
      <c r="K26" s="11"/>
      <c r="L26" s="11"/>
    </row>
    <row r="27" spans="1:13" ht="24.75" customHeight="1" x14ac:dyDescent="0.15">
      <c r="A27" s="5"/>
      <c r="B27" s="5"/>
      <c r="C27" s="5"/>
      <c r="D27" s="5"/>
      <c r="E27" s="5"/>
      <c r="F27" s="1"/>
      <c r="G27" s="1"/>
      <c r="H27" s="5"/>
      <c r="I27" s="5"/>
      <c r="J27" s="5"/>
      <c r="K27" s="5"/>
      <c r="L27" s="5"/>
    </row>
    <row r="28" spans="1:13" ht="24.75" customHeight="1" x14ac:dyDescent="0.15">
      <c r="A28" s="5"/>
      <c r="B28" s="5"/>
      <c r="C28" s="5"/>
      <c r="D28" s="5"/>
      <c r="E28" s="5"/>
      <c r="F28" s="1"/>
      <c r="G28" s="1"/>
      <c r="H28" s="5"/>
      <c r="I28" s="5"/>
      <c r="J28" s="5"/>
      <c r="K28" s="5"/>
      <c r="L28" s="5"/>
    </row>
    <row r="30" spans="1:13" x14ac:dyDescent="0.15">
      <c r="A30" s="14" t="s">
        <v>321</v>
      </c>
    </row>
    <row r="31" spans="1:13" x14ac:dyDescent="0.15">
      <c r="A31" s="3" t="s">
        <v>318</v>
      </c>
      <c r="B31" s="3"/>
      <c r="C31" s="3"/>
      <c r="D31" s="3"/>
      <c r="E31" s="3"/>
      <c r="F31" s="12" t="s">
        <v>319</v>
      </c>
      <c r="G31" s="12"/>
      <c r="H31" s="11" t="s">
        <v>320</v>
      </c>
      <c r="I31" s="11"/>
      <c r="J31" s="11"/>
      <c r="K31" s="11"/>
      <c r="L31" s="11"/>
    </row>
    <row r="32" spans="1:13" ht="61.5" customHeight="1" x14ac:dyDescent="0.15">
      <c r="A32" s="94"/>
      <c r="B32" s="94"/>
      <c r="C32" s="94"/>
      <c r="D32" s="94"/>
      <c r="E32" s="94"/>
      <c r="F32" s="95"/>
      <c r="G32" s="95"/>
      <c r="H32" s="5"/>
      <c r="I32" s="5"/>
      <c r="J32" s="5"/>
      <c r="K32" s="5"/>
      <c r="L32" s="5"/>
    </row>
    <row r="33" spans="1:12" ht="24.75" customHeight="1" x14ac:dyDescent="0.15">
      <c r="F33" s="96"/>
      <c r="G33" s="96"/>
      <c r="H33" s="5"/>
      <c r="I33" s="5"/>
      <c r="J33" s="5"/>
      <c r="K33" s="5"/>
      <c r="L33" s="5"/>
    </row>
    <row r="34" spans="1:12" ht="13.5" customHeight="1" x14ac:dyDescent="0.15">
      <c r="A34" s="5"/>
      <c r="B34" s="5"/>
      <c r="C34" s="5"/>
      <c r="D34" s="5"/>
      <c r="E34" s="5"/>
    </row>
  </sheetData>
  <mergeCells count="40">
    <mergeCell ref="F33:G33"/>
    <mergeCell ref="H33:L33"/>
    <mergeCell ref="A34:E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2:E22"/>
    <mergeCell ref="F22:J22"/>
    <mergeCell ref="A23:E23"/>
    <mergeCell ref="F23:J23"/>
    <mergeCell ref="A26:E26"/>
    <mergeCell ref="F26:G26"/>
    <mergeCell ref="H26:L26"/>
    <mergeCell ref="A17:E17"/>
    <mergeCell ref="F17:J17"/>
    <mergeCell ref="A18:E18"/>
    <mergeCell ref="F18:J18"/>
    <mergeCell ref="A21:E21"/>
    <mergeCell ref="F21:J21"/>
    <mergeCell ref="B11:F11"/>
    <mergeCell ref="G11:K11"/>
    <mergeCell ref="B12:F12"/>
    <mergeCell ref="G12:K12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M34"/>
  <sheetViews>
    <sheetView zoomScale="90" zoomScaleNormal="90" workbookViewId="0">
      <selection activeCell="B4" sqref="B4"/>
    </sheetView>
  </sheetViews>
  <sheetFormatPr baseColWidth="10" defaultColWidth="8.83203125" defaultRowHeight="13" x14ac:dyDescent="0.15"/>
  <sheetData>
    <row r="2" spans="1:11" x14ac:dyDescent="0.15">
      <c r="A2" s="27" t="s">
        <v>201</v>
      </c>
      <c r="B2" s="85"/>
    </row>
    <row r="3" spans="1:11" x14ac:dyDescent="0.15">
      <c r="A3" s="86" t="s">
        <v>203</v>
      </c>
      <c r="B3" s="87" t="str">
        <f>Metrics!B3</f>
        <v>Other Experiments</v>
      </c>
    </row>
    <row r="4" spans="1:11" x14ac:dyDescent="0.15">
      <c r="A4" s="32" t="s">
        <v>292</v>
      </c>
      <c r="B4" s="88" t="s">
        <v>325</v>
      </c>
    </row>
    <row r="5" spans="1:11" x14ac:dyDescent="0.15">
      <c r="A5" s="32" t="s">
        <v>210</v>
      </c>
      <c r="B5" s="88" t="s">
        <v>211</v>
      </c>
    </row>
    <row r="7" spans="1:11" x14ac:dyDescent="0.15">
      <c r="A7" s="14" t="s">
        <v>307</v>
      </c>
    </row>
    <row r="8" spans="1:11" ht="16.5" customHeight="1" x14ac:dyDescent="0.15">
      <c r="A8" s="89" t="s">
        <v>308</v>
      </c>
      <c r="B8" s="12" t="s">
        <v>309</v>
      </c>
      <c r="C8" s="12"/>
      <c r="D8" s="12"/>
      <c r="E8" s="12"/>
      <c r="F8" s="12"/>
      <c r="G8" s="11" t="s">
        <v>310</v>
      </c>
      <c r="H8" s="11"/>
      <c r="I8" s="11"/>
      <c r="J8" s="11"/>
      <c r="K8" s="11"/>
    </row>
    <row r="9" spans="1:11" ht="38.25" customHeight="1" x14ac:dyDescent="0.15">
      <c r="A9" s="90"/>
      <c r="B9" s="10"/>
      <c r="C9" s="10"/>
      <c r="D9" s="10"/>
      <c r="E9" s="10"/>
      <c r="F9" s="10"/>
      <c r="G9" s="9"/>
      <c r="H9" s="9"/>
      <c r="I9" s="9"/>
      <c r="J9" s="9"/>
      <c r="K9" s="9"/>
    </row>
    <row r="10" spans="1:11" ht="69.75" customHeight="1" x14ac:dyDescent="0.15">
      <c r="A10" s="91"/>
      <c r="B10" s="8"/>
      <c r="C10" s="8"/>
      <c r="D10" s="8"/>
      <c r="E10" s="8"/>
      <c r="F10" s="8"/>
      <c r="G10" s="7"/>
      <c r="H10" s="7"/>
      <c r="I10" s="7"/>
      <c r="J10" s="7"/>
      <c r="K10" s="7"/>
    </row>
    <row r="11" spans="1:11" ht="69.75" customHeight="1" x14ac:dyDescent="0.15">
      <c r="A11" s="91"/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90.5" customHeight="1" x14ac:dyDescent="0.15">
      <c r="A12" s="92"/>
      <c r="B12" s="8"/>
      <c r="C12" s="8"/>
      <c r="D12" s="8"/>
      <c r="E12" s="8"/>
      <c r="F12" s="8"/>
      <c r="G12" s="4"/>
      <c r="H12" s="4"/>
      <c r="I12" s="4"/>
      <c r="J12" s="4"/>
      <c r="K12" s="4"/>
    </row>
    <row r="13" spans="1:11" x14ac:dyDescent="0.15">
      <c r="A13" t="s">
        <v>311</v>
      </c>
    </row>
    <row r="15" spans="1:11" x14ac:dyDescent="0.15">
      <c r="A15" s="14" t="s">
        <v>312</v>
      </c>
    </row>
    <row r="16" spans="1:11" x14ac:dyDescent="0.15">
      <c r="A16" s="3" t="s">
        <v>313</v>
      </c>
      <c r="B16" s="3"/>
      <c r="C16" s="3"/>
      <c r="D16" s="3"/>
      <c r="E16" s="3"/>
      <c r="F16" s="11" t="s">
        <v>314</v>
      </c>
      <c r="G16" s="11"/>
      <c r="H16" s="11"/>
      <c r="I16" s="11"/>
      <c r="J16" s="11"/>
    </row>
    <row r="17" spans="1:13" ht="87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M17" s="93"/>
    </row>
    <row r="18" spans="1:13" ht="5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</row>
    <row r="20" spans="1:13" x14ac:dyDescent="0.15">
      <c r="A20" s="14" t="s">
        <v>316</v>
      </c>
    </row>
    <row r="21" spans="1:13" x14ac:dyDescent="0.15">
      <c r="A21" s="3" t="s">
        <v>313</v>
      </c>
      <c r="B21" s="3"/>
      <c r="C21" s="3"/>
      <c r="D21" s="3"/>
      <c r="E21" s="3"/>
      <c r="F21" s="11" t="s">
        <v>314</v>
      </c>
      <c r="G21" s="11"/>
      <c r="H21" s="11"/>
      <c r="I21" s="11"/>
      <c r="J21" s="11"/>
    </row>
    <row r="22" spans="1:13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3" ht="25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5" spans="1:13" x14ac:dyDescent="0.15">
      <c r="A25" s="14" t="s">
        <v>317</v>
      </c>
    </row>
    <row r="26" spans="1:13" x14ac:dyDescent="0.15">
      <c r="A26" s="3" t="s">
        <v>318</v>
      </c>
      <c r="B26" s="3"/>
      <c r="C26" s="3"/>
      <c r="D26" s="3"/>
      <c r="E26" s="3"/>
      <c r="F26" s="12" t="s">
        <v>319</v>
      </c>
      <c r="G26" s="12"/>
      <c r="H26" s="11" t="s">
        <v>320</v>
      </c>
      <c r="I26" s="11"/>
      <c r="J26" s="11"/>
      <c r="K26" s="11"/>
      <c r="L26" s="11"/>
    </row>
    <row r="27" spans="1:13" ht="24.75" customHeight="1" x14ac:dyDescent="0.15">
      <c r="A27" s="5"/>
      <c r="B27" s="5"/>
      <c r="C27" s="5"/>
      <c r="D27" s="5"/>
      <c r="E27" s="5"/>
      <c r="F27" s="1"/>
      <c r="G27" s="1"/>
      <c r="H27" s="5"/>
      <c r="I27" s="5"/>
      <c r="J27" s="5"/>
      <c r="K27" s="5"/>
      <c r="L27" s="5"/>
    </row>
    <row r="28" spans="1:13" ht="24.75" customHeight="1" x14ac:dyDescent="0.15">
      <c r="A28" s="5"/>
      <c r="B28" s="5"/>
      <c r="C28" s="5"/>
      <c r="D28" s="5"/>
      <c r="E28" s="5"/>
      <c r="F28" s="1"/>
      <c r="G28" s="1"/>
      <c r="H28" s="5"/>
      <c r="I28" s="5"/>
      <c r="J28" s="5"/>
      <c r="K28" s="5"/>
      <c r="L28" s="5"/>
    </row>
    <row r="30" spans="1:13" x14ac:dyDescent="0.15">
      <c r="A30" s="14" t="s">
        <v>321</v>
      </c>
    </row>
    <row r="31" spans="1:13" x14ac:dyDescent="0.15">
      <c r="A31" s="3" t="s">
        <v>318</v>
      </c>
      <c r="B31" s="3"/>
      <c r="C31" s="3"/>
      <c r="D31" s="3"/>
      <c r="E31" s="3"/>
      <c r="F31" s="12" t="s">
        <v>319</v>
      </c>
      <c r="G31" s="12"/>
      <c r="H31" s="11" t="s">
        <v>320</v>
      </c>
      <c r="I31" s="11"/>
      <c r="J31" s="11"/>
      <c r="K31" s="11"/>
      <c r="L31" s="11"/>
    </row>
    <row r="32" spans="1:13" ht="61.5" customHeight="1" x14ac:dyDescent="0.15">
      <c r="A32" s="94"/>
      <c r="B32" s="94"/>
      <c r="C32" s="94"/>
      <c r="D32" s="94"/>
      <c r="E32" s="94"/>
      <c r="F32" s="95"/>
      <c r="G32" s="95"/>
      <c r="H32" s="5"/>
      <c r="I32" s="5"/>
      <c r="J32" s="5"/>
      <c r="K32" s="5"/>
      <c r="L32" s="5"/>
    </row>
    <row r="33" spans="1:12" ht="24.75" customHeight="1" x14ac:dyDescent="0.15">
      <c r="F33" s="96"/>
      <c r="G33" s="96"/>
      <c r="H33" s="5"/>
      <c r="I33" s="5"/>
      <c r="J33" s="5"/>
      <c r="K33" s="5"/>
      <c r="L33" s="5"/>
    </row>
    <row r="34" spans="1:12" ht="13.5" customHeight="1" x14ac:dyDescent="0.15">
      <c r="A34" s="5"/>
      <c r="B34" s="5"/>
      <c r="C34" s="5"/>
      <c r="D34" s="5"/>
      <c r="E34" s="5"/>
    </row>
  </sheetData>
  <mergeCells count="40">
    <mergeCell ref="F33:G33"/>
    <mergeCell ref="H33:L33"/>
    <mergeCell ref="A34:E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2:E22"/>
    <mergeCell ref="F22:J22"/>
    <mergeCell ref="A23:E23"/>
    <mergeCell ref="F23:J23"/>
    <mergeCell ref="A26:E26"/>
    <mergeCell ref="F26:G26"/>
    <mergeCell ref="H26:L26"/>
    <mergeCell ref="A17:E17"/>
    <mergeCell ref="F17:J17"/>
    <mergeCell ref="A18:E18"/>
    <mergeCell ref="F18:J18"/>
    <mergeCell ref="A21:E21"/>
    <mergeCell ref="F21:J21"/>
    <mergeCell ref="B11:F11"/>
    <mergeCell ref="G11:K11"/>
    <mergeCell ref="B12:F12"/>
    <mergeCell ref="G12:K12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M34"/>
  <sheetViews>
    <sheetView zoomScale="90" zoomScaleNormal="90" workbookViewId="0">
      <selection activeCell="B4" sqref="B4"/>
    </sheetView>
  </sheetViews>
  <sheetFormatPr baseColWidth="10" defaultColWidth="8.83203125" defaultRowHeight="13" x14ac:dyDescent="0.15"/>
  <sheetData>
    <row r="2" spans="1:11" x14ac:dyDescent="0.15">
      <c r="A2" s="27" t="s">
        <v>201</v>
      </c>
      <c r="B2" s="85"/>
    </row>
    <row r="3" spans="1:11" x14ac:dyDescent="0.15">
      <c r="A3" s="86" t="s">
        <v>203</v>
      </c>
      <c r="B3" s="87" t="str">
        <f>Metrics!B3</f>
        <v>Other Experiments</v>
      </c>
    </row>
    <row r="4" spans="1:11" x14ac:dyDescent="0.15">
      <c r="A4" s="32" t="s">
        <v>292</v>
      </c>
      <c r="B4" s="88" t="s">
        <v>325</v>
      </c>
    </row>
    <row r="5" spans="1:11" x14ac:dyDescent="0.15">
      <c r="A5" s="32" t="s">
        <v>210</v>
      </c>
      <c r="B5" s="88" t="s">
        <v>211</v>
      </c>
    </row>
    <row r="7" spans="1:11" x14ac:dyDescent="0.15">
      <c r="A7" s="14" t="s">
        <v>307</v>
      </c>
    </row>
    <row r="8" spans="1:11" ht="16.5" customHeight="1" x14ac:dyDescent="0.15">
      <c r="A8" s="89" t="s">
        <v>308</v>
      </c>
      <c r="B8" s="12" t="s">
        <v>309</v>
      </c>
      <c r="C8" s="12"/>
      <c r="D8" s="12"/>
      <c r="E8" s="12"/>
      <c r="F8" s="12"/>
      <c r="G8" s="11" t="s">
        <v>310</v>
      </c>
      <c r="H8" s="11"/>
      <c r="I8" s="11"/>
      <c r="J8" s="11"/>
      <c r="K8" s="11"/>
    </row>
    <row r="9" spans="1:11" ht="38.25" customHeight="1" x14ac:dyDescent="0.15">
      <c r="A9" s="90"/>
      <c r="B9" s="10"/>
      <c r="C9" s="10"/>
      <c r="D9" s="10"/>
      <c r="E9" s="10"/>
      <c r="F9" s="10"/>
      <c r="G9" s="9"/>
      <c r="H9" s="9"/>
      <c r="I9" s="9"/>
      <c r="J9" s="9"/>
      <c r="K9" s="9"/>
    </row>
    <row r="10" spans="1:11" ht="69.75" customHeight="1" x14ac:dyDescent="0.15">
      <c r="A10" s="91"/>
      <c r="B10" s="8"/>
      <c r="C10" s="8"/>
      <c r="D10" s="8"/>
      <c r="E10" s="8"/>
      <c r="F10" s="8"/>
      <c r="G10" s="7"/>
      <c r="H10" s="7"/>
      <c r="I10" s="7"/>
      <c r="J10" s="7"/>
      <c r="K10" s="7"/>
    </row>
    <row r="11" spans="1:11" ht="69.75" customHeight="1" x14ac:dyDescent="0.15">
      <c r="A11" s="91"/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90.5" customHeight="1" x14ac:dyDescent="0.15">
      <c r="A12" s="92"/>
      <c r="B12" s="8"/>
      <c r="C12" s="8"/>
      <c r="D12" s="8"/>
      <c r="E12" s="8"/>
      <c r="F12" s="8"/>
      <c r="G12" s="4"/>
      <c r="H12" s="4"/>
      <c r="I12" s="4"/>
      <c r="J12" s="4"/>
      <c r="K12" s="4"/>
    </row>
    <row r="13" spans="1:11" x14ac:dyDescent="0.15">
      <c r="A13" t="s">
        <v>311</v>
      </c>
    </row>
    <row r="15" spans="1:11" x14ac:dyDescent="0.15">
      <c r="A15" s="14" t="s">
        <v>312</v>
      </c>
    </row>
    <row r="16" spans="1:11" x14ac:dyDescent="0.15">
      <c r="A16" s="3" t="s">
        <v>313</v>
      </c>
      <c r="B16" s="3"/>
      <c r="C16" s="3"/>
      <c r="D16" s="3"/>
      <c r="E16" s="3"/>
      <c r="F16" s="11" t="s">
        <v>314</v>
      </c>
      <c r="G16" s="11"/>
      <c r="H16" s="11"/>
      <c r="I16" s="11"/>
      <c r="J16" s="11"/>
    </row>
    <row r="17" spans="1:13" ht="87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M17" s="93"/>
    </row>
    <row r="18" spans="1:13" ht="5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</row>
    <row r="20" spans="1:13" x14ac:dyDescent="0.15">
      <c r="A20" s="14" t="s">
        <v>316</v>
      </c>
    </row>
    <row r="21" spans="1:13" x14ac:dyDescent="0.15">
      <c r="A21" s="3" t="s">
        <v>313</v>
      </c>
      <c r="B21" s="3"/>
      <c r="C21" s="3"/>
      <c r="D21" s="3"/>
      <c r="E21" s="3"/>
      <c r="F21" s="11" t="s">
        <v>314</v>
      </c>
      <c r="G21" s="11"/>
      <c r="H21" s="11"/>
      <c r="I21" s="11"/>
      <c r="J21" s="11"/>
    </row>
    <row r="22" spans="1:13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3" ht="25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5" spans="1:13" x14ac:dyDescent="0.15">
      <c r="A25" s="14" t="s">
        <v>317</v>
      </c>
    </row>
    <row r="26" spans="1:13" x14ac:dyDescent="0.15">
      <c r="A26" s="3" t="s">
        <v>318</v>
      </c>
      <c r="B26" s="3"/>
      <c r="C26" s="3"/>
      <c r="D26" s="3"/>
      <c r="E26" s="3"/>
      <c r="F26" s="12" t="s">
        <v>319</v>
      </c>
      <c r="G26" s="12"/>
      <c r="H26" s="11" t="s">
        <v>320</v>
      </c>
      <c r="I26" s="11"/>
      <c r="J26" s="11"/>
      <c r="K26" s="11"/>
      <c r="L26" s="11"/>
    </row>
    <row r="27" spans="1:13" ht="24.75" customHeight="1" x14ac:dyDescent="0.15">
      <c r="A27" s="5"/>
      <c r="B27" s="5"/>
      <c r="C27" s="5"/>
      <c r="D27" s="5"/>
      <c r="E27" s="5"/>
      <c r="F27" s="1"/>
      <c r="G27" s="1"/>
      <c r="H27" s="5"/>
      <c r="I27" s="5"/>
      <c r="J27" s="5"/>
      <c r="K27" s="5"/>
      <c r="L27" s="5"/>
    </row>
    <row r="28" spans="1:13" ht="24.75" customHeight="1" x14ac:dyDescent="0.15">
      <c r="A28" s="5"/>
      <c r="B28" s="5"/>
      <c r="C28" s="5"/>
      <c r="D28" s="5"/>
      <c r="E28" s="5"/>
      <c r="F28" s="1"/>
      <c r="G28" s="1"/>
      <c r="H28" s="5"/>
      <c r="I28" s="5"/>
      <c r="J28" s="5"/>
      <c r="K28" s="5"/>
      <c r="L28" s="5"/>
    </row>
    <row r="30" spans="1:13" x14ac:dyDescent="0.15">
      <c r="A30" s="14" t="s">
        <v>321</v>
      </c>
    </row>
    <row r="31" spans="1:13" x14ac:dyDescent="0.15">
      <c r="A31" s="3" t="s">
        <v>318</v>
      </c>
      <c r="B31" s="3"/>
      <c r="C31" s="3"/>
      <c r="D31" s="3"/>
      <c r="E31" s="3"/>
      <c r="F31" s="12" t="s">
        <v>319</v>
      </c>
      <c r="G31" s="12"/>
      <c r="H31" s="11" t="s">
        <v>320</v>
      </c>
      <c r="I31" s="11"/>
      <c r="J31" s="11"/>
      <c r="K31" s="11"/>
      <c r="L31" s="11"/>
    </row>
    <row r="32" spans="1:13" ht="61.5" customHeight="1" x14ac:dyDescent="0.15">
      <c r="A32" s="94"/>
      <c r="B32" s="94"/>
      <c r="C32" s="94"/>
      <c r="D32" s="94"/>
      <c r="E32" s="94"/>
      <c r="F32" s="95"/>
      <c r="G32" s="95"/>
      <c r="H32" s="5"/>
      <c r="I32" s="5"/>
      <c r="J32" s="5"/>
      <c r="K32" s="5"/>
      <c r="L32" s="5"/>
    </row>
    <row r="33" spans="1:12" ht="24.75" customHeight="1" x14ac:dyDescent="0.15">
      <c r="F33" s="96"/>
      <c r="G33" s="96"/>
      <c r="H33" s="5"/>
      <c r="I33" s="5"/>
      <c r="J33" s="5"/>
      <c r="K33" s="5"/>
      <c r="L33" s="5"/>
    </row>
    <row r="34" spans="1:12" ht="13.5" customHeight="1" x14ac:dyDescent="0.15">
      <c r="A34" s="5"/>
      <c r="B34" s="5"/>
      <c r="C34" s="5"/>
      <c r="D34" s="5"/>
      <c r="E34" s="5"/>
    </row>
  </sheetData>
  <mergeCells count="40">
    <mergeCell ref="F33:G33"/>
    <mergeCell ref="H33:L33"/>
    <mergeCell ref="A34:E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2:E22"/>
    <mergeCell ref="F22:J22"/>
    <mergeCell ref="A23:E23"/>
    <mergeCell ref="F23:J23"/>
    <mergeCell ref="A26:E26"/>
    <mergeCell ref="F26:G26"/>
    <mergeCell ref="H26:L26"/>
    <mergeCell ref="A17:E17"/>
    <mergeCell ref="F17:J17"/>
    <mergeCell ref="A18:E18"/>
    <mergeCell ref="F18:J18"/>
    <mergeCell ref="A21:E21"/>
    <mergeCell ref="F21:J21"/>
    <mergeCell ref="B11:F11"/>
    <mergeCell ref="G11:K11"/>
    <mergeCell ref="B12:F12"/>
    <mergeCell ref="G12:K12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Data</vt:lpstr>
      <vt:lpstr>Metrics</vt:lpstr>
      <vt:lpstr>Milestones</vt:lpstr>
      <vt:lpstr>Narrative Q117</vt:lpstr>
      <vt:lpstr>Narrative Q217</vt:lpstr>
      <vt:lpstr>Narrative Q317</vt:lpstr>
      <vt:lpstr>Narrative Q417</vt:lpstr>
      <vt:lpstr>Narrative Q118</vt:lpstr>
      <vt:lpstr>Narrative Q218</vt:lpstr>
      <vt:lpstr>Narrative Q318</vt:lpstr>
      <vt:lpstr>Narrative Q418</vt:lpstr>
      <vt:lpstr>Narrative Q219</vt:lpstr>
      <vt:lpstr>Narrative Q419</vt:lpstr>
      <vt:lpstr>Narrative Q120</vt:lpstr>
      <vt:lpstr>EVAL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Gronbech</dc:creator>
  <dc:description/>
  <cp:lastModifiedBy>Duncan Rand</cp:lastModifiedBy>
  <cp:revision>6</cp:revision>
  <dcterms:created xsi:type="dcterms:W3CDTF">2012-07-13T11:15:48Z</dcterms:created>
  <dcterms:modified xsi:type="dcterms:W3CDTF">2020-05-22T10:59:21Z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