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690" yWindow="585" windowWidth="24180" windowHeight="11235" tabRatio="234"/>
  </bookViews>
  <sheets>
    <sheet name="2018" sheetId="1" r:id="rId1"/>
    <sheet name="Sheet1" sheetId="2" r:id="rId2"/>
  </sheets>
  <definedNames>
    <definedName name="_xlnm.Print_Area" localSheetId="0">'2018'!$B$1:$W$108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1" i="1" l="1"/>
  <c r="G81" i="1"/>
  <c r="F81" i="1"/>
  <c r="H77" i="1"/>
  <c r="G77" i="1"/>
  <c r="F77" i="1"/>
  <c r="H76" i="1"/>
  <c r="G76" i="1"/>
  <c r="F76" i="1"/>
  <c r="H48" i="1"/>
  <c r="H51" i="1" s="1"/>
  <c r="G48" i="1"/>
  <c r="G51" i="1" s="1"/>
  <c r="F48" i="1"/>
  <c r="F51" i="1" s="1"/>
  <c r="H46" i="1"/>
  <c r="G46" i="1"/>
  <c r="F46" i="1"/>
  <c r="E46" i="1"/>
  <c r="D46" i="1"/>
  <c r="C46" i="1"/>
  <c r="B32" i="1"/>
  <c r="H23" i="1"/>
  <c r="G23" i="1"/>
  <c r="F23" i="1"/>
  <c r="H22" i="1"/>
  <c r="G22" i="1"/>
  <c r="F22" i="1"/>
  <c r="H21" i="1"/>
  <c r="H27" i="1" s="1"/>
  <c r="G21" i="1"/>
  <c r="G27" i="1" s="1"/>
  <c r="F21" i="1"/>
  <c r="F27" i="1" s="1"/>
  <c r="B54" i="1" l="1"/>
  <c r="E77" i="1"/>
  <c r="D77" i="1"/>
  <c r="E76" i="1"/>
  <c r="E81" i="1" s="1"/>
  <c r="D76" i="1"/>
  <c r="D81" i="1" s="1"/>
  <c r="E27" i="1"/>
  <c r="D27" i="1"/>
  <c r="E23" i="1"/>
  <c r="D23" i="1"/>
  <c r="E22" i="1"/>
  <c r="D22" i="1"/>
  <c r="E21" i="1"/>
  <c r="D21" i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C9" i="2" l="1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 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Larger than deployed??</t>
        </r>
      </text>
    </comment>
  </commentList>
</comments>
</file>

<file path=xl/sharedStrings.xml><?xml version="1.0" encoding="utf-8"?>
<sst xmlns="http://schemas.openxmlformats.org/spreadsheetml/2006/main" count="82" uniqueCount="60">
  <si>
    <t>CPU (HEPSPEC06)</t>
  </si>
  <si>
    <t>ALICE</t>
  </si>
  <si>
    <t>ATLAS</t>
  </si>
  <si>
    <t>CMS</t>
  </si>
  <si>
    <t>LHCb</t>
  </si>
  <si>
    <t>ILC</t>
  </si>
  <si>
    <t>MICE</t>
  </si>
  <si>
    <t>T2K</t>
  </si>
  <si>
    <t>Pheno</t>
  </si>
  <si>
    <t>SNO+</t>
  </si>
  <si>
    <t>Dteam/Ops</t>
  </si>
  <si>
    <t>Other</t>
  </si>
  <si>
    <t>TOTAL</t>
  </si>
  <si>
    <t>Fabric</t>
  </si>
  <si>
    <t xml:space="preserve">Reserve </t>
  </si>
  <si>
    <t>CURR CAPACITY</t>
  </si>
  <si>
    <t>HEADROOM</t>
  </si>
  <si>
    <t>DISK(TeraBytes)</t>
  </si>
  <si>
    <t>TAPE(TeraBytes)</t>
  </si>
  <si>
    <t>Notes:</t>
  </si>
  <si>
    <t>enmr</t>
  </si>
  <si>
    <t>1. WLCG pledges to be taken from REBUS database at http://gstat-wlcg.cern.ch/apps/pledges/resources/ when available after October C-RRB</t>
  </si>
  <si>
    <t>DiRAC</t>
  </si>
  <si>
    <t>MOBRAIN</t>
  </si>
  <si>
    <t>DEAP3600</t>
  </si>
  <si>
    <t>Nuclear Physics</t>
  </si>
  <si>
    <t>CPU</t>
  </si>
  <si>
    <t>DISK</t>
  </si>
  <si>
    <t>TAPE</t>
  </si>
  <si>
    <t>Total</t>
  </si>
  <si>
    <t>HS06</t>
  </si>
  <si>
    <t>TB</t>
  </si>
  <si>
    <t xml:space="preserve">LCG Total </t>
  </si>
  <si>
    <t>ALICE Echo</t>
  </si>
  <si>
    <t>ATLAS Echo</t>
  </si>
  <si>
    <t>CMS Echo</t>
  </si>
  <si>
    <t>LHCb Echo</t>
  </si>
  <si>
    <t>Echo CURR CAPACITY</t>
  </si>
  <si>
    <t>Echo HEADROOM</t>
  </si>
  <si>
    <t>S3 testing for all VO (Echo)</t>
  </si>
  <si>
    <t>Castor Tape buffer (Castor)</t>
  </si>
  <si>
    <t>SOLID</t>
  </si>
  <si>
    <t>NA62</t>
  </si>
  <si>
    <t>LIGO(echo)</t>
  </si>
  <si>
    <t>Echo TOTAL Allocated</t>
  </si>
  <si>
    <t>Sum of Non-LHC</t>
  </si>
  <si>
    <t>DUNE??</t>
  </si>
  <si>
    <t>LCG Total 2018</t>
  </si>
  <si>
    <t>LCG Total 2019</t>
  </si>
  <si>
    <t>Jul 18 Alloc</t>
  </si>
  <si>
    <t>GRIDPP - UK Tier 1 Experiment Requests: 2019</t>
  </si>
  <si>
    <t>UK Tier 1 Requests  - 2019</t>
  </si>
  <si>
    <t>NA62??</t>
  </si>
  <si>
    <t>IRIS</t>
  </si>
  <si>
    <t>Dec 18
deploy</t>
  </si>
  <si>
    <t>Dec 18 Used</t>
  </si>
  <si>
    <t>Dec 18 Alloc</t>
  </si>
  <si>
    <t>DUNE</t>
  </si>
  <si>
    <t>Oct-Dec Av Used/month</t>
  </si>
  <si>
    <t>LSST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</si>
</sst>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theme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" fillId="0" borderId="23" xfId="0" applyFont="1" applyBorder="1"/>
    <xf numFmtId="0" fontId="13" fillId="0" borderId="21" xfId="0" applyFont="1" applyBorder="1"/>
    <xf numFmtId="0" fontId="13" fillId="4" borderId="21" xfId="0" applyFont="1" applyFill="1" applyBorder="1"/>
    <xf numFmtId="0" fontId="14" fillId="0" borderId="23" xfId="0" applyFont="1" applyFill="1" applyBorder="1"/>
    <xf numFmtId="0" fontId="14" fillId="0" borderId="27" xfId="0" applyFont="1" applyFill="1" applyBorder="1"/>
    <xf numFmtId="0" fontId="14" fillId="0" borderId="25" xfId="0" applyFont="1" applyFill="1" applyBorder="1"/>
    <xf numFmtId="0" fontId="14" fillId="0" borderId="23" xfId="0" applyFont="1" applyBorder="1"/>
    <xf numFmtId="0" fontId="14" fillId="0" borderId="27" xfId="0" applyFont="1" applyBorder="1"/>
    <xf numFmtId="0" fontId="14" fillId="0" borderId="25" xfId="0" applyFont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64" fontId="2" fillId="8" borderId="36" xfId="0" applyNumberFormat="1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8" xfId="0" applyFont="1" applyFill="1" applyBorder="1"/>
    <xf numFmtId="0" fontId="1" fillId="7" borderId="10" xfId="0" applyFont="1" applyFill="1" applyBorder="1"/>
    <xf numFmtId="164" fontId="1" fillId="7" borderId="13" xfId="0" applyNumberFormat="1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5" fillId="0" borderId="24" xfId="0" applyNumberFormat="1" applyFont="1" applyFill="1" applyBorder="1"/>
    <xf numFmtId="1" fontId="15" fillId="0" borderId="23" xfId="0" applyNumberFormat="1" applyFont="1" applyFill="1" applyBorder="1"/>
    <xf numFmtId="0" fontId="15" fillId="0" borderId="27" xfId="0" applyFont="1" applyBorder="1"/>
    <xf numFmtId="0" fontId="15" fillId="0" borderId="25" xfId="0" applyFont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0" fontId="1" fillId="0" borderId="0" xfId="0" applyFont="1" applyBorder="1"/>
    <xf numFmtId="0" fontId="16" fillId="0" borderId="0" xfId="0" applyFont="1" applyBorder="1" applyAlignment="1"/>
    <xf numFmtId="0" fontId="16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0" fillId="0" borderId="42" xfId="0" applyBorder="1"/>
    <xf numFmtId="0" fontId="8" fillId="0" borderId="42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164" fontId="2" fillId="8" borderId="17" xfId="0" applyNumberFormat="1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164" fontId="2" fillId="0" borderId="39" xfId="0" applyNumberFormat="1" applyFont="1" applyFill="1" applyBorder="1"/>
    <xf numFmtId="164" fontId="2" fillId="0" borderId="34" xfId="0" applyNumberFormat="1" applyFont="1" applyFill="1" applyBorder="1"/>
    <xf numFmtId="164" fontId="2" fillId="0" borderId="40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46" xfId="0" applyFont="1" applyFill="1" applyBorder="1"/>
    <xf numFmtId="0" fontId="8" fillId="0" borderId="43" xfId="0" applyFont="1" applyFill="1" applyBorder="1"/>
    <xf numFmtId="0" fontId="0" fillId="0" borderId="47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164" fontId="1" fillId="7" borderId="23" xfId="0" applyNumberFormat="1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" fontId="5" fillId="0" borderId="24" xfId="0" applyNumberFormat="1" applyFont="1" applyFill="1" applyBorder="1" applyAlignment="1">
      <alignment horizontal="right"/>
    </xf>
    <xf numFmtId="1" fontId="5" fillId="0" borderId="28" xfId="0" applyNumberFormat="1" applyFont="1" applyFill="1" applyBorder="1" applyAlignment="1">
      <alignment horizontal="right"/>
    </xf>
    <xf numFmtId="164" fontId="17" fillId="11" borderId="39" xfId="0" applyNumberFormat="1" applyFont="1" applyFill="1" applyBorder="1"/>
    <xf numFmtId="164" fontId="17" fillId="11" borderId="40" xfId="0" applyNumberFormat="1" applyFont="1" applyFill="1" applyBorder="1"/>
    <xf numFmtId="164" fontId="17" fillId="11" borderId="41" xfId="0" applyNumberFormat="1" applyFont="1" applyFill="1" applyBorder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0" fontId="0" fillId="0" borderId="0" xfId="0" applyAlignment="1"/>
    <xf numFmtId="0" fontId="16" fillId="0" borderId="0" xfId="0" applyFont="1" applyAlignment="1"/>
    <xf numFmtId="0" fontId="0" fillId="0" borderId="5" xfId="0" applyBorder="1" applyAlignment="1">
      <alignment horizontal="center"/>
    </xf>
    <xf numFmtId="17" fontId="2" fillId="0" borderId="48" xfId="0" applyNumberFormat="1" applyFont="1" applyFill="1" applyBorder="1" applyAlignment="1">
      <alignment horizontal="center" vertical="center" wrapText="1"/>
    </xf>
    <xf numFmtId="0" fontId="0" fillId="0" borderId="25" xfId="0" applyFont="1" applyBorder="1"/>
    <xf numFmtId="0" fontId="0" fillId="0" borderId="27" xfId="0" applyFont="1" applyBorder="1"/>
    <xf numFmtId="0" fontId="0" fillId="0" borderId="23" xfId="0" applyFont="1" applyBorder="1"/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0" fontId="15" fillId="0" borderId="22" xfId="0" applyFont="1" applyBorder="1"/>
    <xf numFmtId="1" fontId="1" fillId="0" borderId="11" xfId="0" applyNumberFormat="1" applyFont="1" applyFill="1" applyBorder="1"/>
    <xf numFmtId="1" fontId="0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9" fillId="0" borderId="11" xfId="0" applyNumberFormat="1" applyFont="1" applyBorder="1"/>
    <xf numFmtId="1" fontId="8" fillId="0" borderId="42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Font="1" applyBorder="1"/>
    <xf numFmtId="0" fontId="0" fillId="0" borderId="24" xfId="0" applyBorder="1"/>
    <xf numFmtId="0" fontId="0" fillId="0" borderId="0" xfId="0" applyAlignment="1"/>
    <xf numFmtId="0" fontId="16" fillId="0" borderId="0" xfId="0" applyFont="1" applyAlignment="1"/>
    <xf numFmtId="1" fontId="0" fillId="0" borderId="0" xfId="0" applyNumberFormat="1"/>
    <xf numFmtId="0" fontId="15" fillId="0" borderId="26" xfId="0" applyFont="1" applyBorder="1"/>
    <xf numFmtId="0" fontId="15" fillId="0" borderId="23" xfId="0" applyFont="1" applyBorder="1"/>
    <xf numFmtId="0" fontId="8" fillId="0" borderId="30" xfId="0" applyFont="1" applyFill="1" applyBorder="1"/>
    <xf numFmtId="0" fontId="2" fillId="13" borderId="19" xfId="0" applyFont="1" applyFill="1" applyBorder="1"/>
    <xf numFmtId="1" fontId="2" fillId="13" borderId="18" xfId="0" applyNumberFormat="1" applyFont="1" applyFill="1" applyBorder="1"/>
    <xf numFmtId="0" fontId="5" fillId="0" borderId="24" xfId="0" applyFont="1" applyFill="1" applyBorder="1"/>
    <xf numFmtId="1" fontId="2" fillId="13" borderId="15" xfId="0" applyNumberFormat="1" applyFont="1" applyFill="1" applyBorder="1"/>
    <xf numFmtId="1" fontId="2" fillId="13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0" fontId="5" fillId="0" borderId="50" xfId="0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3" borderId="36" xfId="0" applyNumberFormat="1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/>
    <xf numFmtId="0" fontId="0" fillId="0" borderId="0" xfId="0" applyFill="1" applyAlignment="1"/>
    <xf numFmtId="1" fontId="1" fillId="0" borderId="50" xfId="0" applyNumberFormat="1" applyFont="1" applyFill="1" applyBorder="1"/>
    <xf numFmtId="1" fontId="8" fillId="0" borderId="51" xfId="0" applyNumberFormat="1" applyFont="1" applyBorder="1"/>
    <xf numFmtId="1" fontId="9" fillId="0" borderId="20" xfId="0" applyNumberFormat="1" applyFont="1" applyBorder="1"/>
    <xf numFmtId="1" fontId="8" fillId="0" borderId="52" xfId="0" applyNumberFormat="1" applyFont="1" applyFill="1" applyBorder="1"/>
    <xf numFmtId="1" fontId="9" fillId="0" borderId="53" xfId="0" applyNumberFormat="1" applyFont="1" applyFill="1" applyBorder="1"/>
    <xf numFmtId="1" fontId="9" fillId="0" borderId="31" xfId="0" applyNumberFormat="1" applyFont="1" applyFill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4" xfId="0" applyNumberFormat="1" applyFont="1" applyFill="1" applyBorder="1"/>
    <xf numFmtId="1" fontId="8" fillId="0" borderId="47" xfId="0" applyNumberFormat="1" applyFont="1" applyFill="1" applyBorder="1"/>
    <xf numFmtId="0" fontId="1" fillId="0" borderId="23" xfId="0" applyFont="1" applyFill="1" applyBorder="1"/>
    <xf numFmtId="0" fontId="8" fillId="14" borderId="33" xfId="0" applyFont="1" applyFill="1" applyBorder="1"/>
    <xf numFmtId="0" fontId="1" fillId="0" borderId="33" xfId="0" applyFont="1" applyFill="1" applyBorder="1"/>
    <xf numFmtId="0" fontId="7" fillId="0" borderId="55" xfId="0" applyFont="1" applyBorder="1"/>
    <xf numFmtId="0" fontId="8" fillId="0" borderId="33" xfId="0" applyFont="1" applyFill="1" applyBorder="1"/>
    <xf numFmtId="0" fontId="9" fillId="14" borderId="27" xfId="0" applyFont="1" applyFill="1" applyBorder="1"/>
    <xf numFmtId="0" fontId="9" fillId="14" borderId="22" xfId="0" applyFont="1" applyFill="1" applyBorder="1"/>
    <xf numFmtId="0" fontId="9" fillId="14" borderId="25" xfId="0" applyFont="1" applyFill="1" applyBorder="1"/>
    <xf numFmtId="0" fontId="9" fillId="14" borderId="28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8" fillId="0" borderId="56" xfId="0" applyNumberFormat="1" applyFont="1" applyFill="1" applyBorder="1"/>
    <xf numFmtId="1" fontId="9" fillId="0" borderId="54" xfId="0" applyNumberFormat="1" applyFont="1" applyFill="1" applyBorder="1"/>
    <xf numFmtId="1" fontId="9" fillId="0" borderId="41" xfId="0" applyNumberFormat="1" applyFont="1" applyFill="1" applyBorder="1"/>
    <xf numFmtId="0" fontId="2" fillId="0" borderId="0" xfId="0" applyFont="1" applyAlignment="1"/>
    <xf numFmtId="0" fontId="0" fillId="0" borderId="0" xfId="0" applyAlignment="1"/>
    <xf numFmtId="0" fontId="18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1" fontId="1" fillId="7" borderId="15" xfId="0" applyNumberFormat="1" applyFont="1" applyFill="1" applyBorder="1"/>
    <xf numFmtId="1" fontId="1" fillId="7" borderId="16" xfId="0" applyNumberFormat="1" applyFont="1" applyFill="1" applyBorder="1"/>
    <xf numFmtId="1" fontId="1" fillId="7" borderId="18" xfId="0" applyNumberFormat="1" applyFont="1" applyFill="1" applyBorder="1"/>
    <xf numFmtId="1" fontId="2" fillId="13" borderId="17" xfId="0" applyNumberFormat="1" applyFont="1" applyFill="1" applyBorder="1"/>
    <xf numFmtId="0" fontId="8" fillId="14" borderId="23" xfId="0" applyFont="1" applyFill="1" applyBorder="1"/>
    <xf numFmtId="164" fontId="1" fillId="0" borderId="0" xfId="0" applyNumberFormat="1" applyFont="1" applyFill="1" applyBorder="1"/>
    <xf numFmtId="0" fontId="0" fillId="10" borderId="19" xfId="0" applyFont="1" applyFill="1" applyBorder="1"/>
    <xf numFmtId="1" fontId="1" fillId="7" borderId="36" xfId="0" applyNumberFormat="1" applyFont="1" applyFill="1" applyBorder="1"/>
    <xf numFmtId="1" fontId="1" fillId="7" borderId="17" xfId="0" applyNumberFormat="1" applyFont="1" applyFill="1" applyBorder="1"/>
    <xf numFmtId="0" fontId="0" fillId="15" borderId="27" xfId="0" applyFill="1" applyBorder="1"/>
    <xf numFmtId="0" fontId="0" fillId="15" borderId="25" xfId="0" applyFill="1" applyBorder="1"/>
    <xf numFmtId="0" fontId="0" fillId="15" borderId="23" xfId="0" applyFill="1" applyBorder="1"/>
  </cellXfs>
  <cellStyles count="2">
    <cellStyle name="Normal" xfId="0" builtinId="0"/>
    <cellStyle name="Normal 2" xfId="1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31"/>
  <sheetViews>
    <sheetView tabSelected="1" topLeftCell="A55" zoomScaleNormal="100" workbookViewId="0">
      <selection activeCell="I63" sqref="I63"/>
    </sheetView>
  </sheetViews>
  <sheetFormatPr defaultColWidth="8.85546875" defaultRowHeight="12.75" x14ac:dyDescent="0.2"/>
  <cols>
    <col min="1" max="1" width="3.42578125" customWidth="1"/>
    <col min="2" max="2" width="25.28515625" customWidth="1"/>
    <col min="3" max="4" width="9.7109375" customWidth="1"/>
    <col min="5" max="5" width="8.28515625" bestFit="1" customWidth="1"/>
    <col min="6" max="6" width="8.28515625" customWidth="1"/>
    <col min="7" max="7" width="8.140625" bestFit="1" customWidth="1"/>
    <col min="8" max="8" width="8.42578125" customWidth="1"/>
    <col min="9" max="17" width="8.28515625" bestFit="1" customWidth="1"/>
    <col min="18" max="18" width="9.28515625" bestFit="1" customWidth="1"/>
    <col min="19" max="19" width="7.7109375" customWidth="1"/>
    <col min="20" max="20" width="16" customWidth="1"/>
    <col min="21" max="21" width="11.42578125" customWidth="1"/>
    <col min="22" max="22" width="27.85546875" customWidth="1"/>
    <col min="23" max="23" width="37.42578125" customWidth="1"/>
    <col min="24" max="24" width="13.42578125" customWidth="1"/>
    <col min="25" max="25" width="13.85546875" customWidth="1"/>
    <col min="27" max="27" width="15.42578125" customWidth="1"/>
    <col min="29" max="29" width="18.140625" customWidth="1"/>
    <col min="41" max="41" width="13.85546875" customWidth="1"/>
    <col min="45" max="45" width="12.42578125" customWidth="1"/>
  </cols>
  <sheetData>
    <row r="1" spans="2:23" x14ac:dyDescent="0.2">
      <c r="B1" s="204" t="s">
        <v>50</v>
      </c>
      <c r="C1" s="204"/>
      <c r="D1" s="204"/>
      <c r="E1" s="204"/>
      <c r="F1" s="205"/>
      <c r="G1" s="1"/>
      <c r="H1" s="1"/>
      <c r="I1" s="1"/>
      <c r="J1" s="1"/>
      <c r="K1" s="1"/>
      <c r="L1" s="126"/>
      <c r="M1" s="126"/>
      <c r="N1" s="126"/>
      <c r="O1" s="200"/>
      <c r="P1" s="200"/>
      <c r="Q1" s="200"/>
      <c r="R1" s="1"/>
    </row>
    <row r="2" spans="2:23" ht="13.5" thickBot="1" x14ac:dyDescent="0.25">
      <c r="S2" s="2"/>
      <c r="T2" s="2"/>
      <c r="U2" s="3"/>
      <c r="W2" s="3"/>
    </row>
    <row r="3" spans="2:23" ht="16.5" thickTop="1" x14ac:dyDescent="0.25">
      <c r="B3" s="207" t="s">
        <v>51</v>
      </c>
      <c r="C3" s="208"/>
      <c r="D3" s="208"/>
      <c r="E3" s="20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10" t="s">
        <v>0</v>
      </c>
      <c r="C4" s="211"/>
      <c r="D4" s="211"/>
      <c r="E4" s="212"/>
      <c r="F4" s="128"/>
      <c r="G4" s="128"/>
      <c r="H4" s="128"/>
    </row>
    <row r="5" spans="2:23" s="10" customFormat="1" ht="44.25" customHeight="1" thickTop="1" thickBot="1" x14ac:dyDescent="0.25">
      <c r="B5" s="6"/>
      <c r="C5" s="7"/>
      <c r="D5" s="8" t="s">
        <v>58</v>
      </c>
      <c r="E5" s="9" t="s">
        <v>49</v>
      </c>
      <c r="F5" s="119">
        <v>43739</v>
      </c>
      <c r="G5" s="119">
        <v>43770</v>
      </c>
      <c r="H5" s="119">
        <v>43800</v>
      </c>
      <c r="I5"/>
    </row>
    <row r="6" spans="2:23" s="15" customFormat="1" ht="13.5" thickTop="1" x14ac:dyDescent="0.2">
      <c r="B6" s="11" t="s">
        <v>1</v>
      </c>
      <c r="C6" s="12"/>
      <c r="D6" s="143">
        <v>5784</v>
      </c>
      <c r="E6" s="201">
        <v>6076</v>
      </c>
      <c r="F6" s="32">
        <v>7300</v>
      </c>
      <c r="G6" s="33">
        <v>7300</v>
      </c>
      <c r="H6" s="14">
        <v>7300</v>
      </c>
      <c r="I6"/>
    </row>
    <row r="7" spans="2:23" x14ac:dyDescent="0.2">
      <c r="B7" s="16" t="s">
        <v>2</v>
      </c>
      <c r="C7" s="17"/>
      <c r="D7" s="143">
        <v>95973</v>
      </c>
      <c r="E7" s="125">
        <v>116300</v>
      </c>
      <c r="F7" s="32">
        <v>132125</v>
      </c>
      <c r="G7" s="33">
        <v>132125</v>
      </c>
      <c r="H7" s="120">
        <v>132125</v>
      </c>
    </row>
    <row r="8" spans="2:23" s="15" customFormat="1" x14ac:dyDescent="0.2">
      <c r="B8" s="16" t="s">
        <v>3</v>
      </c>
      <c r="C8" s="17"/>
      <c r="D8" s="143">
        <v>32291</v>
      </c>
      <c r="E8" s="125">
        <v>48000</v>
      </c>
      <c r="F8" s="32">
        <v>52000</v>
      </c>
      <c r="G8" s="33">
        <v>52000</v>
      </c>
      <c r="H8" s="120">
        <v>52000</v>
      </c>
      <c r="I8"/>
    </row>
    <row r="9" spans="2:23" x14ac:dyDescent="0.2">
      <c r="B9" s="16" t="s">
        <v>4</v>
      </c>
      <c r="C9" s="17"/>
      <c r="D9" s="143">
        <v>71135</v>
      </c>
      <c r="E9" s="125">
        <v>74820</v>
      </c>
      <c r="F9">
        <v>81300</v>
      </c>
      <c r="G9">
        <v>81300</v>
      </c>
      <c r="H9" s="120">
        <v>81300</v>
      </c>
    </row>
    <row r="10" spans="2:23" x14ac:dyDescent="0.2">
      <c r="B10" s="16" t="s">
        <v>20</v>
      </c>
      <c r="C10" s="17"/>
      <c r="D10" s="143">
        <v>0</v>
      </c>
      <c r="E10" s="22">
        <v>50</v>
      </c>
      <c r="F10" s="139">
        <v>50</v>
      </c>
      <c r="G10" s="140">
        <v>50</v>
      </c>
      <c r="H10" s="141">
        <v>50</v>
      </c>
    </row>
    <row r="11" spans="2:23" x14ac:dyDescent="0.2">
      <c r="B11" s="23" t="s">
        <v>5</v>
      </c>
      <c r="C11" s="24"/>
      <c r="D11" s="143">
        <v>3931</v>
      </c>
      <c r="E11" s="25">
        <v>300</v>
      </c>
      <c r="F11" s="26">
        <v>600</v>
      </c>
      <c r="G11" s="27">
        <v>600</v>
      </c>
      <c r="H11" s="25">
        <v>600</v>
      </c>
    </row>
    <row r="12" spans="2:23" x14ac:dyDescent="0.2">
      <c r="B12" s="23" t="s">
        <v>23</v>
      </c>
      <c r="C12" s="24"/>
      <c r="D12" s="143"/>
      <c r="E12" s="28"/>
      <c r="F12" s="29"/>
      <c r="G12" s="30"/>
      <c r="H12" s="28"/>
    </row>
    <row r="13" spans="2:23" x14ac:dyDescent="0.2">
      <c r="B13" s="20" t="s">
        <v>42</v>
      </c>
      <c r="C13" s="21"/>
      <c r="D13" s="143">
        <v>2859</v>
      </c>
      <c r="E13" s="141">
        <v>1000</v>
      </c>
      <c r="F13" s="122">
        <v>2000</v>
      </c>
      <c r="G13" s="123">
        <v>2000</v>
      </c>
      <c r="H13" s="120">
        <v>2000</v>
      </c>
    </row>
    <row r="14" spans="2:23" x14ac:dyDescent="0.2">
      <c r="B14" s="16" t="s">
        <v>7</v>
      </c>
      <c r="C14" s="17"/>
      <c r="D14" s="143">
        <v>114</v>
      </c>
      <c r="E14" s="28">
        <v>600</v>
      </c>
      <c r="F14" s="29">
        <v>600</v>
      </c>
      <c r="G14" s="30">
        <v>600</v>
      </c>
      <c r="H14" s="28">
        <v>600</v>
      </c>
    </row>
    <row r="15" spans="2:23" x14ac:dyDescent="0.2">
      <c r="B15" s="16" t="s">
        <v>8</v>
      </c>
      <c r="C15" s="17"/>
      <c r="D15" s="143">
        <v>795</v>
      </c>
      <c r="E15" s="31">
        <v>200</v>
      </c>
      <c r="F15" s="32">
        <v>200</v>
      </c>
      <c r="G15" s="33">
        <v>200</v>
      </c>
      <c r="H15" s="31">
        <v>200</v>
      </c>
    </row>
    <row r="16" spans="2:23" x14ac:dyDescent="0.2">
      <c r="B16" s="16" t="s">
        <v>9</v>
      </c>
      <c r="C16" s="17"/>
      <c r="D16" s="144">
        <v>0.4</v>
      </c>
      <c r="E16" s="132">
        <v>200</v>
      </c>
      <c r="F16" s="131">
        <v>200</v>
      </c>
      <c r="G16" s="130">
        <v>200</v>
      </c>
      <c r="H16" s="132">
        <v>200</v>
      </c>
    </row>
    <row r="17" spans="1:41" x14ac:dyDescent="0.2">
      <c r="B17" s="16" t="s">
        <v>10</v>
      </c>
      <c r="C17" s="17"/>
      <c r="D17" s="143">
        <v>32</v>
      </c>
      <c r="E17" s="31">
        <v>0</v>
      </c>
      <c r="F17" s="32">
        <v>0</v>
      </c>
      <c r="G17" s="33">
        <v>0</v>
      </c>
      <c r="H17" s="31">
        <v>0</v>
      </c>
    </row>
    <row r="18" spans="1:41" x14ac:dyDescent="0.2">
      <c r="B18" s="34" t="s">
        <v>53</v>
      </c>
      <c r="C18" s="35"/>
      <c r="D18" s="143"/>
      <c r="E18" s="39"/>
      <c r="F18" s="37"/>
      <c r="G18" s="38"/>
      <c r="H18" s="39"/>
    </row>
    <row r="19" spans="1:41" x14ac:dyDescent="0.2">
      <c r="B19" s="34" t="s">
        <v>59</v>
      </c>
      <c r="C19" s="35"/>
      <c r="D19" s="143"/>
      <c r="E19" s="39"/>
      <c r="F19" s="37">
        <v>1000</v>
      </c>
      <c r="G19" s="38">
        <v>1000</v>
      </c>
      <c r="H19" s="39">
        <v>1000</v>
      </c>
    </row>
    <row r="20" spans="1:41" ht="13.5" thickBot="1" x14ac:dyDescent="0.25">
      <c r="B20" s="34" t="s">
        <v>11</v>
      </c>
      <c r="C20" s="35"/>
      <c r="D20" s="143">
        <v>824</v>
      </c>
      <c r="E20" s="36">
        <v>10</v>
      </c>
      <c r="F20" s="37">
        <v>10</v>
      </c>
      <c r="G20" s="38">
        <v>10</v>
      </c>
      <c r="H20" s="39">
        <v>10</v>
      </c>
    </row>
    <row r="21" spans="1:41" ht="13.5" thickTop="1" x14ac:dyDescent="0.2">
      <c r="B21" s="40" t="s">
        <v>12</v>
      </c>
      <c r="C21" s="41"/>
      <c r="D21" s="145">
        <f t="shared" ref="D21:E21" si="0">SUM(D6:D20)</f>
        <v>213738.4</v>
      </c>
      <c r="E21" s="43">
        <f t="shared" si="0"/>
        <v>247556</v>
      </c>
      <c r="F21" s="44">
        <f t="shared" ref="F21:H21" si="1">SUM(F6:F20)</f>
        <v>277385</v>
      </c>
      <c r="G21" s="45">
        <f t="shared" si="1"/>
        <v>277385</v>
      </c>
      <c r="H21" s="46">
        <f t="shared" si="1"/>
        <v>277385</v>
      </c>
    </row>
    <row r="22" spans="1:41" x14ac:dyDescent="0.2">
      <c r="B22" s="137" t="s">
        <v>32</v>
      </c>
      <c r="C22" s="47"/>
      <c r="D22" s="146">
        <f t="shared" ref="D22:H22" si="2">SUM(D6:D9)</f>
        <v>205183</v>
      </c>
      <c r="E22" s="49">
        <f t="shared" si="2"/>
        <v>245196</v>
      </c>
      <c r="F22" s="50">
        <f t="shared" si="2"/>
        <v>272725</v>
      </c>
      <c r="G22" s="51">
        <f t="shared" si="2"/>
        <v>272725</v>
      </c>
      <c r="H22" s="18">
        <f t="shared" si="2"/>
        <v>272725</v>
      </c>
    </row>
    <row r="23" spans="1:41" x14ac:dyDescent="0.2">
      <c r="B23" s="138" t="s">
        <v>45</v>
      </c>
      <c r="C23" s="52"/>
      <c r="D23" s="199">
        <f t="shared" ref="D23:H23" si="3">SUM(D10:D20)</f>
        <v>8555.4</v>
      </c>
      <c r="E23" s="199">
        <f t="shared" si="3"/>
        <v>2360</v>
      </c>
      <c r="F23" s="199">
        <f t="shared" si="3"/>
        <v>4660</v>
      </c>
      <c r="G23" s="199">
        <f t="shared" si="3"/>
        <v>4660</v>
      </c>
      <c r="H23" s="199">
        <f t="shared" si="3"/>
        <v>4660</v>
      </c>
    </row>
    <row r="24" spans="1:41" x14ac:dyDescent="0.2">
      <c r="B24" s="55" t="s">
        <v>13</v>
      </c>
      <c r="C24" s="56"/>
      <c r="D24" s="57">
        <v>0</v>
      </c>
      <c r="E24" s="58">
        <v>0</v>
      </c>
      <c r="F24" s="124">
        <v>0</v>
      </c>
      <c r="G24" s="59">
        <v>0</v>
      </c>
      <c r="H24" s="60">
        <v>0</v>
      </c>
    </row>
    <row r="25" spans="1:41" x14ac:dyDescent="0.2">
      <c r="B25" s="55" t="s">
        <v>14</v>
      </c>
      <c r="C25" s="56"/>
      <c r="D25" s="61">
        <v>0</v>
      </c>
      <c r="E25" s="62">
        <v>0</v>
      </c>
      <c r="F25" s="63">
        <v>0</v>
      </c>
      <c r="G25" s="64">
        <v>0</v>
      </c>
      <c r="H25" s="62">
        <v>0</v>
      </c>
    </row>
    <row r="26" spans="1:41" x14ac:dyDescent="0.2">
      <c r="B26" s="65" t="s">
        <v>15</v>
      </c>
      <c r="C26" s="66"/>
      <c r="D26" s="67">
        <v>267616</v>
      </c>
      <c r="E26" s="68">
        <v>267616</v>
      </c>
      <c r="F26" s="69">
        <v>302507</v>
      </c>
      <c r="G26" s="158">
        <v>302507</v>
      </c>
      <c r="H26" s="159">
        <v>302507</v>
      </c>
    </row>
    <row r="27" spans="1:41" ht="13.5" customHeight="1" thickBot="1" x14ac:dyDescent="0.25">
      <c r="B27" s="71" t="s">
        <v>16</v>
      </c>
      <c r="C27" s="72"/>
      <c r="D27" s="73">
        <f t="shared" ref="D27:H27" si="4">D26-D21-D24-D25</f>
        <v>53877.600000000006</v>
      </c>
      <c r="E27" s="74">
        <f t="shared" si="4"/>
        <v>20060</v>
      </c>
      <c r="F27" s="75">
        <f t="shared" si="4"/>
        <v>25122</v>
      </c>
      <c r="G27" s="76">
        <f t="shared" si="4"/>
        <v>25122</v>
      </c>
      <c r="H27" s="77">
        <f t="shared" si="4"/>
        <v>25122</v>
      </c>
      <c r="I27" s="79"/>
      <c r="J27" s="79"/>
      <c r="K27" s="79"/>
      <c r="L27" s="79"/>
      <c r="M27" s="78"/>
      <c r="N27" s="78"/>
      <c r="O27" s="79"/>
      <c r="P27" s="78"/>
      <c r="Q27" s="78"/>
      <c r="R27" s="78"/>
      <c r="S27" s="78"/>
      <c r="T27" s="78"/>
      <c r="U27" s="78"/>
      <c r="W27" s="78"/>
    </row>
    <row r="28" spans="1:41" ht="13.5" customHeight="1" thickTop="1" x14ac:dyDescent="0.2">
      <c r="B28" s="80"/>
      <c r="C28" s="80"/>
      <c r="D28" s="81"/>
      <c r="E28" s="81"/>
      <c r="F28" s="81"/>
      <c r="G28" s="81"/>
      <c r="H28" s="81"/>
      <c r="I28" s="127"/>
      <c r="J28" s="127"/>
      <c r="K28" s="127"/>
      <c r="L28" s="81"/>
      <c r="O28" s="178"/>
    </row>
    <row r="29" spans="1:41" ht="13.5" customHeight="1" x14ac:dyDescent="0.2">
      <c r="B29" s="80"/>
      <c r="C29" s="80"/>
      <c r="D29" s="1"/>
      <c r="E29" s="1"/>
      <c r="F29" s="1"/>
      <c r="G29" s="1"/>
      <c r="H29" s="1"/>
      <c r="I29" s="126"/>
      <c r="J29" s="126"/>
      <c r="K29" s="126"/>
      <c r="L29" s="1"/>
      <c r="O29" s="200"/>
      <c r="X29" s="78"/>
      <c r="Y29" s="78"/>
    </row>
    <row r="30" spans="1:41" ht="13.5" customHeight="1" x14ac:dyDescent="0.2">
      <c r="B30" s="82"/>
      <c r="C30" s="82"/>
      <c r="D30" s="82"/>
      <c r="E30" s="8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</row>
    <row r="31" spans="1:41" ht="13.5" thickBot="1" x14ac:dyDescent="0.25">
      <c r="B31" s="82"/>
      <c r="D31" s="179"/>
    </row>
    <row r="32" spans="1:41" ht="16.5" thickTop="1" x14ac:dyDescent="0.25">
      <c r="A32" s="78"/>
      <c r="B32" s="207" t="str">
        <f>B1</f>
        <v>GRIDPP - UK Tier 1 Experiment Requests: 2019</v>
      </c>
      <c r="C32" s="208"/>
      <c r="D32" s="208"/>
      <c r="E32" s="209"/>
      <c r="F32" s="4"/>
      <c r="G32" s="4"/>
      <c r="H32" s="4"/>
      <c r="Q32" s="78"/>
    </row>
    <row r="33" spans="1:17" s="78" customFormat="1" ht="16.5" thickBot="1" x14ac:dyDescent="0.3">
      <c r="A33"/>
      <c r="B33" s="210" t="s">
        <v>17</v>
      </c>
      <c r="C33" s="211"/>
      <c r="D33" s="211"/>
      <c r="E33" s="212"/>
      <c r="F33" s="128"/>
      <c r="G33" s="128"/>
      <c r="H33" s="128"/>
      <c r="I33"/>
      <c r="J33"/>
      <c r="K33"/>
      <c r="L33"/>
      <c r="M33"/>
      <c r="N33"/>
      <c r="O33"/>
      <c r="P33"/>
      <c r="Q33"/>
    </row>
    <row r="34" spans="1:17" ht="24" thickTop="1" thickBot="1" x14ac:dyDescent="0.25">
      <c r="B34" s="6"/>
      <c r="C34" s="83" t="s">
        <v>54</v>
      </c>
      <c r="D34" s="8" t="s">
        <v>55</v>
      </c>
      <c r="E34" s="9" t="s">
        <v>56</v>
      </c>
      <c r="F34" s="119">
        <v>43739</v>
      </c>
      <c r="G34" s="119">
        <v>43770</v>
      </c>
      <c r="H34" s="119">
        <v>43800</v>
      </c>
    </row>
    <row r="35" spans="1:17" ht="13.5" thickTop="1" x14ac:dyDescent="0.2">
      <c r="B35" s="11" t="s">
        <v>33</v>
      </c>
      <c r="C35" s="180">
        <v>100</v>
      </c>
      <c r="D35" s="143"/>
      <c r="E35" s="181"/>
      <c r="F35" s="147">
        <v>720</v>
      </c>
      <c r="G35" s="147">
        <v>720</v>
      </c>
      <c r="H35" s="182">
        <v>720</v>
      </c>
    </row>
    <row r="36" spans="1:17" x14ac:dyDescent="0.2">
      <c r="B36" s="16" t="s">
        <v>34</v>
      </c>
      <c r="C36" s="170">
        <v>5000</v>
      </c>
      <c r="D36" s="143">
        <v>7794</v>
      </c>
      <c r="E36" s="148"/>
      <c r="F36" s="149">
        <v>10450</v>
      </c>
      <c r="G36" s="149">
        <v>10450</v>
      </c>
      <c r="H36" s="150">
        <v>10450</v>
      </c>
    </row>
    <row r="37" spans="1:17" x14ac:dyDescent="0.2">
      <c r="B37" s="16" t="s">
        <v>35</v>
      </c>
      <c r="C37" s="170">
        <v>3000</v>
      </c>
      <c r="D37" s="143">
        <v>4426</v>
      </c>
      <c r="E37" s="183"/>
      <c r="F37" s="184">
        <v>5168</v>
      </c>
      <c r="G37" s="184">
        <v>5168</v>
      </c>
      <c r="H37" s="185">
        <v>5168</v>
      </c>
    </row>
    <row r="38" spans="1:17" ht="12" customHeight="1" thickBot="1" x14ac:dyDescent="0.25">
      <c r="B38" s="186" t="s">
        <v>36</v>
      </c>
      <c r="C38" s="187">
        <v>2500</v>
      </c>
      <c r="D38" s="188">
        <v>1840</v>
      </c>
      <c r="E38" s="189"/>
      <c r="F38" s="202">
        <v>7952</v>
      </c>
      <c r="G38" s="202">
        <v>7952</v>
      </c>
      <c r="H38" s="203">
        <v>7952</v>
      </c>
    </row>
    <row r="39" spans="1:17" ht="13.5" thickTop="1" x14ac:dyDescent="0.2">
      <c r="B39" s="11" t="s">
        <v>43</v>
      </c>
      <c r="C39" s="171"/>
      <c r="D39" s="13"/>
      <c r="E39" s="152"/>
      <c r="F39" s="192">
        <v>100</v>
      </c>
      <c r="G39" s="160">
        <v>100</v>
      </c>
      <c r="H39" s="190">
        <v>100</v>
      </c>
    </row>
    <row r="40" spans="1:17" x14ac:dyDescent="0.2">
      <c r="B40" s="11" t="s">
        <v>46</v>
      </c>
      <c r="C40" s="171"/>
      <c r="D40" s="13"/>
      <c r="E40" s="152"/>
      <c r="F40" s="192"/>
      <c r="G40" s="160"/>
      <c r="H40" s="190"/>
    </row>
    <row r="41" spans="1:17" x14ac:dyDescent="0.2">
      <c r="B41" s="11" t="s">
        <v>52</v>
      </c>
      <c r="C41" s="171"/>
      <c r="D41" s="13"/>
      <c r="E41" s="152"/>
      <c r="F41" s="192"/>
      <c r="G41" s="160"/>
      <c r="H41" s="190"/>
    </row>
    <row r="42" spans="1:17" x14ac:dyDescent="0.2">
      <c r="B42" s="11" t="s">
        <v>59</v>
      </c>
      <c r="C42" s="171"/>
      <c r="D42" s="13"/>
      <c r="E42" s="152"/>
      <c r="F42" s="192"/>
      <c r="G42" s="160"/>
      <c r="H42" s="190"/>
    </row>
    <row r="43" spans="1:17" x14ac:dyDescent="0.2">
      <c r="B43" s="11" t="s">
        <v>39</v>
      </c>
      <c r="C43" s="171"/>
      <c r="D43" s="13"/>
      <c r="E43" s="152"/>
      <c r="F43" s="160">
        <v>100</v>
      </c>
      <c r="G43" s="160">
        <v>100</v>
      </c>
      <c r="H43" s="190">
        <v>100</v>
      </c>
    </row>
    <row r="44" spans="1:17" x14ac:dyDescent="0.2">
      <c r="B44" s="193" t="s">
        <v>53</v>
      </c>
      <c r="C44" s="171"/>
      <c r="D44" s="13"/>
      <c r="E44" s="152"/>
      <c r="F44" s="194">
        <v>5346</v>
      </c>
      <c r="G44" s="194">
        <v>5346</v>
      </c>
      <c r="H44" s="190">
        <v>5346</v>
      </c>
    </row>
    <row r="45" spans="1:17" ht="13.5" thickBot="1" x14ac:dyDescent="0.25">
      <c r="B45" s="34" t="s">
        <v>40</v>
      </c>
      <c r="C45" s="172">
        <v>1281</v>
      </c>
      <c r="D45" s="219">
        <v>2139</v>
      </c>
      <c r="E45" s="89">
        <v>1281</v>
      </c>
      <c r="F45" s="88">
        <v>1278</v>
      </c>
      <c r="G45" s="87">
        <v>1278</v>
      </c>
      <c r="H45" s="89">
        <v>1278</v>
      </c>
    </row>
    <row r="46" spans="1:17" ht="13.5" thickTop="1" x14ac:dyDescent="0.2">
      <c r="B46" s="220" t="s">
        <v>32</v>
      </c>
      <c r="C46" s="214">
        <f t="shared" ref="C46:H46" si="5">SUM(C35:C38)</f>
        <v>10600</v>
      </c>
      <c r="D46" s="221">
        <f t="shared" si="5"/>
        <v>14060</v>
      </c>
      <c r="E46" s="222">
        <f t="shared" si="5"/>
        <v>0</v>
      </c>
      <c r="F46" s="214">
        <f t="shared" si="5"/>
        <v>24290</v>
      </c>
      <c r="G46" s="215">
        <f t="shared" si="5"/>
        <v>24290</v>
      </c>
      <c r="H46" s="216">
        <f t="shared" si="5"/>
        <v>24290</v>
      </c>
      <c r="K46" s="15"/>
    </row>
    <row r="47" spans="1:17" ht="13.5" thickBot="1" x14ac:dyDescent="0.25">
      <c r="B47" s="55"/>
      <c r="C47" s="173"/>
      <c r="D47" s="163"/>
      <c r="E47" s="93"/>
      <c r="F47" s="92"/>
      <c r="G47" s="94"/>
      <c r="H47" s="95"/>
      <c r="K47" s="15"/>
    </row>
    <row r="48" spans="1:17" ht="15.95" customHeight="1" thickTop="1" x14ac:dyDescent="0.2">
      <c r="B48" s="161" t="s">
        <v>44</v>
      </c>
      <c r="C48" s="164"/>
      <c r="D48" s="165"/>
      <c r="E48" s="162"/>
      <c r="F48" s="176">
        <f t="shared" ref="F48:H48" si="6">F35+F36+F37+F38+SUM(F39:F44)</f>
        <v>29836</v>
      </c>
      <c r="G48" s="176">
        <f t="shared" si="6"/>
        <v>29836</v>
      </c>
      <c r="H48" s="217">
        <f t="shared" si="6"/>
        <v>29836</v>
      </c>
      <c r="K48" s="15"/>
    </row>
    <row r="49" spans="1:14" ht="15.95" customHeight="1" x14ac:dyDescent="0.2">
      <c r="B49" s="55"/>
      <c r="C49" s="167"/>
      <c r="D49" s="166"/>
      <c r="E49" s="174"/>
      <c r="F49" s="163"/>
      <c r="G49" s="94"/>
      <c r="H49" s="95"/>
      <c r="K49" s="15"/>
    </row>
    <row r="50" spans="1:14" ht="15.95" customHeight="1" x14ac:dyDescent="0.2">
      <c r="A50" s="10"/>
      <c r="B50" s="65" t="s">
        <v>37</v>
      </c>
      <c r="C50" s="167"/>
      <c r="D50" s="166"/>
      <c r="E50" s="174"/>
      <c r="F50" s="191">
        <v>31088</v>
      </c>
      <c r="G50" s="191">
        <v>31088</v>
      </c>
      <c r="H50" s="218">
        <v>31088</v>
      </c>
      <c r="L50" s="10"/>
      <c r="M50" s="10"/>
      <c r="N50" s="10"/>
    </row>
    <row r="51" spans="1:14" ht="15.95" customHeight="1" thickBot="1" x14ac:dyDescent="0.25">
      <c r="A51" s="10"/>
      <c r="B51" s="71" t="s">
        <v>38</v>
      </c>
      <c r="C51" s="168"/>
      <c r="D51" s="169"/>
      <c r="E51" s="175"/>
      <c r="F51" s="96">
        <f t="shared" ref="F51:H51" si="7">F50-F48-F49</f>
        <v>1252</v>
      </c>
      <c r="G51" s="98">
        <f t="shared" si="7"/>
        <v>1252</v>
      </c>
      <c r="H51" s="97">
        <f t="shared" si="7"/>
        <v>1252</v>
      </c>
      <c r="L51" s="10"/>
      <c r="M51" s="10"/>
      <c r="N51" s="10"/>
    </row>
    <row r="52" spans="1:14" s="10" customFormat="1" ht="15.95" customHeight="1" thickTop="1" x14ac:dyDescent="0.2">
      <c r="A52" s="15"/>
      <c r="B52" s="80"/>
      <c r="C52" s="80"/>
      <c r="D52" s="81"/>
      <c r="E52" s="81"/>
      <c r="F52" s="81"/>
      <c r="G52" s="81"/>
      <c r="H52" s="81"/>
      <c r="I52"/>
      <c r="J52"/>
      <c r="K52"/>
      <c r="L52" s="15"/>
      <c r="M52" s="15"/>
      <c r="N52" s="15"/>
    </row>
    <row r="53" spans="1:14" s="15" customFormat="1" ht="13.5" thickBot="1" x14ac:dyDescent="0.25">
      <c r="A53"/>
      <c r="B53" s="82"/>
      <c r="C53"/>
      <c r="D53"/>
      <c r="E53"/>
      <c r="F53"/>
      <c r="G53"/>
      <c r="H53"/>
      <c r="I53"/>
      <c r="J53"/>
      <c r="K53"/>
      <c r="L53"/>
      <c r="M53"/>
      <c r="N53"/>
    </row>
    <row r="54" spans="1:14" ht="16.5" thickTop="1" x14ac:dyDescent="0.25">
      <c r="B54" s="207" t="str">
        <f>B3</f>
        <v>UK Tier 1 Requests  - 2019</v>
      </c>
      <c r="C54" s="208"/>
      <c r="D54" s="208"/>
      <c r="E54" s="213"/>
      <c r="F54" s="4"/>
      <c r="G54" s="4"/>
      <c r="H54" s="4"/>
    </row>
    <row r="55" spans="1:14" ht="16.5" thickBot="1" x14ac:dyDescent="0.3">
      <c r="A55" s="15"/>
      <c r="B55" s="210" t="s">
        <v>18</v>
      </c>
      <c r="C55" s="211"/>
      <c r="D55" s="211"/>
      <c r="E55" s="212"/>
      <c r="F55" s="128"/>
      <c r="G55" s="128"/>
      <c r="H55" s="128"/>
      <c r="L55" s="15"/>
      <c r="M55" s="15"/>
      <c r="N55" s="15"/>
    </row>
    <row r="56" spans="1:14" s="15" customFormat="1" ht="24" thickTop="1" thickBot="1" x14ac:dyDescent="0.25">
      <c r="B56" s="6"/>
      <c r="C56" s="99"/>
      <c r="D56" s="8" t="s">
        <v>55</v>
      </c>
      <c r="E56" s="9" t="s">
        <v>56</v>
      </c>
      <c r="F56" s="129">
        <v>43739</v>
      </c>
      <c r="G56" s="129">
        <v>43770</v>
      </c>
      <c r="H56" s="129">
        <v>43800</v>
      </c>
      <c r="I56"/>
      <c r="J56"/>
      <c r="K56"/>
    </row>
    <row r="57" spans="1:14" s="15" customFormat="1" ht="13.5" thickTop="1" x14ac:dyDescent="0.2">
      <c r="A57"/>
      <c r="B57" s="11" t="s">
        <v>1</v>
      </c>
      <c r="C57" s="12"/>
      <c r="D57" s="13">
        <v>882</v>
      </c>
      <c r="E57" s="100">
        <v>818</v>
      </c>
      <c r="F57" s="121">
        <v>870</v>
      </c>
      <c r="G57" s="101">
        <v>870</v>
      </c>
      <c r="H57" s="101">
        <v>870</v>
      </c>
      <c r="I57"/>
      <c r="J57"/>
      <c r="K57"/>
      <c r="L57"/>
      <c r="M57"/>
      <c r="N57"/>
    </row>
    <row r="58" spans="1:14" x14ac:dyDescent="0.2">
      <c r="B58" s="16" t="s">
        <v>2</v>
      </c>
      <c r="C58" s="17"/>
      <c r="D58" s="13">
        <v>16980</v>
      </c>
      <c r="E58" s="84">
        <v>24375</v>
      </c>
      <c r="F58" s="195">
        <v>23000</v>
      </c>
      <c r="G58" s="196">
        <v>23000</v>
      </c>
      <c r="H58" s="196">
        <v>23000</v>
      </c>
    </row>
    <row r="59" spans="1:14" x14ac:dyDescent="0.2">
      <c r="B59" s="16" t="s">
        <v>3</v>
      </c>
      <c r="C59" s="17"/>
      <c r="D59" s="13">
        <v>11601</v>
      </c>
      <c r="E59" s="84">
        <v>14936</v>
      </c>
      <c r="F59" s="195">
        <v>14960</v>
      </c>
      <c r="G59" s="197">
        <v>14960</v>
      </c>
      <c r="H59" s="198">
        <v>14960</v>
      </c>
    </row>
    <row r="60" spans="1:14" x14ac:dyDescent="0.2">
      <c r="B60" s="16" t="s">
        <v>4</v>
      </c>
      <c r="C60" s="17"/>
      <c r="D60" s="13">
        <v>11570</v>
      </c>
      <c r="E60" s="102">
        <v>18231</v>
      </c>
      <c r="F60" s="195">
        <v>12578</v>
      </c>
      <c r="G60" s="197">
        <v>12578</v>
      </c>
      <c r="H60" s="198">
        <v>12578</v>
      </c>
    </row>
    <row r="61" spans="1:14" x14ac:dyDescent="0.2">
      <c r="B61" s="16" t="s">
        <v>5</v>
      </c>
      <c r="C61" s="17"/>
      <c r="D61" s="13">
        <v>214</v>
      </c>
      <c r="E61" s="86">
        <v>400</v>
      </c>
      <c r="F61" s="153">
        <v>400</v>
      </c>
      <c r="G61" s="153">
        <v>400</v>
      </c>
      <c r="H61" s="132">
        <v>400</v>
      </c>
    </row>
    <row r="62" spans="1:14" x14ac:dyDescent="0.2">
      <c r="B62" s="20" t="s">
        <v>6</v>
      </c>
      <c r="C62" s="21"/>
      <c r="D62" s="13">
        <v>83</v>
      </c>
      <c r="E62" s="86">
        <v>75</v>
      </c>
      <c r="F62" s="139">
        <v>100</v>
      </c>
      <c r="G62" s="140">
        <v>100</v>
      </c>
      <c r="H62" s="141">
        <v>100</v>
      </c>
    </row>
    <row r="63" spans="1:14" x14ac:dyDescent="0.2">
      <c r="B63" s="20" t="s">
        <v>42</v>
      </c>
      <c r="C63" s="21"/>
      <c r="D63" s="13">
        <v>831</v>
      </c>
      <c r="E63" s="86">
        <v>800</v>
      </c>
      <c r="F63" s="139">
        <v>2000</v>
      </c>
      <c r="G63" s="140">
        <v>2000</v>
      </c>
      <c r="H63" s="141">
        <v>2000</v>
      </c>
    </row>
    <row r="64" spans="1:14" x14ac:dyDescent="0.2">
      <c r="B64" s="16" t="s">
        <v>7</v>
      </c>
      <c r="C64" s="17"/>
      <c r="D64" s="13">
        <v>835</v>
      </c>
      <c r="E64" s="86">
        <v>1800</v>
      </c>
      <c r="F64" s="139">
        <v>1300</v>
      </c>
      <c r="G64" s="125">
        <v>1300</v>
      </c>
      <c r="H64" s="125">
        <v>1300</v>
      </c>
    </row>
    <row r="65" spans="2:18" x14ac:dyDescent="0.2">
      <c r="B65" s="16" t="s">
        <v>8</v>
      </c>
      <c r="C65" s="17"/>
      <c r="D65" s="13">
        <v>0</v>
      </c>
      <c r="E65" s="85">
        <v>0</v>
      </c>
      <c r="F65" s="32">
        <v>5</v>
      </c>
      <c r="G65" s="33">
        <v>5</v>
      </c>
      <c r="H65" s="31">
        <v>5</v>
      </c>
    </row>
    <row r="66" spans="2:18" x14ac:dyDescent="0.2">
      <c r="B66" s="16" t="s">
        <v>41</v>
      </c>
      <c r="C66" s="17"/>
      <c r="D66" s="13"/>
      <c r="E66" s="85"/>
      <c r="F66" s="32">
        <v>100</v>
      </c>
      <c r="G66" s="33">
        <v>100</v>
      </c>
      <c r="H66" s="31">
        <v>100</v>
      </c>
    </row>
    <row r="67" spans="2:18" x14ac:dyDescent="0.2">
      <c r="B67" s="16" t="s">
        <v>9</v>
      </c>
      <c r="C67" s="17"/>
      <c r="D67" s="13">
        <v>111</v>
      </c>
      <c r="E67" s="85">
        <v>50</v>
      </c>
      <c r="F67" s="32">
        <v>100</v>
      </c>
      <c r="G67" s="33">
        <v>100</v>
      </c>
      <c r="H67" s="31">
        <v>100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2:18" x14ac:dyDescent="0.2">
      <c r="B68" s="16" t="s">
        <v>57</v>
      </c>
      <c r="C68" s="17"/>
      <c r="D68" s="13"/>
      <c r="E68" s="85"/>
      <c r="F68" s="223">
        <v>500</v>
      </c>
      <c r="G68" s="224">
        <v>500</v>
      </c>
      <c r="H68" s="225">
        <v>500</v>
      </c>
      <c r="I68" s="81"/>
      <c r="J68" s="81"/>
      <c r="K68" s="81"/>
      <c r="L68" s="127"/>
      <c r="M68" s="127"/>
      <c r="N68" s="127"/>
      <c r="O68" s="178"/>
      <c r="P68" s="178"/>
      <c r="Q68" s="178"/>
      <c r="R68" s="81"/>
    </row>
    <row r="69" spans="2:18" x14ac:dyDescent="0.2">
      <c r="B69" s="16" t="s">
        <v>10</v>
      </c>
      <c r="C69" s="17"/>
      <c r="D69" s="13">
        <v>0</v>
      </c>
      <c r="E69" s="85">
        <v>0</v>
      </c>
      <c r="F69" s="32">
        <v>0</v>
      </c>
      <c r="G69" s="33">
        <v>0</v>
      </c>
      <c r="H69" s="31">
        <v>0</v>
      </c>
    </row>
    <row r="70" spans="2:18" x14ac:dyDescent="0.2">
      <c r="B70" s="34" t="s">
        <v>22</v>
      </c>
      <c r="C70" s="35"/>
      <c r="D70" s="13">
        <v>2614</v>
      </c>
      <c r="E70" s="151">
        <v>5000</v>
      </c>
      <c r="F70" s="224">
        <v>3000</v>
      </c>
      <c r="G70" s="224">
        <v>3000</v>
      </c>
      <c r="H70" s="225">
        <v>3000</v>
      </c>
    </row>
    <row r="71" spans="2:18" x14ac:dyDescent="0.2">
      <c r="B71" s="34" t="s">
        <v>24</v>
      </c>
      <c r="C71" s="35"/>
      <c r="D71" s="13"/>
      <c r="E71" s="151"/>
      <c r="F71" s="154">
        <v>50</v>
      </c>
      <c r="G71" s="33">
        <v>50</v>
      </c>
      <c r="H71" s="31">
        <v>50</v>
      </c>
    </row>
    <row r="72" spans="2:18" x14ac:dyDescent="0.2">
      <c r="B72" s="34" t="s">
        <v>25</v>
      </c>
      <c r="C72" s="35"/>
      <c r="D72" s="13"/>
      <c r="E72" s="151"/>
      <c r="F72" s="154"/>
      <c r="G72" s="33"/>
      <c r="H72" s="31"/>
    </row>
    <row r="73" spans="2:18" x14ac:dyDescent="0.2">
      <c r="B73" s="34" t="s">
        <v>59</v>
      </c>
      <c r="C73" s="35"/>
      <c r="D73" s="13"/>
      <c r="E73" s="151"/>
      <c r="F73" s="154">
        <v>50</v>
      </c>
      <c r="G73" s="33">
        <v>50</v>
      </c>
      <c r="H73" s="31">
        <v>50</v>
      </c>
    </row>
    <row r="74" spans="2:18" x14ac:dyDescent="0.2">
      <c r="B74" s="34" t="s">
        <v>11</v>
      </c>
      <c r="C74" s="35"/>
      <c r="D74" s="13">
        <v>3.8</v>
      </c>
      <c r="E74" s="133">
        <v>15</v>
      </c>
      <c r="F74" s="135">
        <v>15</v>
      </c>
      <c r="G74" s="134">
        <v>15</v>
      </c>
      <c r="H74" s="136">
        <v>15</v>
      </c>
    </row>
    <row r="75" spans="2:18" ht="13.5" thickBot="1" x14ac:dyDescent="0.25">
      <c r="B75" s="34" t="s">
        <v>13</v>
      </c>
      <c r="C75" s="35"/>
      <c r="D75" s="13">
        <v>0</v>
      </c>
      <c r="E75" s="103">
        <v>0</v>
      </c>
      <c r="F75" s="37">
        <v>0</v>
      </c>
      <c r="G75" s="38">
        <v>0</v>
      </c>
      <c r="H75" s="39">
        <v>0</v>
      </c>
    </row>
    <row r="76" spans="2:18" ht="13.5" thickTop="1" x14ac:dyDescent="0.2">
      <c r="B76" s="90" t="s">
        <v>12</v>
      </c>
      <c r="C76" s="104"/>
      <c r="D76" s="42">
        <f t="shared" ref="D76:H76" si="8">SUM(D57:D75)</f>
        <v>45724.800000000003</v>
      </c>
      <c r="E76" s="91">
        <f t="shared" si="8"/>
        <v>66500</v>
      </c>
      <c r="F76" s="105">
        <f t="shared" ref="F76:H76" si="9">SUM(F57:F75)</f>
        <v>59028</v>
      </c>
      <c r="G76" s="106">
        <f t="shared" si="9"/>
        <v>59028</v>
      </c>
      <c r="H76" s="107">
        <f t="shared" si="9"/>
        <v>59028</v>
      </c>
    </row>
    <row r="77" spans="2:18" x14ac:dyDescent="0.2">
      <c r="B77" s="137" t="s">
        <v>47</v>
      </c>
      <c r="C77" s="108"/>
      <c r="D77" s="48">
        <f t="shared" ref="D77:H77" si="10">SUM(D57:D60)</f>
        <v>41033</v>
      </c>
      <c r="E77" s="109">
        <f t="shared" si="10"/>
        <v>58360</v>
      </c>
      <c r="F77" s="50">
        <f t="shared" ref="F77:H77" si="11">SUM(F57:F60)</f>
        <v>51408</v>
      </c>
      <c r="G77" s="51">
        <f t="shared" si="11"/>
        <v>51408</v>
      </c>
      <c r="H77" s="18">
        <f t="shared" si="11"/>
        <v>51408</v>
      </c>
    </row>
    <row r="78" spans="2:18" x14ac:dyDescent="0.2">
      <c r="B78" s="138" t="s">
        <v>48</v>
      </c>
      <c r="C78" s="110"/>
      <c r="D78" s="111"/>
      <c r="E78" s="112"/>
      <c r="F78" s="54"/>
      <c r="G78" s="53"/>
      <c r="H78" s="19"/>
    </row>
    <row r="79" spans="2:18" x14ac:dyDescent="0.2">
      <c r="B79" s="55"/>
      <c r="C79" s="113"/>
      <c r="D79" s="114"/>
      <c r="E79" s="115"/>
      <c r="F79" s="124"/>
      <c r="G79" s="59"/>
      <c r="H79" s="60"/>
    </row>
    <row r="80" spans="2:18" x14ac:dyDescent="0.2">
      <c r="B80" s="65" t="s">
        <v>15</v>
      </c>
      <c r="C80" s="66"/>
      <c r="D80" s="67">
        <v>55374</v>
      </c>
      <c r="E80" s="68">
        <v>55374</v>
      </c>
      <c r="F80" s="69">
        <v>58956</v>
      </c>
      <c r="G80" s="70">
        <v>58956</v>
      </c>
      <c r="H80" s="142">
        <v>58956</v>
      </c>
    </row>
    <row r="81" spans="1:26" ht="13.5" thickBot="1" x14ac:dyDescent="0.25">
      <c r="B81" s="71" t="s">
        <v>16</v>
      </c>
      <c r="C81" s="72"/>
      <c r="D81" s="116">
        <f t="shared" ref="D81:H81" si="12">D80-D76</f>
        <v>9649.1999999999971</v>
      </c>
      <c r="E81" s="118">
        <f t="shared" si="12"/>
        <v>-11126</v>
      </c>
      <c r="F81" s="116">
        <f t="shared" si="12"/>
        <v>-72</v>
      </c>
      <c r="G81" s="117">
        <f t="shared" si="12"/>
        <v>-72</v>
      </c>
      <c r="H81" s="118">
        <f t="shared" si="12"/>
        <v>-72</v>
      </c>
    </row>
    <row r="82" spans="1:26" ht="13.5" thickTop="1" x14ac:dyDescent="0.2">
      <c r="B82" s="206" t="s">
        <v>19</v>
      </c>
      <c r="C82" s="205"/>
      <c r="D82" s="205"/>
      <c r="E82" s="205"/>
      <c r="F82" s="81"/>
      <c r="G82" s="81"/>
      <c r="H82" s="81"/>
    </row>
    <row r="83" spans="1:26" ht="13.5" customHeight="1" x14ac:dyDescent="0.2">
      <c r="B83" s="177" t="s">
        <v>21</v>
      </c>
      <c r="C83" s="177"/>
      <c r="D83" s="177"/>
      <c r="E83" s="177"/>
      <c r="F83" s="177"/>
      <c r="G83" s="177"/>
      <c r="H83" s="177"/>
    </row>
    <row r="84" spans="1:26" ht="13.5" customHeight="1" x14ac:dyDescent="0.2">
      <c r="B84" s="178"/>
      <c r="C84" s="178"/>
      <c r="D84" s="178"/>
      <c r="E84" s="178"/>
      <c r="F84" s="178"/>
      <c r="G84" s="178"/>
      <c r="H84" s="178"/>
    </row>
    <row r="85" spans="1:26" ht="13.5" customHeight="1" x14ac:dyDescent="0.2">
      <c r="B85" s="178"/>
      <c r="C85" s="178"/>
      <c r="D85" s="178"/>
      <c r="E85" s="178"/>
      <c r="F85" s="178"/>
      <c r="G85" s="178"/>
      <c r="H85" s="178"/>
    </row>
    <row r="86" spans="1:26" ht="13.5" customHeight="1" x14ac:dyDescent="0.2">
      <c r="B86" s="178"/>
      <c r="C86" s="178"/>
      <c r="D86" s="178"/>
      <c r="E86" s="178"/>
      <c r="F86" s="178"/>
      <c r="G86" s="178"/>
      <c r="H86" s="178"/>
    </row>
    <row r="87" spans="1:26" ht="13.5" customHeight="1" x14ac:dyDescent="0.2"/>
    <row r="92" spans="1:26" x14ac:dyDescent="0.2">
      <c r="A92" s="10"/>
      <c r="U92" s="15"/>
      <c r="V92" s="15"/>
    </row>
    <row r="93" spans="1:26" x14ac:dyDescent="0.2">
      <c r="A93" s="15"/>
      <c r="W93" s="10"/>
    </row>
    <row r="94" spans="1:26" x14ac:dyDescent="0.2">
      <c r="J94" s="15"/>
      <c r="W94" s="15"/>
      <c r="X94" s="15"/>
      <c r="Y94" s="15"/>
      <c r="Z94" s="10"/>
    </row>
    <row r="95" spans="1:26" x14ac:dyDescent="0.2">
      <c r="A95" s="15"/>
      <c r="J95" s="15"/>
      <c r="Z95" s="15"/>
    </row>
    <row r="96" spans="1:26" x14ac:dyDescent="0.2">
      <c r="U96" s="15"/>
    </row>
    <row r="97" spans="1:41" x14ac:dyDescent="0.2">
      <c r="I97" s="1"/>
      <c r="J97" s="1"/>
      <c r="K97" s="1"/>
      <c r="L97" s="126"/>
      <c r="M97" s="126"/>
      <c r="N97" s="126"/>
      <c r="O97" s="200"/>
      <c r="P97" s="200"/>
      <c r="Q97" s="200"/>
      <c r="R97" s="1"/>
      <c r="S97" s="1"/>
      <c r="T97" s="1"/>
      <c r="U97" s="1"/>
      <c r="W97" s="155"/>
      <c r="AO97" s="15"/>
    </row>
    <row r="98" spans="1:41" x14ac:dyDescent="0.2">
      <c r="I98" s="81"/>
      <c r="J98" s="81"/>
      <c r="K98" s="81"/>
      <c r="L98" s="127"/>
      <c r="M98" s="127"/>
      <c r="N98" s="127"/>
      <c r="O98" s="178"/>
      <c r="P98" s="178"/>
      <c r="Q98" s="178"/>
      <c r="R98" s="81"/>
    </row>
    <row r="99" spans="1:41" x14ac:dyDescent="0.2"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W99" s="155"/>
    </row>
    <row r="100" spans="1:41" s="10" customFormat="1" ht="25.5" customHeight="1" x14ac:dyDescent="0.2">
      <c r="A100"/>
      <c r="B100"/>
      <c r="C100"/>
      <c r="D100"/>
      <c r="E100"/>
      <c r="F100"/>
      <c r="G100"/>
      <c r="H100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/>
      <c r="W100" s="155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15" customFormat="1" x14ac:dyDescent="0.2">
      <c r="A101"/>
      <c r="B101"/>
      <c r="C101"/>
      <c r="D101"/>
      <c r="E101"/>
      <c r="F101"/>
      <c r="G101"/>
      <c r="H101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/>
      <c r="W101" s="155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x14ac:dyDescent="0.2"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W102" s="156"/>
    </row>
    <row r="103" spans="1:41" s="15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</sheetData>
  <mergeCells count="8">
    <mergeCell ref="B1:F1"/>
    <mergeCell ref="B82:E82"/>
    <mergeCell ref="B32:E32"/>
    <mergeCell ref="B55:E55"/>
    <mergeCell ref="B54:E54"/>
    <mergeCell ref="B3:E3"/>
    <mergeCell ref="B4:E4"/>
    <mergeCell ref="B33:E33"/>
  </mergeCells>
  <conditionalFormatting sqref="D6:D20">
    <cfRule type="cellIs" dxfId="3" priority="4" operator="greaterThan">
      <formula>$E6</formula>
    </cfRule>
  </conditionalFormatting>
  <conditionalFormatting sqref="D57:D75">
    <cfRule type="cellIs" dxfId="1" priority="2" operator="greaterThan">
      <formula>$E57</formula>
    </cfRule>
  </conditionalFormatting>
  <conditionalFormatting sqref="D35:D45">
    <cfRule type="cellIs" dxfId="0" priority="1" operator="greaterThan">
      <formula>$E35</formula>
    </cfRule>
  </conditionalFormatting>
  <pageMargins left="0" right="0" top="0.98425196850393704" bottom="0.98425196850393704" header="0.51181102362204722" footer="0.51181102362204722"/>
  <pageSetup paperSize="9" scale="5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30</v>
      </c>
      <c r="C2" t="s">
        <v>31</v>
      </c>
      <c r="D2" t="s">
        <v>31</v>
      </c>
    </row>
    <row r="3" spans="1:4" x14ac:dyDescent="0.2">
      <c r="B3" t="s">
        <v>26</v>
      </c>
      <c r="C3" t="s">
        <v>27</v>
      </c>
      <c r="D3" t="s">
        <v>28</v>
      </c>
    </row>
    <row r="4" spans="1:4" x14ac:dyDescent="0.2">
      <c r="A4" t="str">
        <f>'2018'!B57</f>
        <v>ALICE</v>
      </c>
      <c r="B4" s="157" t="e">
        <f>'2018'!#REF!</f>
        <v>#REF!</v>
      </c>
      <c r="C4" s="157" t="e">
        <f>'2018'!#REF!</f>
        <v>#REF!</v>
      </c>
      <c r="D4" s="157" t="e">
        <f>'2018'!#REF!</f>
        <v>#REF!</v>
      </c>
    </row>
    <row r="5" spans="1:4" x14ac:dyDescent="0.2">
      <c r="A5" t="str">
        <f>'2018'!B58</f>
        <v>ATLAS</v>
      </c>
      <c r="B5" s="157" t="e">
        <f>'2018'!#REF!</f>
        <v>#REF!</v>
      </c>
      <c r="C5" s="157" t="e">
        <f>'2018'!#REF!</f>
        <v>#REF!</v>
      </c>
      <c r="D5" s="157" t="e">
        <f>'2018'!#REF!</f>
        <v>#REF!</v>
      </c>
    </row>
    <row r="6" spans="1:4" x14ac:dyDescent="0.2">
      <c r="A6" t="str">
        <f>'2018'!B59</f>
        <v>CMS</v>
      </c>
      <c r="B6" s="157" t="e">
        <f>'2018'!#REF!</f>
        <v>#REF!</v>
      </c>
      <c r="C6" s="157" t="e">
        <f>'2018'!#REF!</f>
        <v>#REF!</v>
      </c>
      <c r="D6" s="157" t="e">
        <f>'2018'!#REF!</f>
        <v>#REF!</v>
      </c>
    </row>
    <row r="7" spans="1:4" x14ac:dyDescent="0.2">
      <c r="A7" t="str">
        <f>'2018'!B60</f>
        <v>LHCb</v>
      </c>
      <c r="B7" s="157" t="e">
        <f>'2018'!#REF!</f>
        <v>#REF!</v>
      </c>
      <c r="C7" s="157" t="e">
        <f>'2018'!#REF!</f>
        <v>#REF!</v>
      </c>
      <c r="D7" s="157" t="e">
        <f>'2018'!#REF!</f>
        <v>#REF!</v>
      </c>
    </row>
    <row r="9" spans="1:4" x14ac:dyDescent="0.2">
      <c r="A9" t="s">
        <v>29</v>
      </c>
      <c r="B9" s="157" t="e">
        <f>SUM(B4:B7)</f>
        <v>#REF!</v>
      </c>
      <c r="C9" s="157" t="e">
        <f t="shared" ref="C9:D9" si="0">SUM(C4:C7)</f>
        <v>#REF!</v>
      </c>
      <c r="D9" s="157" t="e">
        <f t="shared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Sheet1</vt:lpstr>
      <vt:lpstr>'2018'!Print_Area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2018-07-23T08:54:31Z</cp:lastPrinted>
  <dcterms:created xsi:type="dcterms:W3CDTF">2012-10-05T11:36:25Z</dcterms:created>
  <dcterms:modified xsi:type="dcterms:W3CDTF">2020-01-13T12:15:46Z</dcterms:modified>
</cp:coreProperties>
</file>