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drawings/vmlDrawing1.vml" ContentType="application/vnd.openxmlformats-officedocument.vmlDrawing"/>
  <Override PartName="/xl/drawings/drawing4.xml" ContentType="application/vnd.openxmlformats-officedocument.drawing+xml"/>
  <Override PartName="/xl/drawings/vmlDrawing5.vml" ContentType="application/vnd.openxmlformats-officedocument.vmlDrawing"/>
  <Override PartName="/xl/drawings/drawing3.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1.xml" ContentType="application/vnd.openxmlformats-officedocument.drawing+xml"/>
  <Override PartName="/xl/drawings/vmlDrawing3.vml" ContentType="application/vnd.openxmlformats-officedocument.vmlDrawing"/>
  <Override PartName="/xl/drawings/drawing6.xml" ContentType="application/vnd.openxmlformats-officedocument.drawing+xml"/>
  <Override PartName="/xl/drawings/drawing2.xml" ContentType="application/vnd.openxmlformats-officedocument.drawing+xml"/>
  <Override PartName="/xl/drawings/vmlDrawing4.vml" ContentType="application/vnd.openxmlformats-officedocument.vmlDrawing"/>
  <Override PartName="/xl/comments2.xml" ContentType="application/vnd.openxmlformats-officedocument.spreadsheetml.comments+xml"/>
  <Override PartName="/xl/comments3.xml" ContentType="application/vnd.openxmlformats-officedocument.spreadsheetml.comments+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comments4.xml" ContentType="application/vnd.openxmlformats-officedocument.spreadsheetml.comments+xml"/>
  <Override PartName="/xl/_rels/workbook.xml.rels" ContentType="application/vnd.openxmlformats-package.relationships+xml"/>
  <Override PartName="/xl/comments5.xml" ContentType="application/vnd.openxmlformats-officedocument.spreadsheetml.comments+xml"/>
  <Override PartName="/xl/comments6.xml" ContentType="application/vnd.openxmlformats-officedocument.spreadsheetml.comment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Overview" sheetId="1" state="visible" r:id="rId2"/>
    <sheet name="Metrics and Milestones" sheetId="2" state="visible" r:id="rId3"/>
    <sheet name="WP1" sheetId="3" state="visible" r:id="rId4"/>
    <sheet name="WP1 - Experiments" sheetId="4" state="visible" r:id="rId5"/>
    <sheet name="WP2-3" sheetId="5" state="visible" r:id="rId6"/>
    <sheet name="WP3" sheetId="6" state="visible" r:id="rId7"/>
    <sheet name="WP4" sheetId="7" state="visible" r:id="rId8"/>
    <sheet name="Milestones&amp;Deliverables" sheetId="8" state="visible" r:id="rId9"/>
  </sheets>
  <definedNames>
    <definedName function="false" hidden="false" localSheetId="1" name="_xlnm.Print_Area" vbProcedure="false">'Metrics and Milestones'!$B$3:$AM$52</definedName>
    <definedName function="false" hidden="false" localSheetId="0" name="_xlnm.Print_Area" vbProcedure="false">Overview!$A$2:$AG$37</definedName>
    <definedName function="false" hidden="false" localSheetId="0" name="Print_Area_0" vbProcedure="false">Overview!$A$2:$AG$37</definedName>
    <definedName function="false" hidden="false" localSheetId="0" name="Print_Area_0_0" vbProcedure="false">Overview!$A$2:$AG$37</definedName>
    <definedName function="false" hidden="false" localSheetId="0" name="Print_Area_0_0_0" vbProcedure="false">Overview!$A$2:$AG$37</definedName>
    <definedName function="false" hidden="false" localSheetId="0" name="Print_Area_0_0_0_0" vbProcedure="false">Overview!$A$2:$AG$37</definedName>
    <definedName function="false" hidden="false" localSheetId="0" name="Print_Area_0_0_0_0_0" vbProcedure="false">Overview!$A$2:$AG$37</definedName>
    <definedName function="false" hidden="false" localSheetId="0" name="Print_Area_0_0_0_0_0_0" vbProcedure="false">Overview!$A$2:$AG$37</definedName>
    <definedName function="false" hidden="false" localSheetId="0" name="_xlnm.Print_Area" vbProcedure="false">Overview!$A$2:$AG$37</definedName>
    <definedName function="false" hidden="false" localSheetId="0" name="_xlnm.Print_Area_0" vbProcedure="false">Overview!$A$2:$AG$37</definedName>
    <definedName function="false" hidden="false" localSheetId="0" name="_xlnm.Print_Area_0_0" vbProcedure="false">Overview!$A$2:$AG$37</definedName>
    <definedName function="false" hidden="false" localSheetId="0" name="_xlnm.Print_Area_0_0_0" vbProcedure="false">Overview!$A$2:$AG$37</definedName>
    <definedName function="false" hidden="false" localSheetId="0" name="_xlnm.Print_Area_0_0_0_0" vbProcedure="false">Overview!$A$2:$AG$37</definedName>
    <definedName function="false" hidden="false" localSheetId="0" name="_xlnm.Print_Area_0_0_0_0_0" vbProcedure="false">Overview!$A$2:$AG$37</definedName>
    <definedName function="false" hidden="false" localSheetId="0" name="_xlnm.Print_Area_0_0_0_0_0_0" vbProcedure="false">Overview!$A$2:$AG$37</definedName>
    <definedName function="false" hidden="false" localSheetId="0" name="_xlnm.Print_Area_0_0_0_0_0_0_0" vbProcedure="false">Overview!$A$2:$AG$37</definedName>
    <definedName function="false" hidden="false" localSheetId="0" name="_xlnm.Print_Area_0_0_0_0_0_0_0_0" vbProcedure="false">Overview!$A$2:$AG$37</definedName>
    <definedName function="false" hidden="false" localSheetId="1" name="Print_Area_0" vbProcedure="false">'Metrics and Milestones'!$B$3:$AM$52</definedName>
    <definedName function="false" hidden="false" localSheetId="1" name="Print_Area_0_0" vbProcedure="false">'Metrics and Milestones'!$B$3:$AM$52</definedName>
    <definedName function="false" hidden="false" localSheetId="1" name="Print_Area_0_0_0" vbProcedure="false">'Metrics and Milestones'!$B$3:$AM$52</definedName>
    <definedName function="false" hidden="false" localSheetId="1" name="Print_Area_0_0_0_0" vbProcedure="false">'Metrics and Milestones'!$B$3:$AM$52</definedName>
    <definedName function="false" hidden="false" localSheetId="1" name="Print_Area_0_0_0_0_0" vbProcedure="false">'Metrics and Milestones'!$B$3:$AM$52</definedName>
    <definedName function="false" hidden="false" localSheetId="1" name="Print_Area_0_0_0_0_0_0" vbProcedure="false">'Metrics and Milestones'!$B$3:$AM$52</definedName>
    <definedName function="false" hidden="false" localSheetId="1" name="_xlnm.Print_Area" vbProcedure="false">'Metrics and Milestones'!$B$3:$AM$52</definedName>
    <definedName function="false" hidden="false" localSheetId="1" name="_xlnm.Print_Area_0" vbProcedure="false">'Metrics and Milestones'!$B$3:$AM$52</definedName>
    <definedName function="false" hidden="false" localSheetId="1" name="_xlnm.Print_Area_0_0" vbProcedure="false">'Metrics and Milestones'!$B$3:$AM$52</definedName>
    <definedName function="false" hidden="false" localSheetId="1" name="_xlnm.Print_Area_0_0_0" vbProcedure="false">'Metrics and Milestones'!$B$3:$AM$52</definedName>
    <definedName function="false" hidden="false" localSheetId="1" name="_xlnm.Print_Area_0_0_0_0" vbProcedure="false">'Metrics and Milestones'!$B$3:$AM$52</definedName>
    <definedName function="false" hidden="false" localSheetId="1" name="_xlnm.Print_Area_0_0_0_0_0" vbProcedure="false">'Metrics and Milestones'!$B$3:$AM$52</definedName>
    <definedName function="false" hidden="false" localSheetId="1" name="_xlnm.Print_Area_0_0_0_0_0_0" vbProcedure="false">'Metrics and Milestones'!$B$3:$AM$52</definedName>
    <definedName function="false" hidden="false" localSheetId="1" name="_xlnm.Print_Area_0_0_0_0_0_0_0" vbProcedure="false">'Metrics and Milestones'!$B$3:$AM$52</definedName>
    <definedName function="false" hidden="false" localSheetId="1" name="_xlnm.Print_Area_0_0_0_0_0_0_0_0" vbProcedure="false">'Metrics and Milestones'!$B$3:$AM$52</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s>
  <commentList>
    <comment ref="AO17" authorId="0">
      <text>
        <r>
          <rPr>
            <b val="true"/>
            <sz val="9"/>
            <color rgb="FF000000"/>
            <rFont val="Tahoma"/>
            <family val="2"/>
            <charset val="1"/>
          </rPr>
          <t xml:space="preserve">Peter Gronbech:
</t>
        </r>
        <r>
          <rPr>
            <sz val="9"/>
            <color rgb="FF000000"/>
            <rFont val="Tahoma"/>
            <family val="2"/>
            <charset val="1"/>
          </rPr>
          <t xml:space="preserve">New Data group milestone added
in Q318
</t>
        </r>
      </text>
    </comment>
  </commentList>
</comments>
</file>

<file path=xl/comments3.xml><?xml version="1.0" encoding="utf-8"?>
<comments xmlns="http://schemas.openxmlformats.org/spreadsheetml/2006/main" xmlns:xdr="http://schemas.openxmlformats.org/drawingml/2006/spreadsheetDrawing">
  <authors>
    <author/>
  </authors>
  <commentList>
    <comment ref="K7" authorId="0">
      <text>
        <r>
          <rPr>
            <b val="true"/>
            <sz val="9"/>
            <color rgb="FF000000"/>
            <rFont val="Tahoma"/>
            <family val="2"/>
            <charset val="1"/>
          </rPr>
          <t xml:space="preserve">gronbech:
</t>
        </r>
        <r>
          <rPr>
            <sz val="9"/>
            <color rgb="FF000000"/>
            <rFont val="Tahoma"/>
            <family val="2"/>
            <charset val="1"/>
          </rPr>
          <t xml:space="preserve">Fraction of WLCG MoU commitment for CPU 100 %:
   This is 90% of total farm capacity divided by the WLCG (i.e. LHC VOs only) pledge as provided to us via GridPP.
% met of RB allocation for CPU 100 %:
   This is the whole farm capacity divided by. the total pledge including that for the non-LHC experiments.
</t>
        </r>
      </text>
    </comment>
    <comment ref="K13" authorId="0">
      <text>
        <r>
          <rPr>
            <b val="true"/>
            <sz val="9"/>
            <color rgb="FF000000"/>
            <rFont val="Tahoma"/>
            <family val="2"/>
            <charset val="1"/>
          </rPr>
          <t xml:space="preserve">gronbech:
</t>
        </r>
        <r>
          <rPr>
            <sz val="9"/>
            <color rgb="FF000000"/>
            <rFont val="Tahoma"/>
            <family val="2"/>
            <charset val="1"/>
          </rPr>
          <t xml:space="preserve">eg planning for staffing levels in coming (april) year.</t>
        </r>
      </text>
    </comment>
    <comment ref="M12" authorId="0">
      <text>
        <r>
          <rPr>
            <b val="true"/>
            <sz val="9"/>
            <color rgb="FF000000"/>
            <rFont val="Tahoma"/>
            <family val="2"/>
            <charset val="1"/>
          </rPr>
          <t xml:space="preserve">Peter Gronbech:
</t>
        </r>
        <r>
          <rPr>
            <sz val="9"/>
            <color rgb="FF000000"/>
            <rFont val="Tahoma"/>
            <family val="2"/>
            <charset val="1"/>
          </rPr>
          <t xml:space="preserve">Target to be £100K equivalent, ie 1FTE. SO Current target is 16.5 FTE</t>
        </r>
      </text>
    </comment>
  </commentList>
</comments>
</file>

<file path=xl/comments4.xml><?xml version="1.0" encoding="utf-8"?>
<comments xmlns="http://schemas.openxmlformats.org/spreadsheetml/2006/main" xmlns:xdr="http://schemas.openxmlformats.org/drawingml/2006/spreadsheetDrawing">
  <authors>
    <author/>
  </authors>
  <commentList>
    <comment ref="K10" authorId="0">
      <text>
        <r>
          <rPr>
            <b val="true"/>
            <sz val="9"/>
            <color rgb="FF000000"/>
            <rFont val="Tahoma"/>
            <family val="2"/>
            <charset val="1"/>
          </rPr>
          <t xml:space="preserve">Peter Gronbech:
</t>
        </r>
        <r>
          <rPr>
            <sz val="9"/>
            <color rgb="FF000000"/>
            <rFont val="Tahoma"/>
            <family val="2"/>
            <charset val="1"/>
          </rPr>
          <t xml:space="preserve">Roger reports on impact.</t>
        </r>
      </text>
    </comment>
    <comment ref="K25" authorId="0">
      <text>
        <r>
          <rPr>
            <b val="true"/>
            <sz val="9"/>
            <color rgb="FF000000"/>
            <rFont val="Tahoma"/>
            <family val="2"/>
            <charset val="1"/>
          </rPr>
          <t xml:space="preserve">gronbech:
</t>
        </r>
        <r>
          <rPr>
            <sz val="9"/>
            <color rgb="FF000000"/>
            <rFont val="Tahoma"/>
            <family val="2"/>
            <charset val="1"/>
          </rPr>
          <t xml:space="preserve">“Prod” means centrally managed non-simulation production work: reconstruction, stripping etc. “User” is for user analysis jobs. Tier-2A = old T2-Ds at the moment but may expand (as we discussed in Pitlochry.)</t>
        </r>
      </text>
    </comment>
    <comment ref="K29" authorId="0">
      <text>
        <r>
          <rPr>
            <b val="true"/>
            <sz val="9"/>
            <color rgb="FF000000"/>
            <rFont val="Tahoma"/>
            <family val="2"/>
            <charset val="1"/>
          </rPr>
          <t xml:space="preserve">gronbech:
</t>
        </r>
        <r>
          <rPr>
            <sz val="9"/>
            <color rgb="FF000000"/>
            <rFont val="Tahoma"/>
            <family val="2"/>
            <charset val="1"/>
          </rPr>
          <t xml:space="preserve">"UK work fraction" means the amount of CPU work done by the UK sites as a fraction of work by all by pledging countries, so excluding CERN, LHCb HLT, BOINC, and YANDEX. Work = time * HS06.</t>
        </r>
      </text>
    </comment>
  </commentList>
</comments>
</file>

<file path=xl/comments5.xml><?xml version="1.0" encoding="utf-8"?>
<comments xmlns="http://schemas.openxmlformats.org/spreadsheetml/2006/main" xmlns:xdr="http://schemas.openxmlformats.org/drawingml/2006/spreadsheetDrawing">
  <authors>
    <author/>
  </authors>
  <commentList>
    <comment ref="H22" authorId="0">
      <text>
        <r>
          <rPr>
            <b val="true"/>
            <sz val="9"/>
            <color rgb="FF000000"/>
            <rFont val="Tahoma"/>
            <family val="2"/>
            <charset val="1"/>
          </rPr>
          <t xml:space="preserve">gronbech:
</t>
        </r>
        <r>
          <rPr>
            <sz val="9"/>
            <color rgb="FF000000"/>
            <rFont val="Tahoma"/>
            <family val="2"/>
            <charset val="1"/>
          </rPr>
          <t xml:space="preserve">how do we measure this</t>
        </r>
      </text>
    </comment>
    <comment ref="H23" authorId="0">
      <text>
        <r>
          <rPr>
            <b val="true"/>
            <sz val="9"/>
            <color rgb="FF000000"/>
            <rFont val="Tahoma"/>
            <family val="2"/>
            <charset val="1"/>
          </rPr>
          <t xml:space="preserve">gronbech:
</t>
        </r>
        <r>
          <rPr>
            <sz val="9"/>
            <color rgb="FF000000"/>
            <rFont val="Tahoma"/>
            <family val="2"/>
            <charset val="1"/>
          </rPr>
          <t xml:space="preserve">how do we measure this</t>
        </r>
      </text>
    </comment>
    <comment ref="H26" authorId="0">
      <text>
        <r>
          <rPr>
            <b val="true"/>
            <sz val="9"/>
            <color rgb="FF000000"/>
            <rFont val="Tahoma"/>
            <family val="2"/>
            <charset val="1"/>
          </rPr>
          <t xml:space="preserve">gronbech:
</t>
        </r>
        <r>
          <rPr>
            <sz val="9"/>
            <color rgb="FF000000"/>
            <rFont val="Tahoma"/>
            <family val="2"/>
            <charset val="1"/>
          </rPr>
          <t xml:space="preserve">"UK work fraction" means the amount of CPU work done by the UK sites as a fraction of work by all by pledging countries, so excluding CERN, LHCb HLT, BOINC, and YANDEX. Work = time * HS06.</t>
        </r>
      </text>
    </comment>
  </commentList>
</comments>
</file>

<file path=xl/comments6.xml><?xml version="1.0" encoding="utf-8"?>
<comments xmlns="http://schemas.openxmlformats.org/spreadsheetml/2006/main" xmlns:xdr="http://schemas.openxmlformats.org/drawingml/2006/spreadsheetDrawing">
  <authors>
    <author/>
  </authors>
  <commentList>
    <comment ref="J18" authorId="0">
      <text>
        <r>
          <rPr>
            <b val="true"/>
            <sz val="9"/>
            <color rgb="FF000000"/>
            <rFont val="Tahoma"/>
            <family val="2"/>
            <charset val="1"/>
          </rPr>
          <t xml:space="preserve">gronbech:
</t>
        </r>
        <r>
          <rPr>
            <sz val="9"/>
            <color rgb="FF000000"/>
            <rFont val="Tahoma"/>
            <family val="2"/>
            <charset val="1"/>
          </rPr>
          <t xml:space="preserve">Green &lt;=1, Amber 2 or 3 and Red &gt;=4
</t>
        </r>
      </text>
    </comment>
    <comment ref="J19" authorId="0">
      <text>
        <r>
          <rPr>
            <b val="true"/>
            <sz val="9"/>
            <color rgb="FF000000"/>
            <rFont val="Tahoma"/>
            <family val="2"/>
            <charset val="1"/>
          </rPr>
          <t xml:space="preserve">gronbech:
</t>
        </r>
        <r>
          <rPr>
            <sz val="9"/>
            <color rgb="FF000000"/>
            <rFont val="Tahoma"/>
            <family val="2"/>
            <charset val="1"/>
          </rPr>
          <t xml:space="preserve">Green 0, Amber 1, Red &gt;=2</t>
        </r>
      </text>
    </comment>
  </commentList>
</comments>
</file>

<file path=xl/sharedStrings.xml><?xml version="1.0" encoding="utf-8"?>
<sst xmlns="http://schemas.openxmlformats.org/spreadsheetml/2006/main" count="1113" uniqueCount="470">
  <si>
    <t xml:space="preserve">GridPP5 Goal</t>
  </si>
  <si>
    <t xml:space="preserve">Distributed Computing for Particle Physics</t>
  </si>
  <si>
    <t xml:space="preserve">Tier- 1</t>
  </si>
  <si>
    <t xml:space="preserve">WP1</t>
  </si>
  <si>
    <t xml:space="preserve">Tier-1 </t>
  </si>
  <si>
    <t xml:space="preserve">Tier-2</t>
  </si>
  <si>
    <t xml:space="preserve">WP2</t>
  </si>
  <si>
    <t xml:space="preserve">WP3</t>
  </si>
  <si>
    <t xml:space="preserve">WP4</t>
  </si>
  <si>
    <t xml:space="preserve">Operations</t>
  </si>
  <si>
    <t xml:space="preserve">Experiments</t>
  </si>
  <si>
    <t xml:space="preserve">Experiments and Ops</t>
  </si>
  <si>
    <t xml:space="preserve">Grid and expt support</t>
  </si>
  <si>
    <t xml:space="preserve">Management and Impact</t>
  </si>
  <si>
    <t xml:space="preserve">Manager: A. Dewhurst</t>
  </si>
  <si>
    <t xml:space="preserve">Manager: A.Dewhurst</t>
  </si>
  <si>
    <t xml:space="preserve">Manager: S. Lloyd</t>
  </si>
  <si>
    <t xml:space="preserve">Manager: J. Coles</t>
  </si>
  <si>
    <t xml:space="preserve">Manager: D. Britton</t>
  </si>
  <si>
    <t xml:space="preserve">Task 1.1</t>
  </si>
  <si>
    <t xml:space="preserve">Task 1.5</t>
  </si>
  <si>
    <t xml:space="preserve">Task 2.1</t>
  </si>
  <si>
    <t xml:space="preserve">Task 3.2</t>
  </si>
  <si>
    <t xml:space="preserve">Task 4.1</t>
  </si>
  <si>
    <t xml:space="preserve">ATLAS</t>
  </si>
  <si>
    <t xml:space="preserve"> </t>
  </si>
  <si>
    <t xml:space="preserve">Production and grid</t>
  </si>
  <si>
    <t xml:space="preserve">Tier-1</t>
  </si>
  <si>
    <t xml:space="preserve">Data Group</t>
  </si>
  <si>
    <t xml:space="preserve">Planning</t>
  </si>
  <si>
    <t xml:space="preserve">A. Dewhurst</t>
  </si>
  <si>
    <t xml:space="preserve">R.Jones</t>
  </si>
  <si>
    <t xml:space="preserve">D.Colling</t>
  </si>
  <si>
    <t xml:space="preserve">P Gronbech</t>
  </si>
  <si>
    <t xml:space="preserve">Task 1.2</t>
  </si>
  <si>
    <t xml:space="preserve">Task 1.6</t>
  </si>
  <si>
    <t xml:space="preserve">Task 2.2</t>
  </si>
  <si>
    <t xml:space="preserve">Task 3.3</t>
  </si>
  <si>
    <t xml:space="preserve">Task 4.2</t>
  </si>
  <si>
    <t xml:space="preserve">CMS</t>
  </si>
  <si>
    <t xml:space="preserve">Storage system</t>
  </si>
  <si>
    <t xml:space="preserve">Security</t>
  </si>
  <si>
    <t xml:space="preserve">Execution</t>
  </si>
  <si>
    <t xml:space="preserve">D. Kelsey</t>
  </si>
  <si>
    <t xml:space="preserve">Task 1.3</t>
  </si>
  <si>
    <t xml:space="preserve">Task 1.7</t>
  </si>
  <si>
    <t xml:space="preserve">Task 2.3</t>
  </si>
  <si>
    <t xml:space="preserve">Task 3.4</t>
  </si>
  <si>
    <t xml:space="preserve">Task 4.3</t>
  </si>
  <si>
    <t xml:space="preserve">Fabric and</t>
  </si>
  <si>
    <t xml:space="preserve">LHCb</t>
  </si>
  <si>
    <t xml:space="preserve">machine room</t>
  </si>
  <si>
    <t xml:space="preserve">Experiment Support</t>
  </si>
  <si>
    <t xml:space="preserve">Outreach</t>
  </si>
  <si>
    <t xml:space="preserve">A. McNab</t>
  </si>
  <si>
    <t xml:space="preserve">P.Gronbech</t>
  </si>
  <si>
    <t xml:space="preserve">No one.</t>
  </si>
  <si>
    <t xml:space="preserve">Task 1.4</t>
  </si>
  <si>
    <t xml:space="preserve">Task 1.8</t>
  </si>
  <si>
    <t xml:space="preserve">Task 2.4</t>
  </si>
  <si>
    <t xml:space="preserve">Hardware</t>
  </si>
  <si>
    <t xml:space="preserve">procurement</t>
  </si>
  <si>
    <t xml:space="preserve">Other expts Tier-1</t>
  </si>
  <si>
    <t xml:space="preserve">Other expts Tier-2</t>
  </si>
  <si>
    <t xml:space="preserve">Task 3.1</t>
  </si>
  <si>
    <t xml:space="preserve">Grid Deployment and</t>
  </si>
  <si>
    <t xml:space="preserve">Operational Performance</t>
  </si>
  <si>
    <t xml:space="preserve">J.Coles</t>
  </si>
  <si>
    <t xml:space="preserve">Date </t>
  </si>
  <si>
    <t xml:space="preserve">Metric OK</t>
  </si>
  <si>
    <t xml:space="preserve">WP2/3</t>
  </si>
  <si>
    <t xml:space="preserve">Metric close to target</t>
  </si>
  <si>
    <t xml:space="preserve">Metric not OK</t>
  </si>
  <si>
    <t xml:space="preserve">Not able to be measured</t>
  </si>
  <si>
    <t xml:space="preserve">Milestone achieved</t>
  </si>
  <si>
    <t xml:space="preserve">ATLAS T1</t>
  </si>
  <si>
    <t xml:space="preserve">ATLAS T2</t>
  </si>
  <si>
    <t xml:space="preserve">Milestone underway</t>
  </si>
  <si>
    <t xml:space="preserve">Milestone overdue</t>
  </si>
  <si>
    <t xml:space="preserve">Milestone not due / metric n/a</t>
  </si>
  <si>
    <t xml:space="preserve">Suspended</t>
  </si>
  <si>
    <t xml:space="preserve">Awaiting input</t>
  </si>
  <si>
    <t xml:space="preserve">Total</t>
  </si>
  <si>
    <t xml:space="preserve">CMS T1</t>
  </si>
  <si>
    <t xml:space="preserve">CMS T2</t>
  </si>
  <si>
    <t xml:space="preserve">Fabric</t>
  </si>
  <si>
    <t xml:space="preserve">LHCb T1</t>
  </si>
  <si>
    <t xml:space="preserve">LHCb T2</t>
  </si>
  <si>
    <t xml:space="preserve">Hardware Procurement</t>
  </si>
  <si>
    <t xml:space="preserve">Other expts T1</t>
  </si>
  <si>
    <t xml:space="preserve">Other expts T2</t>
  </si>
  <si>
    <t xml:space="preserve">Deployment and Performance</t>
  </si>
  <si>
    <t xml:space="preserve">Tier-1 Status</t>
  </si>
  <si>
    <t xml:space="preserve">Manager: Andrew Sansum</t>
  </si>
  <si>
    <t xml:space="preserve">Task no.</t>
  </si>
  <si>
    <t xml:space="preserve">Task</t>
  </si>
  <si>
    <t xml:space="preserve">Metric</t>
  </si>
  <si>
    <t xml:space="preserve">Milestone</t>
  </si>
  <si>
    <t xml:space="preserve">Baseline Target date</t>
  </si>
  <si>
    <t xml:space="preserve">Target/ date</t>
  </si>
  <si>
    <t xml:space="preserve">Monthly</t>
  </si>
  <si>
    <t xml:space="preserve">Date completed</t>
  </si>
  <si>
    <t xml:space="preserve">Owner</t>
  </si>
  <si>
    <t xml:space="preserve">Description</t>
  </si>
  <si>
    <t xml:space="preserve">Q319</t>
  </si>
  <si>
    <t xml:space="preserve">Comment</t>
  </si>
  <si>
    <t xml:space="preserve">status</t>
  </si>
  <si>
    <t xml:space="preserve">Alastair Dewhurst</t>
  </si>
  <si>
    <t xml:space="preserve">Fraction of WLCG MoU commitment for CPU 100 %</t>
  </si>
  <si>
    <t xml:space="preserve">% met of RB allocation for CPU 100 %</t>
  </si>
  <si>
    <t xml:space="preserve">Availability of CE service 99 %</t>
  </si>
  <si>
    <t xml:space="preserve">Yes</t>
  </si>
  <si>
    <t xml:space="preserve">Number of Security Incidents 2 per year</t>
  </si>
  <si>
    <t xml:space="preserve"># level 3 incidents(newly entered or active) in disaster management system 0  </t>
  </si>
  <si>
    <t xml:space="preserve"># level 4 incidents (newly entered or active) in disaster management system 0  </t>
  </si>
  <si>
    <t xml:space="preserve">Percentage of GRIDPP5 Staff in Post 94 %</t>
  </si>
  <si>
    <t xml:space="preserve">Strategic and operations plan agreed</t>
  </si>
  <si>
    <t xml:space="preserve">Completed</t>
  </si>
  <si>
    <t xml:space="preserve">GridPP review of operation (biennial)</t>
  </si>
  <si>
    <t xml:space="preserve">Tier-1 review 1.2.17</t>
  </si>
  <si>
    <t xml:space="preserve">Andrew Sansum</t>
  </si>
  <si>
    <t xml:space="preserve">on track</t>
  </si>
  <si>
    <t xml:space="preserve">Fraction of WLCG MoU commitment for Disk 100 %</t>
  </si>
  <si>
    <t xml:space="preserve">Metrics recording process failed for this quarter</t>
  </si>
  <si>
    <t xml:space="preserve"> Fraction of WLCG MoU commitment for Tape 100 %</t>
  </si>
  <si>
    <t xml:space="preserve">% met of RB Allocation for Tape   100 %</t>
  </si>
  <si>
    <t xml:space="preserve">% met of RB Allocation for Disk  100 %</t>
  </si>
  <si>
    <t xml:space="preserve"># Storage node failures leading to filesystem loss or damage</t>
  </si>
  <si>
    <t xml:space="preserve">% Lost disk server hours due to hardware problems over deployed base</t>
  </si>
  <si>
    <t xml:space="preserve">&lt; 1%</t>
  </si>
  <si>
    <t xml:space="preserve">Number of Damaged GRIDPP Tapes, leading to data loss 1 in 500</t>
  </si>
  <si>
    <t xml:space="preserve">CASTOR SAM tests: ATLAS VO</t>
  </si>
  <si>
    <t xml:space="preserve">CASTOR SAM tests: ALICE VO</t>
  </si>
  <si>
    <t xml:space="preserve">CASTOR SAM tests: CMS VO</t>
  </si>
  <si>
    <t xml:space="preserve">CASTOR SAM tests: LHCb VO</t>
  </si>
  <si>
    <t xml:space="preserve"> Reliability of tape robot 99 %</t>
  </si>
  <si>
    <t xml:space="preserve">Fabric and machine room</t>
  </si>
  <si>
    <t xml:space="preserve">WLCG Service Availability Target (set lower by WLCG than MoU, taken from OPS availability) 97 %</t>
  </si>
  <si>
    <t xml:space="preserve">WLCG Service Availability for Alice 97 %</t>
  </si>
  <si>
    <t xml:space="preserve">WLCG Service Availability for ATLAS 97 %</t>
  </si>
  <si>
    <t xml:space="preserve">WLCG Service Availability for CMS 97 %</t>
  </si>
  <si>
    <t xml:space="preserve">WLCG Service Availability for LHCB 97 %</t>
  </si>
  <si>
    <t xml:space="preserve">Gareth Smith</t>
  </si>
  <si>
    <t xml:space="preserve">Respond to pager within 2 hours  95 %  </t>
  </si>
  <si>
    <t xml:space="preserve">3 per month</t>
  </si>
  <si>
    <t xml:space="preserve">Number of GGUS Tickets not responded to within two hours .  </t>
  </si>
  <si>
    <t xml:space="preserve">Job Efficiency (CPU/Wall) 70 %</t>
  </si>
  <si>
    <t xml:space="preserve">Farm Occupancy 70 %</t>
  </si>
  <si>
    <t xml:space="preserve">Percentage used of available T1 Disk 1  in quarter (target between 75% +_ 20%)</t>
  </si>
  <si>
    <t xml:space="preserve">Used tape capacity (TB)</t>
  </si>
  <si>
    <t xml:space="preserve">Hardware procurement</t>
  </si>
  <si>
    <t xml:space="preserve">Produce the purchasing plan</t>
  </si>
  <si>
    <t xml:space="preserve">A purchasing plan swas produced but changes in the amount of money available require the plan to be re-visited.</t>
  </si>
  <si>
    <t xml:space="preserve">completed</t>
  </si>
  <si>
    <t xml:space="preserve">FY16 Capacity order placed</t>
  </si>
  <si>
    <t xml:space="preserve">Order for CPU &amp; disk storage received by vendor mid-Feb.</t>
  </si>
  <si>
    <t xml:space="preserve">FY16 Purchase in production</t>
  </si>
  <si>
    <t xml:space="preserve">CPU in use. Storage in Echo</t>
  </si>
  <si>
    <t xml:space="preserve">Tier-1 WLCG MoU commitments met</t>
  </si>
  <si>
    <t xml:space="preserve">As shown in metrics.</t>
  </si>
  <si>
    <t xml:space="preserve">Planning completed so that tenders could be issued. </t>
  </si>
  <si>
    <t xml:space="preserve">FY17 Capacity order placed</t>
  </si>
  <si>
    <t xml:space="preserve">Tenders issued at end of November. Orders placed January 2018. - technically outside this quarter - but it is now done.</t>
  </si>
  <si>
    <t xml:space="preserve">FY17 Purchase in production</t>
  </si>
  <si>
    <t xml:space="preserve">50% of CPU in production by June.  XMA CPU and all storage still behind.</t>
  </si>
  <si>
    <t xml:space="preserve">Waiting on CPU delivery, storage is being ramped up slowly.</t>
  </si>
  <si>
    <t xml:space="preserve">Unclear finance situation, new hardware is not in production, so hard to make predictions about what we will need.</t>
  </si>
  <si>
    <t xml:space="preserve">FY18 Capacity order placed</t>
  </si>
  <si>
    <t xml:space="preserve">Disk Tender runs until 7th December.  CPU direct award placed in December.</t>
  </si>
  <si>
    <t xml:space="preserve">FY18 Purchase in production</t>
  </si>
  <si>
    <t xml:space="preserve">FY19 Capacity order placed</t>
  </si>
  <si>
    <t xml:space="preserve">FY19 Purchase in production</t>
  </si>
  <si>
    <t xml:space="preserve">Number of network outages?? Performance or impact??</t>
  </si>
  <si>
    <t xml:space="preserve">How to capture capacity issues on external links?</t>
  </si>
  <si>
    <t xml:space="preserve">Average  load in and out? Average vs peak?</t>
  </si>
  <si>
    <t xml:space="preserve">personar gives some measures</t>
  </si>
  <si>
    <t xml:space="preserve">Average FTS rate?</t>
  </si>
  <si>
    <t xml:space="preserve">Tier-1 delivery to experiments</t>
  </si>
  <si>
    <t xml:space="preserve">Experiment</t>
  </si>
  <si>
    <t xml:space="preserve">Baseline Target Date</t>
  </si>
  <si>
    <t xml:space="preserve">Monitored monthly?</t>
  </si>
  <si>
    <t xml:space="preserve">Date Completed</t>
  </si>
  <si>
    <t xml:space="preserve">Comment </t>
  </si>
  <si>
    <t xml:space="preserve">Status</t>
  </si>
  <si>
    <t xml:space="preserve">Roger Jones</t>
  </si>
  <si>
    <t xml:space="preserve">T1 Required hardware deployed</t>
  </si>
  <si>
    <t xml:space="preserve">Yes?</t>
  </si>
  <si>
    <t xml:space="preserve">T1 Job success rates from ATLAS dashboard (site-only metrics)</t>
  </si>
  <si>
    <t xml:space="preserve">T1 Data availability from the ATLAS dashboard; if we can automate this reliably, we can make it monthly</t>
  </si>
  <si>
    <t xml:space="preserve">Data acceptance from Tier 0/Tier 1s/Tier 2s - ATLAS SAM tests</t>
  </si>
  <si>
    <t xml:space="preserve">Data loss</t>
  </si>
  <si>
    <t xml:space="preserve">Report on delivery to Atlas during year</t>
  </si>
  <si>
    <t xml:space="preserve">OC Docs and review SS</t>
  </si>
  <si>
    <t xml:space="preserve">Dave Colling</t>
  </si>
  <si>
    <t xml:space="preserve">Data Transfer quality</t>
  </si>
  <si>
    <t xml:space="preserve">OK</t>
  </si>
  <si>
    <t xml:space="preserve">Timely and efficient availability and use of resources at RAL T1</t>
  </si>
  <si>
    <t xml:space="preserve">Seems in line with other T1s but  had a month when it was over 100% so possibly not reliable.</t>
  </si>
  <si>
    <t xml:space="preserve">Data Loss at Tier-1</t>
  </si>
  <si>
    <t xml:space="preserve">Site availability at the Tier-1</t>
  </si>
  <si>
    <t xml:space="preserve">Data availability via AAA</t>
  </si>
  <si>
    <t xml:space="preserve">CMS Fraction of Tier-1 work carried out at RAL</t>
  </si>
  <si>
    <t xml:space="preserve">New metric Job Failure rate at Tier -1 (target 10%), ~20% - greater than any other T1</t>
  </si>
  <si>
    <t xml:space="preserve">Report on delivery to CMS during year</t>
  </si>
  <si>
    <t xml:space="preserve">LHCB</t>
  </si>
  <si>
    <t xml:space="preserve">Andrew McNab</t>
  </si>
  <si>
    <t xml:space="preserve">RAL prod success rate              </t>
  </si>
  <si>
    <t xml:space="preserve">90%</t>
  </si>
  <si>
    <t xml:space="preserve">RAL prod CPU efficiency            </t>
  </si>
  <si>
    <t xml:space="preserve">RAL user success rate              </t>
  </si>
  <si>
    <t xml:space="preserve">70%</t>
  </si>
  <si>
    <t xml:space="preserve">RAL user CPU efficiency            </t>
  </si>
  <si>
    <t xml:space="preserve">UK Tier-1 work fraction            </t>
  </si>
  <si>
    <t xml:space="preserve">lost files target 0, diskservers down over 8 hours, target &lt; 3</t>
  </si>
  <si>
    <t xml:space="preserve">UK T1 SE Reliability</t>
  </si>
  <si>
    <t xml:space="preserve">0
0</t>
  </si>
  <si>
    <t xml:space="preserve">&lt;2</t>
  </si>
  <si>
    <t xml:space="preserve">LHCb No. of sites below WLCG SAM tests uptime target</t>
  </si>
  <si>
    <t xml:space="preserve">Report on delivery to LHCb during year</t>
  </si>
  <si>
    <t xml:space="preserve">Other expts</t>
  </si>
  <si>
    <t xml:space="preserve">Duncan Rand</t>
  </si>
  <si>
    <t xml:space="preserve">UK T1 CPU efficiency for "other" experiments. (non-alice)</t>
  </si>
  <si>
    <t xml:space="preserve">Fraction of CPU time used by other experiments at UK T1.(non Alice)</t>
  </si>
  <si>
    <t xml:space="preserve">&gt;1</t>
  </si>
  <si>
    <t xml:space="preserve">Number of new user groups for UK Grid.</t>
  </si>
  <si>
    <t xml:space="preserve">calice, iris.ac.uk, 'Gluex'</t>
  </si>
  <si>
    <t xml:space="preserve">UK T1 CPU efficiency for Alice.</t>
  </si>
  <si>
    <t xml:space="preserve">Big drop</t>
  </si>
  <si>
    <t xml:space="preserve">Fraction of CPU time used by Alice at UK T1.</t>
  </si>
  <si>
    <t xml:space="preserve">Still low</t>
  </si>
  <si>
    <t xml:space="preserve">Report on delivery to Other experiments during year </t>
  </si>
  <si>
    <t xml:space="preserve">Tier-2 delivery to experiments and Tier-2 operations</t>
  </si>
  <si>
    <t xml:space="preserve">Manager: Steve Lloyd</t>
  </si>
  <si>
    <t xml:space="preserve">Target/Date</t>
  </si>
  <si>
    <t xml:space="preserve">Monthly?</t>
  </si>
  <si>
    <t xml:space="preserve">Comments</t>
  </si>
  <si>
    <t xml:space="preserve">ATLAS  work flows</t>
  </si>
  <si>
    <t xml:space="preserve">Requested Share dynamic</t>
  </si>
  <si>
    <t xml:space="preserve">Requested disk space deployed</t>
  </si>
  <si>
    <t xml:space="preserve">Production job success rates (site only metrics) - from PANDA dashboard</t>
  </si>
  <si>
    <t xml:space="preserve">There are low numbers across several sites - we are invertigating coherent effects</t>
  </si>
  <si>
    <t xml:space="preserve">Data availability from the ATLAS dashboard; if we can automate this reliably, we can make it monthly</t>
  </si>
  <si>
    <t xml:space="preserve">Data acceptance </t>
  </si>
  <si>
    <t xml:space="preserve">User analysis and production</t>
  </si>
  <si>
    <t xml:space="preserve">ATLAS Available slots</t>
  </si>
  <si>
    <t xml:space="preserve">Atlas job success in production</t>
  </si>
  <si>
    <t xml:space="preserve">ATLAS job success rates in user analysis</t>
  </si>
  <si>
    <t xml:space="preserve">CMS group analysis</t>
  </si>
  <si>
    <t xml:space="preserve">David Colling</t>
  </si>
  <si>
    <t xml:space="preserve">Transfer rates to the UK Tier 2s</t>
  </si>
  <si>
    <t xml:space="preserve">New style CMS reporting this quarter – mostly binary for Tier 2s, and metrics do not take Bristol into account.</t>
  </si>
  <si>
    <t xml:space="preserve"> Site availability at the Tier-2s</t>
  </si>
  <si>
    <t xml:space="preserve">Site readiness at the Tier-2s</t>
  </si>
  <si>
    <t xml:space="preserve">Unique data loss at Tier-2s</t>
  </si>
  <si>
    <t xml:space="preserve">Failed analysis jobs</t>
  </si>
  <si>
    <t xml:space="preserve">Okish – a little on the high side</t>
  </si>
  <si>
    <t xml:space="preserve">Failed production jobs </t>
  </si>
  <si>
    <t xml:space="preserve">OK -one of lowest</t>
  </si>
  <si>
    <t xml:space="preserve">T2 sites provide an appropriate level of resource to CMS</t>
  </si>
  <si>
    <t xml:space="preserve">AAA data transfer performance</t>
  </si>
  <si>
    <t xml:space="preserve">LHCb Tier-2A :</t>
  </si>
  <si>
    <t xml:space="preserve">&gt;50%</t>
  </si>
  <si>
    <t xml:space="preserve">Tier-2A : User success rate </t>
  </si>
  <si>
    <t xml:space="preserve">LHCb Tier-2A :  </t>
  </si>
  <si>
    <t xml:space="preserve">Tier-2A :   User CPU efficiency</t>
  </si>
  <si>
    <t xml:space="preserve">LHCb All Tier-2: </t>
  </si>
  <si>
    <t xml:space="preserve">All Tier-2: Simulation success rate</t>
  </si>
  <si>
    <t xml:space="preserve">All Tier-2: Simulation CPU efficiency</t>
  </si>
  <si>
    <t xml:space="preserve">LHCb All sites: </t>
  </si>
  <si>
    <t xml:space="preserve">UK Tier-2 work fraction            </t>
  </si>
  <si>
    <t xml:space="preserve">Other Expts</t>
  </si>
  <si>
    <t xml:space="preserve">No of non LHC Vos (including ALICE) active at T2s</t>
  </si>
  <si>
    <t xml:space="preserve">&gt;5%</t>
  </si>
  <si>
    <t xml:space="preserve">Fraction of CPU used by other expts</t>
  </si>
  <si>
    <t xml:space="preserve">alice, pheno, ska, lz, dune, biomed, na62 are the largest users</t>
  </si>
  <si>
    <t xml:space="preserve">Grid operations</t>
  </si>
  <si>
    <t xml:space="preserve">Number of GridPP sites in certified status. Require 100%</t>
  </si>
  <si>
    <t xml:space="preserve">Matt Doidge</t>
  </si>
  <si>
    <t xml:space="preserve">Fraction of UK sites in Production</t>
  </si>
  <si>
    <t xml:space="preserve">Sum of unique VOs supported across GridPP sites - target 4 LHC + 5 other</t>
  </si>
  <si>
    <t xml:space="preserve">Number of supported VOs</t>
  </si>
  <si>
    <t xml:space="preserve">50ish</t>
  </si>
  <si>
    <t xml:space="preserve">HEPSPEC06 used/ HEPSPEC06 available - 80%</t>
  </si>
  <si>
    <t xml:space="preserve">Fraction of HEPSPEC used</t>
  </si>
  <si>
    <t xml:space="preserve">This figure is weird – need to investigate.</t>
  </si>
  <si>
    <t xml:space="preserve">Total GridPP HEPSPEC06 nominally available at the end of the last quarter. Target WLCG pledge</t>
  </si>
  <si>
    <t xml:space="preserve">GridPP HEPSPEC Available</t>
  </si>
  <si>
    <t xml:space="preserve">Total TB of disk storage nominally available from GridPP at the end of the last quarter. Target WLCG pledge</t>
  </si>
  <si>
    <t xml:space="preserve">GridPP disk storage available</t>
  </si>
  <si>
    <t xml:space="preserve">Percentage of jobs run by LHC V0s processed in UK in last quarter. Target is as pledged shares (11%?)</t>
  </si>
  <si>
    <t xml:space="preserve">UK contribution to LHC experiments</t>
  </si>
  <si>
    <t xml:space="preserve">Number of flagged tickets &lt;3</t>
  </si>
  <si>
    <t xml:space="preserve">GridPP site response to tickets</t>
  </si>
  <si>
    <t xml:space="preserve">Site performance</t>
  </si>
  <si>
    <t xml:space="preserve">Scotgrid % of promised (by that time) disk available to GridPP</t>
  </si>
  <si>
    <t xml:space="preserve">Scotgrid % of promised (by that time) CPU available</t>
  </si>
  <si>
    <t xml:space="preserve">Scotgrid Average SAM (SLL page) availability</t>
  </si>
  <si>
    <t xml:space="preserve">Scotgrid Average SAM (SLL page) reliability</t>
  </si>
  <si>
    <t xml:space="preserve">Scotgrid CPU utilisation (wall clock time)</t>
  </si>
  <si>
    <t xml:space="preserve">Scotgrid CPU utilisation (CPU time)</t>
  </si>
  <si>
    <t xml:space="preserve">Southgrid % of promised (by that time) disk available to GridPP</t>
  </si>
  <si>
    <t xml:space="preserve">Southgrid % of promised (by that time) CPU available</t>
  </si>
  <si>
    <t xml:space="preserve">Southgrid Average SAM (SLL page) availability</t>
  </si>
  <si>
    <t xml:space="preserve">Cambridge decommissioning skewing numbers.</t>
  </si>
  <si>
    <t xml:space="preserve">Southgrid Average SAM (SLL page) reliability</t>
  </si>
  <si>
    <t xml:space="preserve">Southgrid CPU utilisation (wall clock time)</t>
  </si>
  <si>
    <t xml:space="preserve">Southgrid CPU utilisation (CPU time)</t>
  </si>
  <si>
    <t xml:space="preserve">Londongrid % of promised (by that time) disk available </t>
  </si>
  <si>
    <t xml:space="preserve">Londongrid % of promised (by that time) CPU available</t>
  </si>
  <si>
    <t xml:space="preserve">Londongrid Average SAM (SLL page) availability </t>
  </si>
  <si>
    <t xml:space="preserve">Londongrid Average SAM (SLL page) reliability </t>
  </si>
  <si>
    <t xml:space="preserve">Londongrid CPU utilisation (wall clock time)</t>
  </si>
  <si>
    <t xml:space="preserve">Londongrid CPU utilisation (CPU time)</t>
  </si>
  <si>
    <t xml:space="preserve">Northgrid % of promised (by that time) disk available to GridPP</t>
  </si>
  <si>
    <t xml:space="preserve">Northgrid % of promised (by that time) CPU available</t>
  </si>
  <si>
    <t xml:space="preserve">Northgrid Average SAM (SLL page) availability </t>
  </si>
  <si>
    <t xml:space="preserve">Northgrid Average SAM (SLL page) reliability</t>
  </si>
  <si>
    <t xml:space="preserve">Northgrid CPU utilisation (wall clock time)</t>
  </si>
  <si>
    <t xml:space="preserve">Northgrid CPU utilisation (CPU time)</t>
  </si>
  <si>
    <t xml:space="preserve">  </t>
  </si>
  <si>
    <t xml:space="preserve">Grid and Experiment support</t>
  </si>
  <si>
    <t xml:space="preserve">Manager: Jeremy Coles</t>
  </si>
  <si>
    <t xml:space="preserve">Baseline target date</t>
  </si>
  <si>
    <t xml:space="preserve">Target/date</t>
  </si>
  <si>
    <t xml:space="preserve">Completed date</t>
  </si>
  <si>
    <t xml:space="preserve">Jens Jensen</t>
  </si>
  <si>
    <t xml:space="preserve">Number of VO requested changes not implemented in a timely fashion across whole infrastructure (1wk for small changes, 3wks for medium size, 6wks for large.) - any GridPP VO</t>
  </si>
  <si>
    <t xml:space="preserve">ATLAS requested (non-urgent) xroot upgrade to 4.10 (at Cam) but this update was not available in repos at the time? so this is taking longer than expected, but the impact is low as issues that would be solved by upgrade can be mitigated by other means</t>
  </si>
  <si>
    <t xml:space="preserve">Number of experiments whose data transfer rates from/to RAL to/from T2s do not meet their (realistic) requirements</t>
  </si>
  <si>
    <t xml:space="preserve">NO DATA</t>
  </si>
  <si>
    <t xml:space="preserve">FTS data transfer success rate</t>
  </si>
  <si>
    <t xml:space="preserve">4/Y</t>
  </si>
  <si>
    <t xml:space="preserve">Conference paper (CHEP, AHM, or similar (or better)) produced each year describing GridPP developments and innovations in data management and storage area</t>
  </si>
  <si>
    <t xml:space="preserve">None. No one from the storage team is travelling to CHEP</t>
  </si>
  <si>
    <t xml:space="preserve">4/Q</t>
  </si>
  <si>
    <t xml:space="preserve">Engage with storage and data management experts within WLCG/EGI/EMI/NGS or similar, or industry, to reinforce GridPP's recognised competence in this area (talks given, meetings, virtual meetings)</t>
  </si>
  <si>
    <t xml:space="preserve">Good GridPP reporesentation at FNAL pre-GDB (https://indico.cern.ch/event/739896/)
Teng presented at UK Rucio F2F (https://indico.cern.ch/event/844100/)</t>
  </si>
  <si>
    <t xml:space="preserve">Number of incidents not resolved within 1wk after being reported on list</t>
  </si>
  <si>
    <t xml:space="preserve">LSST incident (US changed VOMS cert) resolved quickly.
SNO+ permissions at QMUL resolved within 1wk</t>
  </si>
  <si>
    <t xml:space="preserve">Number of blog posts</t>
  </si>
  <si>
    <t xml:space="preserve">Deploy and test "solution" for T2C storage (e.g. cache+local storage)</t>
  </si>
  <si>
    <t xml:space="preserve">Brian Davies</t>
  </si>
  <si>
    <t xml:space="preserve">Present GridPP work at data workshop at CERN</t>
  </si>
  <si>
    <t xml:space="preserve">Sam Skipsey</t>
  </si>
  <si>
    <t xml:space="preserve">Develop GridPP as a "data einfrastructure" in the context of UKT0</t>
  </si>
  <si>
    <t xml:space="preserve">Data transfer/management comparison with climate</t>
  </si>
  <si>
    <t xml:space="preserve">All major T2s dual stacked</t>
  </si>
  <si>
    <t xml:space="preserve">delayed</t>
  </si>
  <si>
    <t xml:space="preserve">Ian Neilson</t>
  </si>
  <si>
    <t xml:space="preserve">Number of Tier 2 security incidents in the last quarter</t>
  </si>
  <si>
    <t xml:space="preserve">None.</t>
  </si>
  <si>
    <t xml:space="preserve">Number of sites responding poorly to a security incident in last quarter</t>
  </si>
  <si>
    <t xml:space="preserve">Security Service Challenge</t>
  </si>
  <si>
    <t xml:space="preserve">UK HEP Sysman Security Training/Workshop</t>
  </si>
  <si>
    <t xml:space="preserve">D.P.Kelsey</t>
  </si>
  <si>
    <t xml:space="preserve">Security plans for the future beyond end of GridPP5</t>
  </si>
  <si>
    <t xml:space="preserve">NGI</t>
  </si>
  <si>
    <t xml:space="preserve">Ian Collier</t>
  </si>
  <si>
    <t xml:space="preserve">UK CPU and storage delivered to EGI</t>
  </si>
  <si>
    <t xml:space="preserve">Monthly timesheets complete by 10th of each month</t>
  </si>
  <si>
    <t xml:space="preserve">GridPP staff PM delivered as required</t>
  </si>
  <si>
    <t xml:space="preserve">GOCDB Availability</t>
  </si>
  <si>
    <t xml:space="preserve">APEL Availability</t>
  </si>
  <si>
    <t xml:space="preserve">Tier-1 expt support</t>
  </si>
  <si>
    <t xml:space="preserve">Pete Gronbech</t>
  </si>
  <si>
    <t xml:space="preserve">ATLAS reporting to T1 expt Liaison and resource meetings</t>
  </si>
  <si>
    <t xml:space="preserve">CMS reporting to T1 expt Liaison and resource meetings</t>
  </si>
  <si>
    <t xml:space="preserve">LHCb reporting to T1 expt Liaison and resource meetings</t>
  </si>
  <si>
    <t xml:space="preserve">Ganga and user support</t>
  </si>
  <si>
    <t xml:space="preserve">Ulrik Egede</t>
  </si>
  <si>
    <t xml:space="preserve">LHCb Ganga: Unit testing of code within area of responsibility</t>
  </si>
  <si>
    <t xml:space="preserve">These three metrics suspended as funding has been spent up!</t>
  </si>
  <si>
    <t xml:space="preserve">Will go once effort is no longer funded.</t>
  </si>
  <si>
    <t xml:space="preserve">LHCb Ganga: Provide new erleases of Ganga</t>
  </si>
  <si>
    <t xml:space="preserve">LHCb Ganga: Provide support for new communities</t>
  </si>
  <si>
    <t xml:space="preserve">Number of new user groups using the T1/UK Grid</t>
  </si>
  <si>
    <t xml:space="preserve">Summary of Work done by support posts</t>
  </si>
  <si>
    <t xml:space="preserve">Full report from Dan in the main report</t>
  </si>
  <si>
    <t xml:space="preserve">Full report by Janusz in main report.</t>
  </si>
  <si>
    <t xml:space="preserve">Management &amp; Impact</t>
  </si>
  <si>
    <t xml:space="preserve">Manager: Dave Britton</t>
  </si>
  <si>
    <t xml:space="preserve">Date Complete</t>
  </si>
  <si>
    <t xml:space="preserve">Dave Britton</t>
  </si>
  <si>
    <t xml:space="preserve">Financial plan for GridPP5 established</t>
  </si>
  <si>
    <t xml:space="preserve">Draft ProjectMap for GridPP5. GridPP5 ProjectMap exists with &gt;80% of areas defined</t>
  </si>
  <si>
    <t xml:space="preserve">Final project map for GridPP5. More than &gt;95% of areas defined</t>
  </si>
  <si>
    <t xml:space="preserve">Quarterly reporting system agreed for Tier-1</t>
  </si>
  <si>
    <t xml:space="preserve">Quarterly reporting system agreed for other areas</t>
  </si>
  <si>
    <t xml:space="preserve">Quarterly</t>
  </si>
  <si>
    <t xml:space="preserve">Hardware allocation made by T1 resource board for next period</t>
  </si>
  <si>
    <t xml:space="preserve">Meeting held 30.8.17</t>
  </si>
  <si>
    <t xml:space="preserve"> T2 staff grants issued for GridPP5</t>
  </si>
  <si>
    <t xml:space="preserve">Completed in Jan 2016</t>
  </si>
  <si>
    <t xml:space="preserve">Allocations calculated for Tier-2 hardware grants</t>
  </si>
  <si>
    <t xml:space="preserve">T2 h/w allocation made early in FY16 not 17</t>
  </si>
  <si>
    <t xml:space="preserve">Grants for Tier-2 hardware issued</t>
  </si>
  <si>
    <t xml:space="preserve">All grants were issued 14.12.16</t>
  </si>
  <si>
    <t xml:space="preserve">T2 h/w allocation made early in FY18</t>
  </si>
  <si>
    <t xml:space="preserve">Issued in Oct 2018</t>
  </si>
  <si>
    <t xml:space="preserve">Post-GridPP5 planning initiated</t>
  </si>
  <si>
    <t xml:space="preserve">&lt;6</t>
  </si>
  <si>
    <t xml:space="preserve">Number of vacant posts</t>
  </si>
  <si>
    <t xml:space="preserve">100% of quarterly reports received by Project Manager within 2 months of quarter end.</t>
  </si>
  <si>
    <t xml:space="preserve">Failed in Q3 18</t>
  </si>
  <si>
    <t xml:space="preserve">ProjectMap is updated within 3 months of end of each quarter</t>
  </si>
  <si>
    <t xml:space="preserve">Financial model updated within 1 month of changes</t>
  </si>
  <si>
    <t xml:space="preserve">40 per year</t>
  </si>
  <si>
    <t xml:space="preserve">Weekly video/phone PMB meetings</t>
  </si>
  <si>
    <t xml:space="preserve">On track</t>
  </si>
  <si>
    <t xml:space="preserve">3 / year</t>
  </si>
  <si>
    <t xml:space="preserve">Face to face PMB meetings</t>
  </si>
  <si>
    <t xml:space="preserve">One at each GridPP collaboration meeting (ie 2/ year) + T1 review</t>
  </si>
  <si>
    <t xml:space="preserve">1 per year</t>
  </si>
  <si>
    <t xml:space="preserve">CB meetings</t>
  </si>
  <si>
    <t xml:space="preserve">20 per year</t>
  </si>
  <si>
    <t xml:space="preserve">Ops Team meetings</t>
  </si>
  <si>
    <t xml:space="preserve">2 per year</t>
  </si>
  <si>
    <t xml:space="preserve">Collaboration meetings</t>
  </si>
  <si>
    <t xml:space="preserve">OC papers submitted 2 weeks before meeting</t>
  </si>
  <si>
    <t xml:space="preserve">WLCG pledges updated</t>
  </si>
  <si>
    <t xml:space="preserve">Submission date was moved to November 2016</t>
  </si>
  <si>
    <t xml:space="preserve">Year 1 review of service to experiments</t>
  </si>
  <si>
    <t xml:space="preserve">Year 2 review of service to experiments</t>
  </si>
  <si>
    <t xml:space="preserve">Year 3 review of service to experiments</t>
  </si>
  <si>
    <t xml:space="preserve">Year 4 review of service to experiments</t>
  </si>
  <si>
    <t xml:space="preserve">4 per year</t>
  </si>
  <si>
    <t xml:space="preserve">Tom Whyntie</t>
  </si>
  <si>
    <t xml:space="preserve">Number of events GridPP attends with stand/posters/talks</t>
  </si>
  <si>
    <t xml:space="preserve">Total in last year 5</t>
  </si>
  <si>
    <t xml:space="preserve">10 per year</t>
  </si>
  <si>
    <t xml:space="preserve">Number of GridPP publications</t>
  </si>
  <si>
    <t xml:space="preserve">Total over the last year 4</t>
  </si>
  <si>
    <t xml:space="preserve">One per month</t>
  </si>
  <si>
    <t xml:space="preserve">Number of articles on GridPP web site</t>
  </si>
  <si>
    <t xml:space="preserve">Total over last year 19</t>
  </si>
  <si>
    <t xml:space="preserve">Number of GridPP press releases</t>
  </si>
  <si>
    <t xml:space="preserve">Total for year 1</t>
  </si>
  <si>
    <t xml:space="preserve">5 per year</t>
  </si>
  <si>
    <t xml:space="preserve">Number of press articles about GridPP</t>
  </si>
  <si>
    <t xml:space="preserve">Total for last year 8</t>
  </si>
  <si>
    <t xml:space="preserve">Number of KE exploration meetings held</t>
  </si>
  <si>
    <t xml:space="preserve">Total over last year 3</t>
  </si>
  <si>
    <t xml:space="preserve">Number of non-GridPP funded Groups who use GridPP hardware</t>
  </si>
  <si>
    <t xml:space="preserve">Total for over last year 4</t>
  </si>
  <si>
    <t xml:space="preserve">KE sections of GridPP website updated</t>
  </si>
  <si>
    <t xml:space="preserve">Could move to UK-T0</t>
  </si>
  <si>
    <t xml:space="preserve">recognise how the role has evolved.</t>
  </si>
  <si>
    <t xml:space="preserve">Milestones (including Deliverables) Table</t>
  </si>
  <si>
    <t xml:space="preserve">No.</t>
  </si>
  <si>
    <t xml:space="preserve">Work Package</t>
  </si>
  <si>
    <t xml:space="preserve">Baseline Date</t>
  </si>
  <si>
    <t xml:space="preserve">Target </t>
  </si>
  <si>
    <t xml:space="preserve">Completion Date</t>
  </si>
  <si>
    <t xml:space="preserve">Delay due to</t>
  </si>
  <si>
    <t xml:space="preserve">Affects Critical Path?</t>
  </si>
  <si>
    <t xml:space="preserve">See Note</t>
  </si>
  <si>
    <t xml:space="preserve">Date</t>
  </si>
  <si>
    <t xml:space="preserve">Change</t>
  </si>
  <si>
    <t xml:space="preserve">UK</t>
  </si>
  <si>
    <t xml:space="preserve">Other</t>
  </si>
  <si>
    <t xml:space="preserve">Milestones (M) and Deliverables (D)</t>
  </si>
  <si>
    <t xml:space="preserve">Items within this table should map directly from the detailed project shedule</t>
  </si>
  <si>
    <t xml:space="preserve">Notes</t>
  </si>
  <si>
    <t xml:space="preserve">DESCRIPTION OF COLUMNS</t>
  </si>
  <si>
    <r>
      <rPr>
        <sz val="11"/>
        <color rgb="FF000000"/>
        <rFont val="Symbol"/>
        <family val="1"/>
        <charset val="2"/>
      </rPr>
      <t xml:space="preserve">·</t>
    </r>
    <r>
      <rPr>
        <sz val="7"/>
        <color rgb="FF000000"/>
        <rFont val="Times New Roman"/>
        <family val="1"/>
        <charset val="1"/>
      </rPr>
      <t xml:space="preserve">         </t>
    </r>
    <r>
      <rPr>
        <sz val="11"/>
        <color rgb="FF000000"/>
        <rFont val="Arial"/>
        <family val="2"/>
        <charset val="1"/>
      </rPr>
      <t xml:space="preserve">Baseline date = Date set by the PMP</t>
    </r>
  </si>
  <si>
    <r>
      <rPr>
        <sz val="11"/>
        <color rgb="FF000000"/>
        <rFont val="Symbol"/>
        <family val="1"/>
        <charset val="2"/>
      </rPr>
      <t xml:space="preserve">·</t>
    </r>
    <r>
      <rPr>
        <sz val="7"/>
        <color rgb="FF000000"/>
        <rFont val="Times New Roman"/>
        <family val="1"/>
        <charset val="1"/>
      </rPr>
      <t xml:space="preserve">         </t>
    </r>
    <r>
      <rPr>
        <sz val="11"/>
        <color rgb="FF000000"/>
        <rFont val="Arial"/>
        <family val="2"/>
        <charset val="1"/>
      </rPr>
      <t xml:space="preserve">Target date = Planned date, expected completion date</t>
    </r>
  </si>
  <si>
    <r>
      <rPr>
        <sz val="11"/>
        <color rgb="FF000000"/>
        <rFont val="Symbol"/>
        <family val="1"/>
        <charset val="2"/>
      </rPr>
      <t xml:space="preserve">·</t>
    </r>
    <r>
      <rPr>
        <sz val="7"/>
        <color rgb="FF000000"/>
        <rFont val="Times New Roman"/>
        <family val="1"/>
        <charset val="1"/>
      </rPr>
      <t xml:space="preserve">         </t>
    </r>
    <r>
      <rPr>
        <sz val="11"/>
        <color rgb="FF000000"/>
        <rFont val="Arial"/>
        <family val="2"/>
        <charset val="1"/>
      </rPr>
      <t xml:space="preserve">Target date change = Movement in the change of the target date compared to the last Oversight Committee meeting. </t>
    </r>
  </si>
  <si>
    <t xml:space="preserve">Key: ↔ = no change, ↑ = target date delayed, ↓ = target date brought forward e.g. time has been made up/recovered</t>
  </si>
  <si>
    <r>
      <rPr>
        <sz val="11"/>
        <color rgb="FF000000"/>
        <rFont val="Symbol"/>
        <family val="1"/>
        <charset val="2"/>
      </rPr>
      <t xml:space="preserve">·</t>
    </r>
    <r>
      <rPr>
        <sz val="7"/>
        <color rgb="FF000000"/>
        <rFont val="Times New Roman"/>
        <family val="1"/>
        <charset val="1"/>
      </rPr>
      <t xml:space="preserve">         </t>
    </r>
    <r>
      <rPr>
        <sz val="11"/>
        <color rgb="FF000000"/>
        <rFont val="Arial"/>
        <family val="2"/>
        <charset val="1"/>
      </rPr>
      <t xml:space="preserve">Completion Date = Date Milestone was achieved</t>
    </r>
  </si>
  <si>
    <r>
      <rPr>
        <sz val="11"/>
        <color rgb="FF000000"/>
        <rFont val="Symbol"/>
        <family val="1"/>
        <charset val="2"/>
      </rPr>
      <t xml:space="preserve">·</t>
    </r>
    <r>
      <rPr>
        <sz val="7"/>
        <color rgb="FF000000"/>
        <rFont val="Times New Roman"/>
        <family val="1"/>
        <charset val="1"/>
      </rPr>
      <t xml:space="preserve">         </t>
    </r>
    <r>
      <rPr>
        <sz val="11"/>
        <color rgb="FF000000"/>
        <rFont val="Arial"/>
        <family val="2"/>
        <charset val="1"/>
      </rPr>
      <t xml:space="preserve">Status = Commentary on progress, update</t>
    </r>
  </si>
</sst>
</file>

<file path=xl/styles.xml><?xml version="1.0" encoding="utf-8"?>
<styleSheet xmlns="http://schemas.openxmlformats.org/spreadsheetml/2006/main">
  <numFmts count="11">
    <numFmt numFmtId="164" formatCode="General"/>
    <numFmt numFmtId="165" formatCode="0."/>
    <numFmt numFmtId="166" formatCode="DD/MM/YYYY"/>
    <numFmt numFmtId="167" formatCode="0.00%"/>
    <numFmt numFmtId="168" formatCode="0%"/>
    <numFmt numFmtId="169" formatCode="MMM\-YY"/>
    <numFmt numFmtId="170" formatCode="0.00"/>
    <numFmt numFmtId="171" formatCode="0.0%"/>
    <numFmt numFmtId="172" formatCode="0"/>
    <numFmt numFmtId="173" formatCode="@"/>
    <numFmt numFmtId="174" formatCode="DD\-MMM\-YY"/>
  </numFmts>
  <fonts count="45">
    <font>
      <sz val="10"/>
      <name val="Arial"/>
      <family val="0"/>
      <charset val="1"/>
    </font>
    <font>
      <sz val="10"/>
      <name val="Arial"/>
      <family val="0"/>
    </font>
    <font>
      <sz val="10"/>
      <name val="Arial"/>
      <family val="0"/>
    </font>
    <font>
      <sz val="10"/>
      <name val="Arial"/>
      <family val="0"/>
    </font>
    <font>
      <b val="true"/>
      <sz val="10"/>
      <color rgb="FF333399"/>
      <name val="Arial"/>
      <family val="2"/>
      <charset val="1"/>
    </font>
    <font>
      <b val="true"/>
      <sz val="10"/>
      <color rgb="FFFFFFFF"/>
      <name val="Arial"/>
      <family val="2"/>
      <charset val="1"/>
    </font>
    <font>
      <sz val="11"/>
      <name val="Arial"/>
      <family val="2"/>
      <charset val="1"/>
    </font>
    <font>
      <b val="true"/>
      <sz val="12"/>
      <color rgb="FFFFFFFF"/>
      <name val="Arial"/>
      <family val="2"/>
      <charset val="1"/>
    </font>
    <font>
      <b val="true"/>
      <sz val="11"/>
      <color rgb="FF333399"/>
      <name val="Arial"/>
      <family val="2"/>
      <charset val="1"/>
    </font>
    <font>
      <sz val="9"/>
      <name val="Arial"/>
      <family val="2"/>
      <charset val="1"/>
    </font>
    <font>
      <b val="true"/>
      <sz val="9"/>
      <color rgb="FF333399"/>
      <name val="Arial"/>
      <family val="2"/>
      <charset val="1"/>
    </font>
    <font>
      <b val="true"/>
      <sz val="9"/>
      <color rgb="FF000000"/>
      <name val="Arial"/>
      <family val="2"/>
      <charset val="1"/>
    </font>
    <font>
      <sz val="10"/>
      <color rgb="FF333399"/>
      <name val="Arial"/>
      <family val="2"/>
      <charset val="1"/>
    </font>
    <font>
      <b val="true"/>
      <sz val="8"/>
      <name val="Arial"/>
      <family val="2"/>
      <charset val="1"/>
    </font>
    <font>
      <b val="true"/>
      <sz val="9"/>
      <name val="Arial"/>
      <family val="2"/>
      <charset val="1"/>
    </font>
    <font>
      <b val="true"/>
      <sz val="8"/>
      <color rgb="FF000000"/>
      <name val="Arial"/>
      <family val="2"/>
      <charset val="1"/>
    </font>
    <font>
      <sz val="9"/>
      <color rgb="FF333399"/>
      <name val="Wingdings 3"/>
      <family val="1"/>
      <charset val="1"/>
    </font>
    <font>
      <sz val="9"/>
      <color rgb="FF333333"/>
      <name val="Arial"/>
      <family val="2"/>
      <charset val="1"/>
    </font>
    <font>
      <b val="true"/>
      <sz val="9"/>
      <color rgb="FF333333"/>
      <name val="Arial"/>
      <family val="2"/>
      <charset val="1"/>
    </font>
    <font>
      <sz val="9"/>
      <color rgb="FF808080"/>
      <name val="Arial"/>
      <family val="2"/>
      <charset val="1"/>
    </font>
    <font>
      <sz val="9"/>
      <color rgb="FF333399"/>
      <name val="Arial"/>
      <family val="2"/>
      <charset val="1"/>
    </font>
    <font>
      <b val="true"/>
      <sz val="8"/>
      <color rgb="FF333399"/>
      <name val="Arial"/>
      <family val="2"/>
      <charset val="1"/>
    </font>
    <font>
      <b val="true"/>
      <sz val="10"/>
      <name val="Arial"/>
      <family val="2"/>
      <charset val="1"/>
    </font>
    <font>
      <sz val="8"/>
      <color rgb="FF333399"/>
      <name val="Wingdings 3"/>
      <family val="1"/>
      <charset val="1"/>
    </font>
    <font>
      <sz val="8"/>
      <color rgb="FF0000D4"/>
      <name val="Arial"/>
      <family val="2"/>
      <charset val="1"/>
    </font>
    <font>
      <sz val="8"/>
      <name val="Arial"/>
      <family val="2"/>
      <charset val="1"/>
    </font>
    <font>
      <sz val="7"/>
      <name val="Arial"/>
      <family val="2"/>
      <charset val="1"/>
    </font>
    <font>
      <b val="true"/>
      <sz val="9"/>
      <color rgb="FF000000"/>
      <name val="Tahoma"/>
      <family val="2"/>
      <charset val="1"/>
    </font>
    <font>
      <sz val="9"/>
      <color rgb="FF000000"/>
      <name val="Tahoma"/>
      <family val="2"/>
      <charset val="1"/>
    </font>
    <font>
      <sz val="10"/>
      <name val="Arial"/>
      <family val="2"/>
      <charset val="1"/>
    </font>
    <font>
      <i val="true"/>
      <sz val="10"/>
      <name val="Arial"/>
      <family val="2"/>
      <charset val="1"/>
    </font>
    <font>
      <i val="true"/>
      <sz val="11"/>
      <color rgb="FF7F7F7F"/>
      <name val="Calibri"/>
      <family val="2"/>
      <charset val="1"/>
    </font>
    <font>
      <sz val="10"/>
      <color rgb="FF000000"/>
      <name val="Arial"/>
      <family val="2"/>
    </font>
    <font>
      <sz val="10"/>
      <color rgb="FF000000"/>
      <name val="Arial"/>
      <family val="2"/>
      <charset val="1"/>
    </font>
    <font>
      <sz val="10"/>
      <name val="Arial"/>
      <family val="2"/>
    </font>
    <font>
      <sz val="10"/>
      <color rgb="FF1C1C1C"/>
      <name val="Arial"/>
      <family val="2"/>
      <charset val="1"/>
    </font>
    <font>
      <sz val="10"/>
      <color rgb="FFD22B2B"/>
      <name val="Arial"/>
      <family val="2"/>
      <charset val="1"/>
    </font>
    <font>
      <sz val="10"/>
      <color rgb="FFFF0000"/>
      <name val="Arial"/>
      <family val="2"/>
      <charset val="1"/>
    </font>
    <font>
      <b val="true"/>
      <sz val="11"/>
      <color rgb="FF000000"/>
      <name val="Calibri"/>
      <family val="2"/>
      <charset val="1"/>
    </font>
    <font>
      <b val="true"/>
      <sz val="10"/>
      <color rgb="FF000000"/>
      <name val="Arial"/>
      <family val="2"/>
      <charset val="1"/>
    </font>
    <font>
      <sz val="11"/>
      <color rgb="FF000000"/>
      <name val="Calibri"/>
      <family val="2"/>
      <charset val="1"/>
    </font>
    <font>
      <sz val="11"/>
      <color rgb="FF000000"/>
      <name val="Arial"/>
      <family val="2"/>
      <charset val="1"/>
    </font>
    <font>
      <u val="single"/>
      <sz val="11"/>
      <color rgb="FF000000"/>
      <name val="Arial"/>
      <family val="2"/>
      <charset val="1"/>
    </font>
    <font>
      <sz val="11"/>
      <color rgb="FF000000"/>
      <name val="Symbol"/>
      <family val="1"/>
      <charset val="2"/>
    </font>
    <font>
      <sz val="7"/>
      <color rgb="FF000000"/>
      <name val="Times New Roman"/>
      <family val="1"/>
      <charset val="1"/>
    </font>
  </fonts>
  <fills count="37">
    <fill>
      <patternFill patternType="none"/>
    </fill>
    <fill>
      <patternFill patternType="gray125"/>
    </fill>
    <fill>
      <patternFill patternType="solid">
        <fgColor rgb="FFFFFFFF"/>
        <bgColor rgb="FFFFFFCC"/>
      </patternFill>
    </fill>
    <fill>
      <patternFill patternType="solid">
        <fgColor rgb="FF000090"/>
        <bgColor rgb="FF000080"/>
      </patternFill>
    </fill>
    <fill>
      <patternFill patternType="solid">
        <fgColor rgb="FF99CCFF"/>
        <bgColor rgb="FF8EB4E3"/>
      </patternFill>
    </fill>
    <fill>
      <patternFill patternType="solid">
        <fgColor rgb="FF1FB714"/>
        <bgColor rgb="FF00B050"/>
      </patternFill>
    </fill>
    <fill>
      <patternFill patternType="solid">
        <fgColor rgb="FFFF9900"/>
        <bgColor rgb="FFFF7F00"/>
      </patternFill>
    </fill>
    <fill>
      <patternFill patternType="solid">
        <fgColor rgb="FFDD0806"/>
        <bgColor rgb="FFFF0000"/>
      </patternFill>
    </fill>
    <fill>
      <patternFill patternType="solid">
        <fgColor rgb="FFCC99FF"/>
        <bgColor rgb="FFBFBFBF"/>
      </patternFill>
    </fill>
    <fill>
      <patternFill patternType="solid">
        <fgColor rgb="FF006411"/>
        <bgColor rgb="FF009900"/>
      </patternFill>
    </fill>
    <fill>
      <patternFill patternType="solid">
        <fgColor rgb="FFFF6600"/>
        <bgColor rgb="FFFF7F00"/>
      </patternFill>
    </fill>
    <fill>
      <patternFill patternType="solid">
        <fgColor rgb="FF77933C"/>
        <bgColor rgb="FF808080"/>
      </patternFill>
    </fill>
    <fill>
      <patternFill patternType="solid">
        <fgColor rgb="FFC3D69B"/>
        <bgColor rgb="FFD7E4BD"/>
      </patternFill>
    </fill>
    <fill>
      <patternFill patternType="solid">
        <fgColor rgb="FF31859C"/>
        <bgColor rgb="FF339966"/>
      </patternFill>
    </fill>
    <fill>
      <patternFill patternType="solid">
        <fgColor rgb="FFFCD5B5"/>
        <bgColor rgb="FFDDDDDD"/>
      </patternFill>
    </fill>
    <fill>
      <patternFill patternType="solid">
        <fgColor rgb="FF900000"/>
        <bgColor rgb="FF660066"/>
      </patternFill>
    </fill>
    <fill>
      <patternFill patternType="solid">
        <fgColor rgb="FFC0C0C0"/>
        <bgColor rgb="FFBFBFBF"/>
      </patternFill>
    </fill>
    <fill>
      <patternFill patternType="solid">
        <fgColor rgb="FF000000"/>
        <bgColor rgb="FF1C1C1C"/>
      </patternFill>
    </fill>
    <fill>
      <patternFill patternType="solid">
        <fgColor rgb="FFD7E4BD"/>
        <bgColor rgb="FFDDDDDD"/>
      </patternFill>
    </fill>
    <fill>
      <patternFill patternType="solid">
        <fgColor rgb="FF92D050"/>
        <bgColor rgb="FFC3D69B"/>
      </patternFill>
    </fill>
    <fill>
      <patternFill patternType="solid">
        <fgColor rgb="FF3366FF"/>
        <bgColor rgb="FF0066CC"/>
      </patternFill>
    </fill>
    <fill>
      <patternFill patternType="solid">
        <fgColor rgb="FF00B050"/>
        <bgColor rgb="FF00A65D"/>
      </patternFill>
    </fill>
    <fill>
      <patternFill patternType="solid">
        <fgColor rgb="FF009900"/>
        <bgColor rgb="FF1FB714"/>
      </patternFill>
    </fill>
    <fill>
      <patternFill patternType="solid">
        <fgColor rgb="FFCCFFFF"/>
        <bgColor rgb="FFFFFFFF"/>
      </patternFill>
    </fill>
    <fill>
      <patternFill patternType="solid">
        <fgColor rgb="FFFFC000"/>
        <bgColor rgb="FFFF9900"/>
      </patternFill>
    </fill>
    <fill>
      <patternFill patternType="solid">
        <fgColor rgb="FF00FF00"/>
        <bgColor rgb="FF1FB714"/>
      </patternFill>
    </fill>
    <fill>
      <patternFill patternType="solid">
        <fgColor rgb="FFFFFF00"/>
        <bgColor rgb="FFFFFF00"/>
      </patternFill>
    </fill>
    <fill>
      <patternFill patternType="solid">
        <fgColor rgb="FFDDDDDD"/>
        <bgColor rgb="FFD7E4BD"/>
      </patternFill>
    </fill>
    <fill>
      <patternFill patternType="solid">
        <fgColor rgb="FF00A65D"/>
        <bgColor rgb="FF00B050"/>
      </patternFill>
    </fill>
    <fill>
      <patternFill patternType="solid">
        <fgColor rgb="FFFF0000"/>
        <bgColor rgb="FFDD0806"/>
      </patternFill>
    </fill>
    <fill>
      <patternFill patternType="solid">
        <fgColor rgb="FF558ED5"/>
        <bgColor rgb="FF31859C"/>
      </patternFill>
    </fill>
    <fill>
      <patternFill patternType="solid">
        <fgColor rgb="FF8EB4E3"/>
        <bgColor rgb="FF99CCFF"/>
      </patternFill>
    </fill>
    <fill>
      <patternFill patternType="solid">
        <fgColor rgb="FFFF7F00"/>
        <bgColor rgb="FFFF6600"/>
      </patternFill>
    </fill>
    <fill>
      <patternFill patternType="solid">
        <fgColor rgb="FFD22B2B"/>
        <bgColor rgb="FFDD0806"/>
      </patternFill>
    </fill>
    <fill>
      <patternFill patternType="solid">
        <fgColor rgb="FF339966"/>
        <bgColor rgb="FF31859C"/>
      </patternFill>
    </fill>
    <fill>
      <patternFill patternType="solid">
        <fgColor rgb="FFBFBFBF"/>
        <bgColor rgb="FFC0C0C0"/>
      </patternFill>
    </fill>
    <fill>
      <patternFill patternType="solid">
        <fgColor rgb="FFCCCCFF"/>
        <bgColor rgb="FFDDDDDD"/>
      </patternFill>
    </fill>
  </fills>
  <borders count="64">
    <border diagonalUp="false" diagonalDown="false">
      <left/>
      <right/>
      <top/>
      <bottom/>
      <diagonal/>
    </border>
    <border diagonalUp="false" diagonalDown="false">
      <left style="thin"/>
      <right/>
      <top/>
      <bottom/>
      <diagonal/>
    </border>
    <border diagonalUp="false" diagonalDown="false">
      <left style="thin"/>
      <right/>
      <top style="thin"/>
      <bottom/>
      <diagonal/>
    </border>
    <border diagonalUp="false" diagonalDown="false">
      <left/>
      <right style="thin"/>
      <top style="thin"/>
      <bottom/>
      <diagonal/>
    </border>
    <border diagonalUp="false" diagonalDown="false">
      <left/>
      <right/>
      <top style="thin"/>
      <bottom/>
      <diagonal/>
    </border>
    <border diagonalUp="false" diagonalDown="false">
      <left style="thin"/>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right style="thin"/>
      <top/>
      <bottom/>
      <diagonal/>
    </border>
    <border diagonalUp="false" diagonalDown="false">
      <left/>
      <right/>
      <top style="thin"/>
      <bottom style="thin"/>
      <diagonal/>
    </border>
    <border diagonalUp="false" diagonalDown="false">
      <left style="medium"/>
      <right style="thin"/>
      <top style="medium"/>
      <bottom style="thin"/>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thin"/>
      <top style="thin"/>
      <bottom style="medium"/>
      <diagonal/>
    </border>
    <border diagonalUp="false" diagonalDown="false">
      <left style="medium"/>
      <right style="thin"/>
      <top style="thin"/>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thin"/>
      <diagonal/>
    </border>
    <border diagonalUp="false" diagonalDown="false">
      <left style="thin"/>
      <right style="medium"/>
      <top style="thin"/>
      <bottom style="medium"/>
      <diagonal/>
    </border>
    <border diagonalUp="false" diagonalDown="false">
      <left style="medium"/>
      <right style="thin"/>
      <top/>
      <bottom/>
      <diagonal/>
    </border>
    <border diagonalUp="false" diagonalDown="false">
      <left style="thin"/>
      <right style="medium"/>
      <top/>
      <botto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top style="medium"/>
      <bottom/>
      <diagonal/>
    </border>
    <border diagonalUp="false" diagonalDown="false">
      <left style="thin"/>
      <right style="medium"/>
      <top style="medium"/>
      <bottom/>
      <diagonal/>
    </border>
    <border diagonalUp="false" diagonalDown="false">
      <left style="medium"/>
      <right style="medium"/>
      <top style="medium"/>
      <bottom style="medium"/>
      <diagonal/>
    </border>
    <border diagonalUp="false" diagonalDown="false">
      <left style="thin"/>
      <right/>
      <top style="medium"/>
      <bottom style="thin"/>
      <diagonal/>
    </border>
    <border diagonalUp="false" diagonalDown="false">
      <left style="thin"/>
      <right/>
      <top style="thin"/>
      <bottom style="thin"/>
      <diagonal/>
    </border>
    <border diagonalUp="false" diagonalDown="false">
      <left/>
      <right style="medium"/>
      <top style="thin"/>
      <bottom style="thin"/>
      <diagonal/>
    </border>
    <border diagonalUp="false" diagonalDown="false">
      <left style="thin"/>
      <right style="medium"/>
      <top style="thin"/>
      <bottom style="thin"/>
      <diagonal/>
    </border>
    <border diagonalUp="false" diagonalDown="false">
      <left/>
      <right style="medium"/>
      <top/>
      <bottom style="thin"/>
      <diagonal/>
    </border>
    <border diagonalUp="false" diagonalDown="false">
      <left style="medium"/>
      <right style="thin"/>
      <top/>
      <bottom style="thin"/>
      <diagonal/>
    </border>
    <border diagonalUp="false" diagonalDown="false">
      <left style="thin"/>
      <right style="medium"/>
      <top/>
      <bottom style="thin"/>
      <diagonal/>
    </border>
    <border diagonalUp="false" diagonalDown="false">
      <left/>
      <right style="thin"/>
      <top style="medium"/>
      <bottom style="medium"/>
      <diagonal/>
    </border>
    <border diagonalUp="false" diagonalDown="false">
      <left style="thin"/>
      <right/>
      <top style="medium"/>
      <bottom style="medium"/>
      <diagonal/>
    </border>
    <border diagonalUp="false" diagonalDown="false">
      <left style="thin"/>
      <right style="medium"/>
      <top style="medium"/>
      <bottom style="medium"/>
      <diagonal/>
    </border>
    <border diagonalUp="false" diagonalDown="false">
      <left style="medium"/>
      <right style="medium"/>
      <top style="medium"/>
      <bottom/>
      <diagonal/>
    </border>
    <border diagonalUp="false" diagonalDown="false">
      <left style="medium"/>
      <right style="medium"/>
      <top style="medium"/>
      <bottom style="thin"/>
      <diagonal/>
    </border>
    <border diagonalUp="false" diagonalDown="false">
      <left style="medium"/>
      <right style="medium"/>
      <top style="thin"/>
      <bottom style="thin"/>
      <diagonal/>
    </border>
    <border diagonalUp="false" diagonalDown="false">
      <left/>
      <right style="thin"/>
      <top style="thin"/>
      <bottom style="thin"/>
      <diagonal/>
    </border>
    <border diagonalUp="false" diagonalDown="false">
      <left style="thick"/>
      <right/>
      <top/>
      <bottom style="thick"/>
      <diagonal/>
    </border>
    <border diagonalUp="false" diagonalDown="false">
      <left style="thick"/>
      <right style="thick"/>
      <top style="thick"/>
      <bottom style="thick"/>
      <diagonal/>
    </border>
    <border diagonalUp="false" diagonalDown="false">
      <left style="medium"/>
      <right style="medium"/>
      <top/>
      <bottom style="thin"/>
      <diagonal/>
    </border>
    <border diagonalUp="false" diagonalDown="false">
      <left style="thick"/>
      <right style="thick"/>
      <top style="medium"/>
      <bottom style="medium"/>
      <diagonal/>
    </border>
    <border diagonalUp="false" diagonalDown="false">
      <left/>
      <right style="thick"/>
      <top style="thick"/>
      <bottom style="thick"/>
      <diagonal/>
    </border>
    <border diagonalUp="false" diagonalDown="false">
      <left style="thick"/>
      <right/>
      <top style="thick"/>
      <bottom style="thick"/>
      <diagonal/>
    </border>
    <border diagonalUp="false" diagonalDown="false">
      <left style="medium"/>
      <right style="medium"/>
      <top style="thin"/>
      <bottom style="medium"/>
      <diagonal/>
    </border>
    <border diagonalUp="false" diagonalDown="false">
      <left style="thin"/>
      <right/>
      <top style="thin"/>
      <bottom style="medium"/>
      <diagonal/>
    </border>
    <border diagonalUp="false" diagonalDown="false">
      <left style="medium"/>
      <right style="thin"/>
      <top style="thin"/>
      <bottom/>
      <diagonal/>
    </border>
    <border diagonalUp="false" diagonalDown="false">
      <left/>
      <right style="thin"/>
      <top style="thin"/>
      <bottom style="medium"/>
      <diagonal/>
    </border>
    <border diagonalUp="false" diagonalDown="false">
      <left/>
      <right style="medium"/>
      <top style="medium"/>
      <bottom style="thin"/>
      <diagonal/>
    </border>
    <border diagonalUp="false" diagonalDown="false">
      <left/>
      <right style="medium"/>
      <top/>
      <bottom style="medium"/>
      <diagonal/>
    </border>
    <border diagonalUp="false" diagonalDown="false">
      <left style="medium"/>
      <right/>
      <top style="medium"/>
      <bottom/>
      <diagonal/>
    </border>
    <border diagonalUp="false" diagonalDown="false">
      <left/>
      <right style="thin"/>
      <top/>
      <bottom style="medium"/>
      <diagonal/>
    </border>
    <border diagonalUp="false" diagonalDown="false">
      <left/>
      <right/>
      <top/>
      <bottom style="medium"/>
      <diagonal/>
    </border>
    <border diagonalUp="false" diagonalDown="false">
      <left style="thin"/>
      <right style="medium"/>
      <top style="thin"/>
      <bottom/>
      <diagonal/>
    </border>
    <border diagonalUp="false" diagonalDown="false">
      <left style="thin"/>
      <right style="thin"/>
      <top style="thin"/>
      <bottom style="thick"/>
      <diagonal/>
    </border>
    <border diagonalUp="false" diagonalDown="false">
      <left style="thin"/>
      <right style="thin"/>
      <top/>
      <bottom style="medium"/>
      <diagonal/>
    </border>
    <border diagonalUp="false" diagonalDown="false">
      <left style="thin"/>
      <right/>
      <top/>
      <bottom style="mediu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2" fillId="0" borderId="0" applyFont="true" applyBorder="false" applyAlignment="true" applyProtection="false">
      <alignment horizontal="general" vertical="bottom" textRotation="0" wrapText="false" indent="0" shrinkToFit="false"/>
    </xf>
    <xf numFmtId="164" fontId="31" fillId="0" borderId="0" applyFont="true" applyBorder="false" applyAlignment="true" applyProtection="false">
      <alignment horizontal="general" vertical="bottom" textRotation="0" wrapText="false" indent="0" shrinkToFit="false"/>
    </xf>
  </cellStyleXfs>
  <cellXfs count="4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center" vertical="bottom" textRotation="0" wrapText="false" indent="0" shrinkToFit="false"/>
      <protection locked="true" hidden="false"/>
    </xf>
    <xf numFmtId="164" fontId="6" fillId="2" borderId="0" xfId="0" applyFont="true" applyBorder="true" applyAlignment="true" applyProtection="false">
      <alignment horizontal="general" vertical="bottom" textRotation="0" wrapText="false" indent="0" shrinkToFit="false"/>
      <protection locked="true" hidden="false"/>
    </xf>
    <xf numFmtId="164" fontId="6" fillId="2"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3" borderId="1" xfId="0" applyFont="true" applyBorder="true" applyAlignment="true" applyProtection="true">
      <alignment horizontal="center" vertical="center" textRotation="0" wrapText="false" indent="0" shrinkToFit="false"/>
      <protection locked="true" hidden="false"/>
    </xf>
    <xf numFmtId="164" fontId="8" fillId="2" borderId="0" xfId="0" applyFont="true" applyBorder="true" applyAlignment="true" applyProtection="tru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fals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false">
      <alignment horizontal="general" vertical="bottom" textRotation="0" wrapText="false" indent="0" shrinkToFit="false"/>
      <protection locked="true" hidden="false"/>
    </xf>
    <xf numFmtId="164" fontId="11" fillId="4" borderId="2" xfId="20" applyFont="true" applyBorder="true" applyAlignment="true" applyProtection="true">
      <alignment horizontal="center" vertical="bottom" textRotation="0" wrapText="false" indent="0" shrinkToFit="false"/>
      <protection locked="true" hidden="false"/>
    </xf>
    <xf numFmtId="164" fontId="13" fillId="4" borderId="3" xfId="20" applyFont="true" applyBorder="true" applyAlignment="true" applyProtection="true">
      <alignment horizontal="left"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4" fillId="4" borderId="2" xfId="20" applyFont="true" applyBorder="true" applyAlignment="true" applyProtection="true">
      <alignment horizontal="center" vertical="bottom" textRotation="0" wrapText="false" indent="0" shrinkToFit="false"/>
      <protection locked="true" hidden="false"/>
    </xf>
    <xf numFmtId="164" fontId="15" fillId="4" borderId="3" xfId="20" applyFont="true" applyBorder="true" applyAlignment="true" applyProtection="true">
      <alignment horizontal="right" vertical="bottom" textRotation="0" wrapText="false" indent="0" shrinkToFit="false"/>
      <protection locked="true" hidden="false"/>
    </xf>
    <xf numFmtId="164" fontId="16" fillId="4" borderId="2" xfId="20" applyFont="true" applyBorder="true" applyAlignment="true" applyProtection="true">
      <alignment horizontal="center" vertical="bottom" textRotation="0" wrapText="false" indent="0" shrinkToFit="false"/>
      <protection locked="true" hidden="false"/>
    </xf>
    <xf numFmtId="164" fontId="11" fillId="4" borderId="4" xfId="20" applyFont="true" applyBorder="true" applyAlignment="true" applyProtection="true">
      <alignment horizontal="center" vertical="bottom" textRotation="0" wrapText="false" indent="0" shrinkToFit="false"/>
      <protection locked="true" hidden="false"/>
    </xf>
    <xf numFmtId="164" fontId="16" fillId="2" borderId="0" xfId="20" applyFont="true" applyBorder="true" applyAlignment="true" applyProtection="true">
      <alignment horizontal="center" vertical="bottom" textRotation="0" wrapText="false" indent="0" shrinkToFit="false"/>
      <protection locked="true" hidden="false"/>
    </xf>
    <xf numFmtId="164" fontId="11" fillId="4" borderId="5" xfId="20" applyFont="true" applyBorder="true" applyAlignment="true" applyProtection="true">
      <alignment horizontal="center" vertical="center" textRotation="0" wrapText="false" indent="0" shrinkToFit="false"/>
      <protection locked="true" hidden="false"/>
    </xf>
    <xf numFmtId="164" fontId="11" fillId="4" borderId="5" xfId="20" applyFont="true" applyBorder="true" applyAlignment="true" applyProtection="true">
      <alignment horizontal="center" vertical="center" textRotation="0" wrapText="true" indent="0" shrinkToFit="false"/>
      <protection locked="true" hidden="false"/>
    </xf>
    <xf numFmtId="164" fontId="11" fillId="2" borderId="0" xfId="20" applyFont="true" applyBorder="true" applyAlignment="true" applyProtection="true">
      <alignment horizontal="center" vertical="center" textRotation="0" wrapText="false" indent="0" shrinkToFit="false"/>
      <protection locked="true" hidden="false"/>
    </xf>
    <xf numFmtId="164" fontId="17" fillId="4" borderId="6" xfId="20" applyFont="true" applyBorder="true" applyAlignment="true" applyProtection="true">
      <alignment horizontal="general" vertical="bottom" textRotation="0" wrapText="false" indent="0" shrinkToFit="false"/>
      <protection locked="true" hidden="false"/>
    </xf>
    <xf numFmtId="164" fontId="18" fillId="4" borderId="7" xfId="20" applyFont="true" applyBorder="true" applyAlignment="true" applyProtection="true">
      <alignment horizontal="center" vertical="bottom" textRotation="0" wrapText="false" indent="0" shrinkToFit="false"/>
      <protection locked="true" hidden="false"/>
    </xf>
    <xf numFmtId="164" fontId="17" fillId="4" borderId="8" xfId="0" applyFont="true" applyBorder="true" applyAlignment="true" applyProtection="false">
      <alignment horizontal="center" vertical="bottom" textRotation="0" wrapText="false" indent="0" shrinkToFit="false"/>
      <protection locked="true" hidden="false"/>
    </xf>
    <xf numFmtId="164" fontId="17" fillId="4" borderId="9" xfId="20" applyFont="true" applyBorder="true" applyAlignment="true" applyProtection="true">
      <alignment horizontal="center" vertical="bottom" textRotation="0" wrapText="false" indent="0" shrinkToFit="false"/>
      <protection locked="true" hidden="false"/>
    </xf>
    <xf numFmtId="164" fontId="17" fillId="2" borderId="0" xfId="20" applyFont="true" applyBorder="true" applyAlignment="true" applyProtection="true">
      <alignment horizontal="center" vertical="bottom" textRotation="0" wrapText="false" indent="0" shrinkToFit="false"/>
      <protection locked="true" hidden="false"/>
    </xf>
    <xf numFmtId="164" fontId="10" fillId="0" borderId="0" xfId="0" applyFont="true" applyBorder="true" applyAlignment="true" applyProtection="true">
      <alignment horizontal="general" vertical="bottom" textRotation="0" wrapText="false" indent="0" shrinkToFit="false"/>
      <protection locked="true" hidden="false"/>
    </xf>
    <xf numFmtId="164" fontId="14" fillId="2" borderId="10" xfId="0" applyFont="true" applyBorder="true" applyAlignment="true" applyProtection="true">
      <alignment horizontal="center"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0" fillId="2" borderId="5" xfId="0" applyFont="true" applyBorder="true" applyAlignment="true" applyProtection="false">
      <alignment horizontal="center" vertical="bottom" textRotation="0" wrapText="false" indent="0" shrinkToFit="false"/>
      <protection locked="true" hidden="false"/>
    </xf>
    <xf numFmtId="164" fontId="10" fillId="2" borderId="1" xfId="0" applyFont="true" applyBorder="true" applyAlignment="true" applyProtection="false">
      <alignment horizontal="center" vertical="bottom" textRotation="0" wrapText="false" indent="0" shrinkToFit="false"/>
      <protection locked="true" hidden="false"/>
    </xf>
    <xf numFmtId="164" fontId="10" fillId="2" borderId="0" xfId="0" applyFont="true" applyBorder="true" applyAlignment="true" applyProtection="false">
      <alignment horizontal="center" vertical="bottom" textRotation="0" wrapText="false" indent="0" shrinkToFit="false"/>
      <protection locked="true" hidden="false"/>
    </xf>
    <xf numFmtId="164" fontId="10" fillId="2" borderId="11" xfId="0" applyFont="true" applyBorder="true" applyAlignment="true" applyProtection="false">
      <alignment horizontal="center" vertical="bottom" textRotation="0" wrapText="false" indent="0" shrinkToFit="false"/>
      <protection locked="true" hidden="false"/>
    </xf>
    <xf numFmtId="164" fontId="19" fillId="2" borderId="9" xfId="0" applyFont="true" applyBorder="true" applyAlignment="true" applyProtection="false">
      <alignment horizontal="center" vertical="bottom" textRotation="0" wrapText="false" indent="0" shrinkToFit="false"/>
      <protection locked="true" hidden="false"/>
    </xf>
    <xf numFmtId="164" fontId="19" fillId="2" borderId="0" xfId="0" applyFont="true" applyBorder="true" applyAlignment="true" applyProtection="false">
      <alignment horizontal="center" vertical="bottom" textRotation="0" wrapText="false" indent="0" shrinkToFit="false"/>
      <protection locked="true" hidden="false"/>
    </xf>
    <xf numFmtId="164" fontId="10" fillId="2" borderId="12" xfId="0" applyFont="true" applyBorder="true" applyAlignment="true" applyProtection="true">
      <alignment horizontal="general" vertical="bottom" textRotation="0" wrapText="false" indent="0" shrinkToFit="false"/>
      <protection locked="true" hidden="false"/>
    </xf>
    <xf numFmtId="164" fontId="10" fillId="2" borderId="7" xfId="0" applyFont="true" applyBorder="true" applyAlignment="true" applyProtection="true">
      <alignment horizontal="general" vertical="bottom" textRotation="0" wrapText="false" indent="0" shrinkToFit="false"/>
      <protection locked="true" hidden="false"/>
    </xf>
    <xf numFmtId="164" fontId="10" fillId="2" borderId="6" xfId="0" applyFont="true" applyBorder="true" applyAlignment="true" applyProtection="true">
      <alignment horizontal="general" vertical="bottom" textRotation="0" wrapText="false" indent="0" shrinkToFit="false"/>
      <protection locked="true" hidden="false"/>
    </xf>
    <xf numFmtId="164" fontId="10" fillId="2" borderId="8" xfId="0" applyFont="true" applyBorder="true" applyAlignment="true" applyProtection="true">
      <alignment horizontal="general" vertical="bottom" textRotation="0" wrapText="false" indent="0" shrinkToFit="false"/>
      <protection locked="true" hidden="false"/>
    </xf>
    <xf numFmtId="164" fontId="20" fillId="2" borderId="0" xfId="20" applyFont="true" applyBorder="true" applyAlignment="true" applyProtection="true">
      <alignment horizontal="general" vertical="bottom" textRotation="0" wrapText="false" indent="0" shrinkToFit="false"/>
      <protection locked="true" hidden="false"/>
    </xf>
    <xf numFmtId="165" fontId="14" fillId="2" borderId="10" xfId="0" applyFont="true" applyBorder="true" applyAlignment="true" applyProtection="true">
      <alignment horizontal="center" vertical="bottom" textRotation="0" wrapText="false" indent="0" shrinkToFit="false"/>
      <protection locked="true" hidden="false"/>
    </xf>
    <xf numFmtId="164" fontId="14" fillId="2" borderId="0" xfId="2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false">
      <alignment horizontal="center" vertical="bottom" textRotation="0" wrapText="tru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2" fillId="2" borderId="10" xfId="0" applyFont="true" applyBorder="true" applyAlignment="true" applyProtection="false">
      <alignment horizontal="center" vertical="bottom" textRotation="0" wrapText="false" indent="0" shrinkToFit="false"/>
      <protection locked="true" hidden="false"/>
    </xf>
    <xf numFmtId="164" fontId="23" fillId="2" borderId="0" xfId="20" applyFont="true" applyBorder="true" applyAlignment="true" applyProtection="true">
      <alignment horizontal="center" vertical="bottom" textRotation="0" wrapText="false" indent="0" shrinkToFit="false"/>
      <protection locked="true" hidden="false"/>
    </xf>
    <xf numFmtId="165" fontId="13"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left"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false">
      <alignment horizontal="center" vertical="bottom" textRotation="0" wrapText="false" indent="0" shrinkToFit="false"/>
      <protection locked="true" hidden="false"/>
    </xf>
    <xf numFmtId="164" fontId="0" fillId="2" borderId="0" xfId="0" applyFont="false" applyBorder="false" applyAlignment="true" applyProtection="false">
      <alignment horizontal="general" vertical="center" textRotation="0" wrapText="false" indent="0" shrinkToFit="false"/>
      <protection locked="true" hidden="false"/>
    </xf>
    <xf numFmtId="164" fontId="24" fillId="2" borderId="0" xfId="20" applyFont="true" applyBorder="true" applyAlignment="true" applyProtection="true">
      <alignment horizontal="center" vertical="center" textRotation="0" wrapText="false" indent="0" shrinkToFit="false"/>
      <protection locked="true" hidden="false"/>
    </xf>
    <xf numFmtId="166" fontId="24" fillId="2" borderId="0" xfId="20" applyFont="true" applyBorder="true" applyAlignment="true" applyProtection="true">
      <alignment horizontal="center" vertical="center" textRotation="0" wrapText="false" indent="0" shrinkToFit="false"/>
      <protection locked="true" hidden="false"/>
    </xf>
    <xf numFmtId="164" fontId="25" fillId="0" borderId="0" xfId="0" applyFont="true" applyBorder="true" applyAlignment="true" applyProtection="false">
      <alignment horizontal="general" vertical="center" textRotation="0" wrapText="false" indent="0" shrinkToFit="false"/>
      <protection locked="true" hidden="false"/>
    </xf>
    <xf numFmtId="164" fontId="0" fillId="2" borderId="0" xfId="0" applyFont="false" applyBorder="true" applyAlignment="true" applyProtection="false">
      <alignment horizontal="general" vertical="center" textRotation="0" wrapText="false" indent="0" shrinkToFit="false"/>
      <protection locked="true" hidden="false"/>
    </xf>
    <xf numFmtId="164" fontId="25" fillId="2" borderId="13" xfId="0" applyFont="true" applyBorder="true" applyAlignment="false" applyProtection="false">
      <alignment horizontal="general" vertical="bottom" textRotation="0" wrapText="false" indent="0" shrinkToFit="false"/>
      <protection locked="true" hidden="false"/>
    </xf>
    <xf numFmtId="164" fontId="26" fillId="5" borderId="14" xfId="0" applyFont="true" applyBorder="true" applyAlignment="true" applyProtection="false">
      <alignment horizontal="general" vertical="center" textRotation="0" wrapText="false" indent="0" shrinkToFit="false"/>
      <protection locked="true" hidden="false"/>
    </xf>
    <xf numFmtId="164" fontId="25" fillId="2" borderId="15" xfId="0" applyFont="true" applyBorder="true" applyAlignment="true" applyProtection="false">
      <alignment horizontal="general" vertical="center" textRotation="0" wrapText="false" indent="0" shrinkToFit="false"/>
      <protection locked="true" hidden="false"/>
    </xf>
    <xf numFmtId="164" fontId="25" fillId="2" borderId="16" xfId="0" applyFont="true" applyBorder="true" applyAlignment="false" applyProtection="false">
      <alignment horizontal="general" vertical="bottom" textRotation="0" wrapText="false" indent="0" shrinkToFit="false"/>
      <protection locked="true" hidden="false"/>
    </xf>
    <xf numFmtId="164" fontId="26" fillId="6" borderId="17" xfId="0" applyFont="true" applyBorder="true" applyAlignment="true" applyProtection="false">
      <alignment horizontal="general" vertical="center" textRotation="0" wrapText="false" indent="0" shrinkToFit="false"/>
      <protection locked="true" hidden="false"/>
    </xf>
    <xf numFmtId="164" fontId="25" fillId="2" borderId="17" xfId="0" applyFont="true" applyBorder="true" applyAlignment="true" applyProtection="false">
      <alignment horizontal="general" vertical="center" textRotation="0" wrapText="false" indent="0" shrinkToFit="false"/>
      <protection locked="true" hidden="false"/>
    </xf>
    <xf numFmtId="164" fontId="26" fillId="7" borderId="17" xfId="0" applyFont="true" applyBorder="true" applyAlignment="true" applyProtection="false">
      <alignment horizontal="general" vertical="center" textRotation="0" wrapText="false" indent="0" shrinkToFit="false"/>
      <protection locked="true" hidden="false"/>
    </xf>
    <xf numFmtId="164" fontId="26" fillId="8" borderId="17" xfId="0" applyFont="true" applyBorder="true" applyAlignment="true" applyProtection="false">
      <alignment horizontal="general" vertical="center" textRotation="0" wrapText="false" indent="0" shrinkToFit="false"/>
      <protection locked="true" hidden="false"/>
    </xf>
    <xf numFmtId="164" fontId="26" fillId="9" borderId="17" xfId="0" applyFont="true" applyBorder="true" applyAlignment="true" applyProtection="false">
      <alignment horizontal="general" vertical="center" textRotation="0" wrapText="false" indent="0" shrinkToFit="false"/>
      <protection locked="true" hidden="false"/>
    </xf>
    <xf numFmtId="164" fontId="14" fillId="2" borderId="7" xfId="0" applyFont="true" applyBorder="true" applyAlignment="true" applyProtection="false">
      <alignment horizontal="center" vertical="bottom" textRotation="0" wrapText="false" indent="0" shrinkToFit="false"/>
      <protection locked="true" hidden="false"/>
    </xf>
    <xf numFmtId="164" fontId="14" fillId="2" borderId="7" xfId="0" applyFont="true" applyBorder="true" applyAlignment="true" applyProtection="true">
      <alignment horizontal="center" vertical="bottom" textRotation="0" wrapText="false" indent="0" shrinkToFit="false"/>
      <protection locked="true" hidden="false"/>
    </xf>
    <xf numFmtId="164" fontId="26" fillId="10" borderId="17" xfId="0" applyFont="true" applyBorder="true" applyAlignment="false" applyProtection="false">
      <alignment horizontal="general" vertical="bottom" textRotation="0" wrapText="false" indent="0" shrinkToFit="false"/>
      <protection locked="true" hidden="false"/>
    </xf>
    <xf numFmtId="164" fontId="14" fillId="11" borderId="18" xfId="0" applyFont="true" applyBorder="true" applyAlignment="true" applyProtection="true">
      <alignment horizontal="center" vertical="bottom" textRotation="0" wrapText="false" indent="0" shrinkToFit="false"/>
      <protection locked="true" hidden="false"/>
    </xf>
    <xf numFmtId="164" fontId="14" fillId="12" borderId="18" xfId="0" applyFont="true" applyBorder="true" applyAlignment="true" applyProtection="true">
      <alignment horizontal="center" vertical="bottom" textRotation="0" wrapText="false" indent="0" shrinkToFit="false"/>
      <protection locked="true" hidden="false"/>
    </xf>
    <xf numFmtId="164" fontId="14" fillId="13" borderId="18" xfId="0" applyFont="true" applyBorder="true" applyAlignment="true" applyProtection="true">
      <alignment horizontal="center" vertical="bottom" textRotation="0" wrapText="false" indent="0" shrinkToFit="false"/>
      <protection locked="true" hidden="false"/>
    </xf>
    <xf numFmtId="164" fontId="14" fillId="14" borderId="18" xfId="0" applyFont="true" applyBorder="true" applyAlignment="true" applyProtection="true">
      <alignment horizontal="center" vertical="bottom" textRotation="0" wrapText="false" indent="0" shrinkToFit="false"/>
      <protection locked="true" hidden="false"/>
    </xf>
    <xf numFmtId="164" fontId="26" fillId="15" borderId="17" xfId="0" applyFont="true" applyBorder="true" applyAlignment="true" applyProtection="false">
      <alignment horizontal="general" vertical="center" textRotation="0" wrapText="false" indent="0" shrinkToFit="false"/>
      <protection locked="true" hidden="false"/>
    </xf>
    <xf numFmtId="164" fontId="26" fillId="5" borderId="15" xfId="0" applyFont="true" applyBorder="true" applyAlignment="true" applyProtection="false">
      <alignment horizontal="general" vertical="center" textRotation="0" wrapText="false" indent="0" shrinkToFit="false"/>
      <protection locked="true" hidden="false"/>
    </xf>
    <xf numFmtId="164" fontId="26" fillId="16" borderId="17" xfId="0" applyFont="true" applyBorder="true" applyAlignment="true" applyProtection="false">
      <alignment horizontal="general" vertical="center" textRotation="0" wrapText="false" indent="0" shrinkToFit="false"/>
      <protection locked="true" hidden="false"/>
    </xf>
    <xf numFmtId="164" fontId="26" fillId="17" borderId="17" xfId="0" applyFont="true" applyBorder="true" applyAlignment="true" applyProtection="false">
      <alignment horizontal="general" vertical="center" textRotation="0" wrapText="false" indent="0" shrinkToFit="false"/>
      <protection locked="true" hidden="false"/>
    </xf>
    <xf numFmtId="164" fontId="19" fillId="2" borderId="4" xfId="0" applyFont="true" applyBorder="true" applyAlignment="true" applyProtection="false">
      <alignment horizontal="center" vertical="bottom" textRotation="0" wrapText="false" indent="0" shrinkToFit="false"/>
      <protection locked="true" hidden="false"/>
    </xf>
    <xf numFmtId="164" fontId="25" fillId="2" borderId="19" xfId="0" applyFont="true" applyBorder="true" applyAlignment="false" applyProtection="false">
      <alignment horizontal="general" vertical="bottom" textRotation="0" wrapText="false" indent="0" shrinkToFit="false"/>
      <protection locked="true" hidden="false"/>
    </xf>
    <xf numFmtId="164" fontId="26" fillId="2" borderId="18" xfId="0" applyFont="true" applyBorder="true" applyAlignment="true" applyProtection="false">
      <alignment horizontal="general" vertical="center" textRotation="0" wrapText="false" indent="0" shrinkToFit="false"/>
      <protection locked="true" hidden="false"/>
    </xf>
    <xf numFmtId="164" fontId="25" fillId="2" borderId="18" xfId="0" applyFont="true" applyBorder="true" applyAlignment="true" applyProtection="false">
      <alignment horizontal="general" vertical="center" textRotation="0" wrapText="false" indent="0" shrinkToFit="false"/>
      <protection locked="true" hidden="false"/>
    </xf>
    <xf numFmtId="164" fontId="25" fillId="0" borderId="20" xfId="0" applyFont="true" applyBorder="true" applyAlignment="false" applyProtection="false">
      <alignment horizontal="general" vertical="bottom" textRotation="0" wrapText="false" indent="0" shrinkToFit="false"/>
      <protection locked="true" hidden="false"/>
    </xf>
    <xf numFmtId="164" fontId="26" fillId="2" borderId="21" xfId="0" applyFont="true" applyBorder="true" applyAlignment="true" applyProtection="false">
      <alignment horizontal="general" vertical="center" textRotation="0" wrapText="false" indent="0" shrinkToFit="false"/>
      <protection locked="true" hidden="false"/>
    </xf>
    <xf numFmtId="164" fontId="25" fillId="2" borderId="21" xfId="0" applyFont="true" applyBorder="true" applyAlignment="true" applyProtection="false">
      <alignment horizontal="general" vertical="center" textRotation="0" wrapText="false" indent="0" shrinkToFit="false"/>
      <protection locked="true" hidden="false"/>
    </xf>
    <xf numFmtId="164" fontId="9" fillId="2" borderId="0" xfId="20" applyFont="true" applyBorder="true" applyAlignment="true" applyProtection="true">
      <alignment horizontal="general" vertical="bottom" textRotation="0" wrapText="false" indent="0" shrinkToFit="false"/>
      <protection locked="true" hidden="false"/>
    </xf>
    <xf numFmtId="164" fontId="14" fillId="18" borderId="18" xfId="0" applyFont="true" applyBorder="true" applyAlignment="true" applyProtection="true">
      <alignment horizontal="center" vertical="bottom" textRotation="0" wrapText="false" indent="0" shrinkToFit="false"/>
      <protection locked="true" hidden="false"/>
    </xf>
    <xf numFmtId="164" fontId="26" fillId="2" borderId="0" xfId="0" applyFont="true" applyBorder="true" applyAlignment="true" applyProtection="false">
      <alignment horizontal="center" vertical="bottom" textRotation="0" wrapText="false" indent="0" shrinkToFit="false"/>
      <protection locked="true" hidden="false"/>
    </xf>
    <xf numFmtId="164" fontId="26" fillId="19" borderId="15" xfId="0" applyFont="true" applyBorder="true" applyAlignment="true" applyProtection="false">
      <alignment horizontal="general" vertical="center" textRotation="0" wrapText="false" indent="0" shrinkToFit="false"/>
      <protection locked="true" hidden="false"/>
    </xf>
    <xf numFmtId="164" fontId="10" fillId="2" borderId="15" xfId="0" applyFont="true" applyBorder="true" applyAlignment="true" applyProtection="false">
      <alignment horizontal="center" vertical="bottom" textRotation="0" wrapText="false" indent="0" shrinkToFit="false"/>
      <protection locked="true" hidden="false"/>
    </xf>
    <xf numFmtId="164" fontId="10" fillId="2" borderId="14" xfId="0" applyFont="true" applyBorder="true" applyAlignment="true" applyProtection="false">
      <alignment horizontal="center" vertical="bottom" textRotation="0" wrapText="false" indent="0" shrinkToFit="false"/>
      <protection locked="true" hidden="false"/>
    </xf>
    <xf numFmtId="164" fontId="13" fillId="2" borderId="7" xfId="0" applyFont="true" applyBorder="true" applyAlignment="true" applyProtection="true">
      <alignment horizontal="center" vertical="bottom" textRotation="0" wrapText="false" indent="0" shrinkToFit="false"/>
      <protection locked="true" hidden="false"/>
    </xf>
    <xf numFmtId="164" fontId="29" fillId="0" borderId="0" xfId="0" applyFont="true" applyBorder="false" applyAlignment="false" applyProtection="false">
      <alignment horizontal="general" vertical="bottom" textRotation="0" wrapText="false" indent="0" shrinkToFit="false"/>
      <protection locked="true" hidden="false"/>
    </xf>
    <xf numFmtId="164" fontId="29" fillId="4" borderId="13" xfId="0" applyFont="true" applyBorder="true" applyAlignment="false" applyProtection="false">
      <alignment horizontal="general" vertical="bottom" textRotation="0" wrapText="false" indent="0" shrinkToFit="false"/>
      <protection locked="true" hidden="false"/>
    </xf>
    <xf numFmtId="164" fontId="22" fillId="4" borderId="22" xfId="0" applyFont="true" applyBorder="true" applyAlignment="true" applyProtection="false">
      <alignment horizontal="general" vertical="bottom" textRotation="0" wrapText="false" indent="0" shrinkToFit="false"/>
      <protection locked="true" hidden="false"/>
    </xf>
    <xf numFmtId="164" fontId="29" fillId="20" borderId="19" xfId="0" applyFont="true" applyBorder="true" applyAlignment="false" applyProtection="false">
      <alignment horizontal="general" vertical="bottom" textRotation="0" wrapText="false" indent="0" shrinkToFit="false"/>
      <protection locked="true" hidden="false"/>
    </xf>
    <xf numFmtId="164" fontId="22" fillId="20" borderId="23" xfId="0" applyFont="true" applyBorder="true" applyAlignment="true" applyProtection="false">
      <alignment horizontal="general" vertical="bottom" textRotation="0" wrapText="false" indent="0" shrinkToFit="false"/>
      <protection locked="true" hidden="false"/>
    </xf>
    <xf numFmtId="164" fontId="29" fillId="0" borderId="24" xfId="0" applyFont="true" applyBorder="true" applyAlignment="false" applyProtection="false">
      <alignment horizontal="general" vertical="bottom" textRotation="0" wrapText="false" indent="0" shrinkToFit="false"/>
      <protection locked="true" hidden="false"/>
    </xf>
    <xf numFmtId="164" fontId="29" fillId="0" borderId="5" xfId="0" applyFont="true" applyBorder="true" applyAlignment="false" applyProtection="false">
      <alignment horizontal="general" vertical="bottom" textRotation="0" wrapText="false" indent="0" shrinkToFit="false"/>
      <protection locked="true" hidden="false"/>
    </xf>
    <xf numFmtId="164" fontId="29" fillId="0" borderId="1" xfId="0" applyFont="true" applyBorder="true" applyAlignment="false" applyProtection="false">
      <alignment horizontal="general" vertical="bottom" textRotation="0" wrapText="false" indent="0" shrinkToFit="false"/>
      <protection locked="true" hidden="false"/>
    </xf>
    <xf numFmtId="164" fontId="29" fillId="0" borderId="25" xfId="0" applyFont="true" applyBorder="true" applyAlignment="false" applyProtection="false">
      <alignment horizontal="general" vertical="bottom" textRotation="0" wrapText="false" indent="0" shrinkToFit="false"/>
      <protection locked="true" hidden="false"/>
    </xf>
    <xf numFmtId="164" fontId="22" fillId="20" borderId="26" xfId="0" applyFont="true" applyBorder="true" applyAlignment="false" applyProtection="false">
      <alignment horizontal="general" vertical="bottom" textRotation="0" wrapText="false" indent="0" shrinkToFit="false"/>
      <protection locked="true" hidden="false"/>
    </xf>
    <xf numFmtId="164" fontId="22" fillId="20" borderId="27" xfId="0" applyFont="true" applyBorder="true" applyAlignment="false" applyProtection="false">
      <alignment horizontal="general" vertical="bottom" textRotation="0" wrapText="false" indent="0" shrinkToFit="false"/>
      <protection locked="true" hidden="false"/>
    </xf>
    <xf numFmtId="164" fontId="22" fillId="20" borderId="28" xfId="0" applyFont="true" applyBorder="true" applyAlignment="false" applyProtection="false">
      <alignment horizontal="general" vertical="bottom" textRotation="0" wrapText="false" indent="0" shrinkToFit="false"/>
      <protection locked="true" hidden="false"/>
    </xf>
    <xf numFmtId="164" fontId="22" fillId="20" borderId="29" xfId="0" applyFont="true" applyBorder="true" applyAlignment="false" applyProtection="false">
      <alignment horizontal="general" vertical="bottom" textRotation="0" wrapText="false" indent="0" shrinkToFit="false"/>
      <protection locked="true" hidden="false"/>
    </xf>
    <xf numFmtId="164" fontId="22" fillId="4" borderId="30" xfId="0" applyFont="true" applyBorder="true" applyAlignment="false" applyProtection="false">
      <alignment horizontal="general" vertical="bottom" textRotation="0" wrapText="false" indent="0" shrinkToFit="false"/>
      <protection locked="true" hidden="false"/>
    </xf>
    <xf numFmtId="164" fontId="22" fillId="4" borderId="30" xfId="0" applyFont="true" applyBorder="true" applyAlignment="true" applyProtection="false">
      <alignment horizontal="general" vertical="bottom" textRotation="0" wrapText="true" indent="0" shrinkToFit="false"/>
      <protection locked="true" hidden="false"/>
    </xf>
    <xf numFmtId="164" fontId="22" fillId="4" borderId="16" xfId="0" applyFont="true" applyBorder="true" applyAlignment="true" applyProtection="false">
      <alignment horizontal="right" vertical="bottom" textRotation="0" wrapText="false" indent="0" shrinkToFit="false"/>
      <protection locked="true" hidden="false"/>
    </xf>
    <xf numFmtId="164" fontId="29" fillId="4" borderId="17" xfId="0" applyFont="true" applyBorder="true" applyAlignment="false" applyProtection="false">
      <alignment horizontal="general" vertical="bottom" textRotation="0" wrapText="false" indent="0" shrinkToFit="false"/>
      <protection locked="true" hidden="false"/>
    </xf>
    <xf numFmtId="164" fontId="29" fillId="4" borderId="15" xfId="0" applyFont="true" applyBorder="true" applyAlignment="false" applyProtection="false">
      <alignment horizontal="general" vertical="bottom" textRotation="0" wrapText="false" indent="0" shrinkToFit="false"/>
      <protection locked="true" hidden="false"/>
    </xf>
    <xf numFmtId="164" fontId="29" fillId="4" borderId="31" xfId="0" applyFont="true" applyBorder="true" applyAlignment="false" applyProtection="false">
      <alignment horizontal="general" vertical="bottom" textRotation="0" wrapText="false" indent="0" shrinkToFit="false"/>
      <protection locked="true" hidden="false"/>
    </xf>
    <xf numFmtId="167" fontId="29" fillId="4" borderId="31" xfId="0" applyFont="true" applyBorder="true" applyAlignment="false" applyProtection="false">
      <alignment horizontal="general" vertical="bottom" textRotation="0" wrapText="false" indent="0" shrinkToFit="false"/>
      <protection locked="true" hidden="false"/>
    </xf>
    <xf numFmtId="164" fontId="29" fillId="4" borderId="6" xfId="0" applyFont="true" applyBorder="true" applyAlignment="false" applyProtection="false">
      <alignment horizontal="general" vertical="bottom" textRotation="0" wrapText="false" indent="0" shrinkToFit="false"/>
      <protection locked="true" hidden="false"/>
    </xf>
    <xf numFmtId="164" fontId="29" fillId="4" borderId="32" xfId="0" applyFont="true" applyBorder="true" applyAlignment="false" applyProtection="false">
      <alignment horizontal="general" vertical="bottom" textRotation="0" wrapText="false" indent="0" shrinkToFit="false"/>
      <protection locked="true" hidden="false"/>
    </xf>
    <xf numFmtId="164" fontId="22" fillId="4" borderId="22" xfId="0" applyFont="true" applyBorder="true" applyAlignment="false" applyProtection="false">
      <alignment horizontal="general" vertical="bottom" textRotation="0" wrapText="false" indent="0" shrinkToFit="false"/>
      <protection locked="true" hidden="false"/>
    </xf>
    <xf numFmtId="168" fontId="29" fillId="21" borderId="17" xfId="0" applyFont="true" applyBorder="true" applyAlignment="true" applyProtection="false">
      <alignment horizontal="left" vertical="top" textRotation="0" wrapText="true" indent="0" shrinkToFit="false"/>
      <protection locked="true" hidden="false"/>
    </xf>
    <xf numFmtId="164" fontId="29" fillId="0" borderId="33" xfId="0" applyFont="true" applyBorder="true" applyAlignment="true" applyProtection="false">
      <alignment horizontal="general" vertical="bottom" textRotation="0" wrapText="true" indent="0" shrinkToFit="false"/>
      <protection locked="true" hidden="false"/>
    </xf>
    <xf numFmtId="164" fontId="0" fillId="0" borderId="33" xfId="0" applyFont="false" applyBorder="true" applyAlignment="true" applyProtection="false">
      <alignment horizontal="general" vertical="bottom" textRotation="0" wrapText="true" indent="0" shrinkToFit="false"/>
      <protection locked="true" hidden="false"/>
    </xf>
    <xf numFmtId="167" fontId="29" fillId="4" borderId="32" xfId="0" applyFont="true" applyBorder="true" applyAlignment="false" applyProtection="false">
      <alignment horizontal="general" vertical="bottom" textRotation="0" wrapText="false" indent="0" shrinkToFit="false"/>
      <protection locked="true" hidden="false"/>
    </xf>
    <xf numFmtId="164" fontId="22" fillId="4" borderId="34" xfId="0" applyFont="true" applyBorder="true" applyAlignment="true" applyProtection="false">
      <alignment horizontal="general" vertical="bottom" textRotation="0" wrapText="true" indent="0" shrinkToFit="false"/>
      <protection locked="true" hidden="false"/>
    </xf>
    <xf numFmtId="168" fontId="29" fillId="0" borderId="4" xfId="0" applyFont="true" applyBorder="true" applyAlignment="true" applyProtection="false">
      <alignment horizontal="left" vertical="top" textRotation="0" wrapText="true" indent="0" shrinkToFit="false"/>
      <protection locked="true" hidden="false"/>
    </xf>
    <xf numFmtId="164" fontId="0" fillId="21" borderId="17" xfId="0" applyFont="false" applyBorder="true" applyAlignment="true" applyProtection="false">
      <alignment horizontal="left" vertical="bottom" textRotation="0" wrapText="false" indent="0" shrinkToFit="false"/>
      <protection locked="true" hidden="false"/>
    </xf>
    <xf numFmtId="164" fontId="29" fillId="0" borderId="33" xfId="0" applyFont="true" applyBorder="true" applyAlignment="true" applyProtection="false">
      <alignment horizontal="left" vertical="top" textRotation="0" wrapText="true" indent="0" shrinkToFit="false"/>
      <protection locked="true" hidden="false"/>
    </xf>
    <xf numFmtId="164" fontId="29" fillId="0" borderId="35" xfId="0" applyFont="true" applyBorder="true" applyAlignment="true" applyProtection="false">
      <alignment horizontal="general" vertical="bottom" textRotation="0" wrapText="true" indent="0" shrinkToFit="false"/>
      <protection locked="true" hidden="false"/>
    </xf>
    <xf numFmtId="169" fontId="29" fillId="4" borderId="17" xfId="0" applyFont="true" applyBorder="true" applyAlignment="false" applyProtection="false">
      <alignment horizontal="general" vertical="bottom" textRotation="0" wrapText="false" indent="0" shrinkToFit="false"/>
      <protection locked="true" hidden="false"/>
    </xf>
    <xf numFmtId="169" fontId="29" fillId="4" borderId="32" xfId="0" applyFont="true" applyBorder="true" applyAlignment="false" applyProtection="false">
      <alignment horizontal="general" vertical="bottom" textRotation="0" wrapText="false" indent="0" shrinkToFit="false"/>
      <protection locked="true" hidden="false"/>
    </xf>
    <xf numFmtId="164" fontId="0" fillId="4" borderId="34" xfId="0" applyFont="true" applyBorder="true" applyAlignment="true" applyProtection="false">
      <alignment horizontal="general" vertical="bottom" textRotation="0" wrapText="true" indent="0" shrinkToFit="false"/>
      <protection locked="true" hidden="false"/>
    </xf>
    <xf numFmtId="164" fontId="29" fillId="22" borderId="0" xfId="0" applyFont="true" applyBorder="false" applyAlignment="false" applyProtection="false">
      <alignment horizontal="general" vertical="bottom" textRotation="0" wrapText="false" indent="0" shrinkToFit="false"/>
      <protection locked="true" hidden="false"/>
    </xf>
    <xf numFmtId="164" fontId="29" fillId="0" borderId="34" xfId="0" applyFont="true" applyBorder="true" applyAlignment="true" applyProtection="false">
      <alignment horizontal="general" vertical="bottom" textRotation="0" wrapText="true" indent="0" shrinkToFit="false"/>
      <protection locked="true" hidden="false"/>
    </xf>
    <xf numFmtId="164" fontId="29" fillId="4" borderId="34" xfId="0" applyFont="true" applyBorder="true" applyAlignment="true" applyProtection="false">
      <alignment horizontal="general" vertical="bottom" textRotation="0" wrapText="true" indent="0" shrinkToFit="false"/>
      <protection locked="true" hidden="false"/>
    </xf>
    <xf numFmtId="164" fontId="29" fillId="4" borderId="9" xfId="0" applyFont="true" applyBorder="true" applyAlignment="false" applyProtection="false">
      <alignment horizontal="general" vertical="bottom" textRotation="0" wrapText="false" indent="0" shrinkToFit="false"/>
      <protection locked="true" hidden="false"/>
    </xf>
    <xf numFmtId="169" fontId="29" fillId="4" borderId="6" xfId="0" applyFont="true" applyBorder="true" applyAlignment="false" applyProtection="false">
      <alignment horizontal="general" vertical="bottom" textRotation="0" wrapText="false" indent="0" shrinkToFit="false"/>
      <protection locked="true" hidden="false"/>
    </xf>
    <xf numFmtId="164" fontId="29" fillId="2" borderId="0" xfId="0" applyFont="true" applyBorder="false" applyAlignment="false" applyProtection="false">
      <alignment horizontal="general" vertical="bottom" textRotation="0" wrapText="false" indent="0" shrinkToFit="false"/>
      <protection locked="true" hidden="false"/>
    </xf>
    <xf numFmtId="164" fontId="22" fillId="23" borderId="36" xfId="0" applyFont="true" applyBorder="true" applyAlignment="true" applyProtection="false">
      <alignment horizontal="right" vertical="bottom" textRotation="0" wrapText="false" indent="0" shrinkToFit="false"/>
      <protection locked="true" hidden="false"/>
    </xf>
    <xf numFmtId="164" fontId="29" fillId="23" borderId="9" xfId="0" applyFont="true" applyBorder="true" applyAlignment="false" applyProtection="false">
      <alignment horizontal="general" vertical="bottom" textRotation="0" wrapText="false" indent="0" shrinkToFit="false"/>
      <protection locked="true" hidden="false"/>
    </xf>
    <xf numFmtId="164" fontId="29" fillId="23" borderId="6" xfId="0" applyFont="true" applyBorder="true" applyAlignment="false" applyProtection="false">
      <alignment horizontal="general" vertical="bottom" textRotation="0" wrapText="false" indent="0" shrinkToFit="false"/>
      <protection locked="true" hidden="false"/>
    </xf>
    <xf numFmtId="164" fontId="29" fillId="23" borderId="32" xfId="0" applyFont="true" applyBorder="true" applyAlignment="false" applyProtection="false">
      <alignment horizontal="general" vertical="bottom" textRotation="0" wrapText="false" indent="0" shrinkToFit="false"/>
      <protection locked="true" hidden="false"/>
    </xf>
    <xf numFmtId="164" fontId="22" fillId="23" borderId="37" xfId="0" applyFont="true" applyBorder="true" applyAlignment="true" applyProtection="false">
      <alignment horizontal="general" vertical="bottom" textRotation="0" wrapText="true" indent="0" shrinkToFit="false"/>
      <protection locked="true" hidden="false"/>
    </xf>
    <xf numFmtId="168" fontId="0" fillId="21" borderId="17" xfId="0" applyFont="true" applyBorder="true" applyAlignment="true" applyProtection="false">
      <alignment horizontal="left" vertical="top" textRotation="0" wrapText="true" indent="0" shrinkToFit="false"/>
      <protection locked="true" hidden="false"/>
    </xf>
    <xf numFmtId="164" fontId="0" fillId="0" borderId="34" xfId="0" applyFont="false" applyBorder="true" applyAlignment="true" applyProtection="false">
      <alignment horizontal="general" vertical="bottom" textRotation="0" wrapText="true" indent="0" shrinkToFit="false"/>
      <protection locked="true" hidden="false"/>
    </xf>
    <xf numFmtId="164" fontId="29" fillId="23" borderId="17" xfId="0" applyFont="true" applyBorder="true" applyAlignment="false" applyProtection="false">
      <alignment horizontal="general" vertical="bottom" textRotation="0" wrapText="false" indent="0" shrinkToFit="false"/>
      <protection locked="true" hidden="false"/>
    </xf>
    <xf numFmtId="164" fontId="22" fillId="23" borderId="34" xfId="0" applyFont="true" applyBorder="true" applyAlignment="true" applyProtection="false">
      <alignment horizontal="general" vertical="bottom" textRotation="0" wrapText="true" indent="0" shrinkToFit="false"/>
      <protection locked="true" hidden="false"/>
    </xf>
    <xf numFmtId="164" fontId="29" fillId="0" borderId="33" xfId="0" applyFont="true" applyBorder="true" applyAlignment="true" applyProtection="false">
      <alignment horizontal="general" vertical="center" textRotation="0" wrapText="true" indent="0" shrinkToFit="false"/>
      <protection locked="true" hidden="false"/>
    </xf>
    <xf numFmtId="170" fontId="29" fillId="21" borderId="17" xfId="0" applyFont="true" applyBorder="true" applyAlignment="true" applyProtection="false">
      <alignment horizontal="left" vertical="top" textRotation="0" wrapText="true" indent="0" shrinkToFit="false"/>
      <protection locked="true" hidden="false"/>
    </xf>
    <xf numFmtId="167" fontId="29" fillId="23" borderId="32" xfId="0" applyFont="true" applyBorder="true" applyAlignment="false" applyProtection="false">
      <alignment horizontal="general" vertical="bottom" textRotation="0" wrapText="false" indent="0" shrinkToFit="false"/>
      <protection locked="true" hidden="false"/>
    </xf>
    <xf numFmtId="167" fontId="29" fillId="21" borderId="17" xfId="0" applyFont="true" applyBorder="true" applyAlignment="true" applyProtection="false">
      <alignment horizontal="left" vertical="top" textRotation="0" wrapText="true" indent="0" shrinkToFit="false"/>
      <protection locked="true" hidden="false"/>
    </xf>
    <xf numFmtId="164" fontId="0" fillId="0" borderId="33" xfId="0" applyFont="true" applyBorder="true" applyAlignment="true" applyProtection="false">
      <alignment horizontal="general" vertical="bottom" textRotation="0" wrapText="true" indent="0" shrinkToFit="false"/>
      <protection locked="true" hidden="false"/>
    </xf>
    <xf numFmtId="164" fontId="29" fillId="23" borderId="34" xfId="0" applyFont="true" applyBorder="true" applyAlignment="true" applyProtection="false">
      <alignment horizontal="general" vertical="bottom" textRotation="0" wrapText="true" indent="0" shrinkToFit="false"/>
      <protection locked="true" hidden="false"/>
    </xf>
    <xf numFmtId="171" fontId="29" fillId="21" borderId="32" xfId="0" applyFont="true" applyBorder="true" applyAlignment="true" applyProtection="false">
      <alignment horizontal="left" vertical="top" textRotation="0" wrapText="true" indent="0" shrinkToFit="false"/>
      <protection locked="true" hidden="false"/>
    </xf>
    <xf numFmtId="164" fontId="29" fillId="0" borderId="34" xfId="0" applyFont="true" applyBorder="true" applyAlignment="true" applyProtection="false">
      <alignment horizontal="general" vertical="top" textRotation="0" wrapText="true" indent="0" shrinkToFit="false"/>
      <protection locked="true" hidden="false"/>
    </xf>
    <xf numFmtId="168" fontId="29" fillId="24" borderId="32" xfId="0" applyFont="true" applyBorder="true" applyAlignment="true" applyProtection="false">
      <alignment horizontal="left" vertical="top" textRotation="0" wrapText="true" indent="0" shrinkToFit="false"/>
      <protection locked="true" hidden="false"/>
    </xf>
    <xf numFmtId="168" fontId="29" fillId="21" borderId="32" xfId="0" applyFont="true" applyBorder="true" applyAlignment="true" applyProtection="false">
      <alignment horizontal="left" vertical="top" textRotation="0" wrapText="true" indent="0" shrinkToFit="false"/>
      <protection locked="true" hidden="false"/>
    </xf>
    <xf numFmtId="164" fontId="29" fillId="0" borderId="34" xfId="0" applyFont="true" applyBorder="true" applyAlignment="true" applyProtection="false">
      <alignment horizontal="general" vertical="center" textRotation="0" wrapText="true" indent="0" shrinkToFit="false"/>
      <protection locked="true" hidden="false"/>
    </xf>
    <xf numFmtId="164" fontId="22" fillId="4" borderId="36" xfId="0" applyFont="true" applyBorder="true" applyAlignment="true" applyProtection="false">
      <alignment horizontal="right" vertical="bottom" textRotation="0" wrapText="false" indent="0" shrinkToFit="false"/>
      <protection locked="true" hidden="false"/>
    </xf>
    <xf numFmtId="164" fontId="0" fillId="4" borderId="31" xfId="0" applyFont="true" applyBorder="true" applyAlignment="false" applyProtection="false">
      <alignment horizontal="general" vertical="bottom" textRotation="0" wrapText="false" indent="0" shrinkToFit="false"/>
      <protection locked="true" hidden="false"/>
    </xf>
    <xf numFmtId="164" fontId="22" fillId="4" borderId="22" xfId="0" applyFont="true" applyBorder="true" applyAlignment="true" applyProtection="false">
      <alignment horizontal="general" vertical="bottom" textRotation="0" wrapText="true" indent="0" shrinkToFit="false"/>
      <protection locked="true" hidden="false"/>
    </xf>
    <xf numFmtId="167" fontId="29" fillId="4" borderId="6" xfId="0" applyFont="true" applyBorder="true" applyAlignment="false" applyProtection="false">
      <alignment horizontal="general" vertical="bottom" textRotation="0" wrapText="false" indent="0" shrinkToFit="false"/>
      <protection locked="true" hidden="false"/>
    </xf>
    <xf numFmtId="164" fontId="22" fillId="4" borderId="37" xfId="0" applyFont="true" applyBorder="true" applyAlignment="true" applyProtection="false">
      <alignment horizontal="general" vertical="bottom" textRotation="0" wrapText="true" indent="0" shrinkToFit="false"/>
      <protection locked="true" hidden="false"/>
    </xf>
    <xf numFmtId="168" fontId="29" fillId="4" borderId="6" xfId="0" applyFont="true" applyBorder="true" applyAlignment="false" applyProtection="false">
      <alignment horizontal="general" vertical="bottom" textRotation="0" wrapText="false" indent="0" shrinkToFit="false"/>
      <protection locked="true" hidden="false"/>
    </xf>
    <xf numFmtId="164" fontId="0" fillId="4" borderId="32" xfId="0" applyFont="true" applyBorder="true" applyAlignment="false" applyProtection="false">
      <alignment horizontal="general" vertical="bottom" textRotation="0" wrapText="false" indent="0" shrinkToFit="false"/>
      <protection locked="true" hidden="false"/>
    </xf>
    <xf numFmtId="170" fontId="0" fillId="21" borderId="32" xfId="0" applyFont="false" applyBorder="true" applyAlignment="true" applyProtection="false">
      <alignment horizontal="general" vertical="bottom" textRotation="0" wrapText="true" indent="0" shrinkToFit="false"/>
      <protection locked="true" hidden="false"/>
    </xf>
    <xf numFmtId="167" fontId="0" fillId="21" borderId="32" xfId="0" applyFont="false" applyBorder="true" applyAlignment="true" applyProtection="false">
      <alignment horizontal="general" vertical="bottom" textRotation="0" wrapText="true" indent="0" shrinkToFit="false"/>
      <protection locked="true" hidden="false"/>
    </xf>
    <xf numFmtId="164" fontId="0" fillId="0" borderId="34" xfId="0" applyFont="false" applyBorder="true" applyAlignment="false" applyProtection="false">
      <alignment horizontal="general" vertical="bottom" textRotation="0" wrapText="false" indent="0" shrinkToFit="false"/>
      <protection locked="true" hidden="false"/>
    </xf>
    <xf numFmtId="172" fontId="0" fillId="21" borderId="32" xfId="0" applyFont="false" applyBorder="true" applyAlignment="true" applyProtection="false">
      <alignment horizontal="general" vertical="bottom" textRotation="0" wrapText="true" indent="0" shrinkToFit="false"/>
      <protection locked="true" hidden="false"/>
    </xf>
    <xf numFmtId="169" fontId="29" fillId="23" borderId="17" xfId="0" applyFont="true" applyBorder="true" applyAlignment="false" applyProtection="false">
      <alignment horizontal="general" vertical="bottom" textRotation="0" wrapText="false" indent="0" shrinkToFit="false"/>
      <protection locked="true" hidden="false"/>
    </xf>
    <xf numFmtId="169" fontId="29" fillId="23" borderId="32" xfId="0" applyFont="true" applyBorder="true" applyAlignment="false" applyProtection="false">
      <alignment horizontal="general" vertical="bottom" textRotation="0" wrapText="false" indent="0" shrinkToFit="false"/>
      <protection locked="true" hidden="false"/>
    </xf>
    <xf numFmtId="169" fontId="29" fillId="23" borderId="6" xfId="0" applyFont="true" applyBorder="true" applyAlignment="false" applyProtection="false">
      <alignment horizontal="general" vertical="bottom" textRotation="0" wrapText="false" indent="0" shrinkToFit="false"/>
      <protection locked="true" hidden="false"/>
    </xf>
    <xf numFmtId="164" fontId="0" fillId="23" borderId="34" xfId="0" applyFont="true" applyBorder="true" applyAlignment="true" applyProtection="false">
      <alignment horizontal="general" vertical="bottom" textRotation="0" wrapText="true" indent="0" shrinkToFit="false"/>
      <protection locked="true" hidden="false"/>
    </xf>
    <xf numFmtId="169" fontId="29" fillId="22" borderId="17" xfId="0" applyFont="true" applyBorder="true" applyAlignment="true" applyProtection="false">
      <alignment horizontal="right" vertical="top" textRotation="0" wrapText="true" indent="0" shrinkToFit="false"/>
      <protection locked="true" hidden="false"/>
    </xf>
    <xf numFmtId="164" fontId="29" fillId="21" borderId="34" xfId="0" applyFont="true" applyBorder="true" applyAlignment="true" applyProtection="false">
      <alignment horizontal="general" vertical="top" textRotation="0" wrapText="true" indent="0" shrinkToFit="false"/>
      <protection locked="true" hidden="false"/>
    </xf>
    <xf numFmtId="169" fontId="29" fillId="22" borderId="0" xfId="0" applyFont="true" applyBorder="false" applyAlignment="true" applyProtection="false">
      <alignment horizontal="right" vertical="bottom" textRotation="0" wrapText="false" indent="0" shrinkToFit="false"/>
      <protection locked="true" hidden="false"/>
    </xf>
    <xf numFmtId="164" fontId="29" fillId="22" borderId="34" xfId="0" applyFont="true" applyBorder="true" applyAlignment="true" applyProtection="false">
      <alignment horizontal="general" vertical="top" textRotation="0" wrapText="true" indent="0" shrinkToFit="false"/>
      <protection locked="true" hidden="false"/>
    </xf>
    <xf numFmtId="164" fontId="30" fillId="21" borderId="34" xfId="0" applyFont="true" applyBorder="true" applyAlignment="true" applyProtection="false">
      <alignment horizontal="general" vertical="top" textRotation="0" wrapText="true" indent="0" shrinkToFit="false"/>
      <protection locked="true" hidden="false"/>
    </xf>
    <xf numFmtId="164" fontId="29" fillId="23" borderId="32" xfId="0" applyFont="true" applyBorder="true" applyAlignment="true" applyProtection="false">
      <alignment horizontal="general" vertical="bottom" textRotation="0" wrapText="true" indent="0" shrinkToFit="false"/>
      <protection locked="true" hidden="false"/>
    </xf>
    <xf numFmtId="164" fontId="0" fillId="23" borderId="32" xfId="0" applyFont="true" applyBorder="true" applyAlignment="true" applyProtection="false">
      <alignment horizontal="general" vertical="bottom" textRotation="0" wrapText="true" indent="0" shrinkToFit="false"/>
      <protection locked="true" hidden="false"/>
    </xf>
    <xf numFmtId="164" fontId="26" fillId="21" borderId="17" xfId="0" applyFont="true" applyBorder="true" applyAlignment="false" applyProtection="false">
      <alignment horizontal="general" vertical="bottom" textRotation="0" wrapText="false" indent="0" shrinkToFit="false"/>
      <protection locked="true" hidden="false"/>
    </xf>
    <xf numFmtId="164" fontId="29" fillId="0" borderId="17" xfId="0" applyFont="true" applyBorder="true" applyAlignment="false" applyProtection="false">
      <alignment horizontal="general" vertical="bottom" textRotation="0" wrapText="false" indent="0" shrinkToFit="false"/>
      <protection locked="true" hidden="false"/>
    </xf>
    <xf numFmtId="164" fontId="29" fillId="23" borderId="0" xfId="0" applyFont="true" applyBorder="true" applyAlignment="true" applyProtection="false">
      <alignment horizontal="general" vertical="bottom" textRotation="0" wrapText="true" indent="0" shrinkToFit="false"/>
      <protection locked="true" hidden="false"/>
    </xf>
    <xf numFmtId="164" fontId="29" fillId="20" borderId="23" xfId="0" applyFont="true" applyBorder="true" applyAlignment="true" applyProtection="false">
      <alignment horizontal="general" vertical="bottom" textRotation="0" wrapText="false" indent="0" shrinkToFit="false"/>
      <protection locked="true" hidden="false"/>
    </xf>
    <xf numFmtId="164" fontId="22" fillId="20" borderId="30" xfId="0" applyFont="true" applyBorder="true" applyAlignment="false" applyProtection="false">
      <alignment horizontal="general" vertical="bottom" textRotation="0" wrapText="false" indent="0" shrinkToFit="false"/>
      <protection locked="true" hidden="false"/>
    </xf>
    <xf numFmtId="164" fontId="22" fillId="20" borderId="38" xfId="0" applyFont="true" applyBorder="true" applyAlignment="false" applyProtection="false">
      <alignment horizontal="general" vertical="bottom" textRotation="0" wrapText="false" indent="0" shrinkToFit="false"/>
      <protection locked="true" hidden="false"/>
    </xf>
    <xf numFmtId="164" fontId="22" fillId="20" borderId="21" xfId="0" applyFont="true" applyBorder="true" applyAlignment="false" applyProtection="false">
      <alignment horizontal="general" vertical="bottom" textRotation="0" wrapText="false" indent="0" shrinkToFit="false"/>
      <protection locked="true" hidden="false"/>
    </xf>
    <xf numFmtId="164" fontId="22" fillId="20" borderId="39" xfId="0" applyFont="true" applyBorder="true" applyAlignment="true" applyProtection="false">
      <alignment horizontal="general" vertical="bottom" textRotation="0" wrapText="true" indent="0" shrinkToFit="false"/>
      <protection locked="true" hidden="false"/>
    </xf>
    <xf numFmtId="164" fontId="22" fillId="20" borderId="40" xfId="0" applyFont="true" applyBorder="true" applyAlignment="false" applyProtection="false">
      <alignment horizontal="general" vertical="bottom" textRotation="0" wrapText="false" indent="0" shrinkToFit="false"/>
      <protection locked="true" hidden="false"/>
    </xf>
    <xf numFmtId="164" fontId="22" fillId="4" borderId="41" xfId="0" applyFont="true" applyBorder="true" applyAlignment="false" applyProtection="false">
      <alignment horizontal="general" vertical="bottom" textRotation="0" wrapText="false" indent="0" shrinkToFit="false"/>
      <protection locked="true" hidden="false"/>
    </xf>
    <xf numFmtId="164" fontId="22" fillId="23" borderId="42" xfId="0" applyFont="true" applyBorder="true" applyAlignment="false" applyProtection="false">
      <alignment horizontal="general" vertical="bottom" textRotation="0" wrapText="false" indent="0" shrinkToFit="false"/>
      <protection locked="true" hidden="false"/>
    </xf>
    <xf numFmtId="164" fontId="29" fillId="23" borderId="14" xfId="0" applyFont="true" applyBorder="true" applyAlignment="false" applyProtection="false">
      <alignment horizontal="general" vertical="bottom" textRotation="0" wrapText="false" indent="0" shrinkToFit="false"/>
      <protection locked="true" hidden="false"/>
    </xf>
    <xf numFmtId="164" fontId="29" fillId="23" borderId="15" xfId="0" applyFont="true" applyBorder="true" applyAlignment="false" applyProtection="false">
      <alignment horizontal="general" vertical="bottom" textRotation="0" wrapText="false" indent="0" shrinkToFit="false"/>
      <protection locked="true" hidden="false"/>
    </xf>
    <xf numFmtId="164" fontId="29" fillId="23" borderId="31" xfId="0" applyFont="true" applyBorder="true" applyAlignment="false" applyProtection="false">
      <alignment horizontal="general" vertical="bottom" textRotation="0" wrapText="false" indent="0" shrinkToFit="false"/>
      <protection locked="true" hidden="false"/>
    </xf>
    <xf numFmtId="164" fontId="22" fillId="23" borderId="22" xfId="0" applyFont="true" applyBorder="true" applyAlignment="true" applyProtection="false">
      <alignment horizontal="general" vertical="bottom" textRotation="0" wrapText="true" indent="0" shrinkToFit="false"/>
      <protection locked="true" hidden="false"/>
    </xf>
    <xf numFmtId="170" fontId="0" fillId="5" borderId="0" xfId="0" applyFont="false" applyBorder="true" applyAlignment="false" applyProtection="false">
      <alignment horizontal="general" vertical="bottom" textRotation="0" wrapText="false" indent="0" shrinkToFit="false"/>
      <protection locked="true" hidden="false"/>
    </xf>
    <xf numFmtId="164" fontId="29" fillId="0" borderId="15" xfId="0" applyFont="true" applyBorder="true" applyAlignment="true" applyProtection="false">
      <alignment horizontal="general" vertical="top" textRotation="0" wrapText="true" indent="0" shrinkToFit="false"/>
      <protection locked="true" hidden="false"/>
    </xf>
    <xf numFmtId="164" fontId="22" fillId="23" borderId="43" xfId="0" applyFont="true" applyBorder="true" applyAlignment="false" applyProtection="false">
      <alignment horizontal="general" vertical="bottom" textRotation="0" wrapText="false" indent="0" shrinkToFit="false"/>
      <protection locked="true" hidden="false"/>
    </xf>
    <xf numFmtId="164" fontId="29" fillId="23" borderId="44" xfId="0" applyFont="true" applyBorder="true" applyAlignment="false" applyProtection="false">
      <alignment horizontal="general" vertical="bottom" textRotation="0" wrapText="false" indent="0" shrinkToFit="false"/>
      <protection locked="true" hidden="false"/>
    </xf>
    <xf numFmtId="170" fontId="0" fillId="0" borderId="32" xfId="0" applyFont="false" applyBorder="true" applyAlignment="true" applyProtection="false">
      <alignment horizontal="general" vertical="center" textRotation="0" wrapText="false" indent="0" shrinkToFit="false"/>
      <protection locked="true" hidden="false"/>
    </xf>
    <xf numFmtId="164" fontId="29" fillId="0" borderId="17" xfId="0" applyFont="true" applyBorder="true" applyAlignment="true" applyProtection="false">
      <alignment horizontal="general" vertical="top" textRotation="0" wrapText="true" indent="0" shrinkToFit="false"/>
      <protection locked="true" hidden="false"/>
    </xf>
    <xf numFmtId="164" fontId="0" fillId="0" borderId="34" xfId="0" applyFont="true" applyBorder="true" applyAlignment="true" applyProtection="false">
      <alignment horizontal="general" vertical="top" textRotation="0" wrapText="true" indent="0" shrinkToFit="false"/>
      <protection locked="true" hidden="false"/>
    </xf>
    <xf numFmtId="170" fontId="0" fillId="0" borderId="6" xfId="0" applyFont="false" applyBorder="true" applyAlignment="true" applyProtection="false">
      <alignment horizontal="general" vertical="center" textRotation="0" wrapText="false" indent="0" shrinkToFit="false"/>
      <protection locked="true" hidden="false"/>
    </xf>
    <xf numFmtId="164" fontId="29" fillId="0" borderId="22" xfId="0" applyFont="true" applyBorder="true" applyAlignment="true" applyProtection="false">
      <alignment horizontal="general" vertical="top" textRotation="0" wrapText="true" indent="0" shrinkToFit="false"/>
      <protection locked="true" hidden="false"/>
    </xf>
    <xf numFmtId="170" fontId="0" fillId="5" borderId="32" xfId="0" applyFont="false" applyBorder="true" applyAlignment="false" applyProtection="false">
      <alignment horizontal="general" vertical="bottom" textRotation="0" wrapText="false" indent="0" shrinkToFit="false"/>
      <protection locked="true" hidden="false"/>
    </xf>
    <xf numFmtId="164" fontId="29" fillId="23" borderId="34" xfId="0" applyFont="true" applyBorder="true" applyAlignment="true" applyProtection="false">
      <alignment horizontal="justify" vertical="bottom" textRotation="0" wrapText="false" indent="0" shrinkToFit="false"/>
      <protection locked="true" hidden="false"/>
    </xf>
    <xf numFmtId="164" fontId="29" fillId="22" borderId="17" xfId="0" applyFont="true" applyBorder="true" applyAlignment="true" applyProtection="false">
      <alignment horizontal="general" vertical="top" textRotation="0" wrapText="true" indent="0" shrinkToFit="false"/>
      <protection locked="true" hidden="false"/>
    </xf>
    <xf numFmtId="164" fontId="22" fillId="4" borderId="43" xfId="0" applyFont="true" applyBorder="true" applyAlignment="false" applyProtection="false">
      <alignment horizontal="general" vertical="bottom" textRotation="0" wrapText="false" indent="0" shrinkToFit="false"/>
      <protection locked="true" hidden="false"/>
    </xf>
    <xf numFmtId="164" fontId="29" fillId="4" borderId="44" xfId="0" applyFont="true" applyBorder="true" applyAlignment="false" applyProtection="false">
      <alignment horizontal="general" vertical="bottom" textRotation="0" wrapText="false" indent="0" shrinkToFit="false"/>
      <protection locked="true" hidden="false"/>
    </xf>
    <xf numFmtId="168" fontId="29" fillId="21" borderId="45" xfId="21" applyFont="true" applyBorder="true" applyAlignment="true" applyProtection="false">
      <alignment horizontal="right" vertical="top" textRotation="0" wrapText="true" indent="0" shrinkToFit="false"/>
      <protection locked="true" hidden="false"/>
    </xf>
    <xf numFmtId="164" fontId="0" fillId="0" borderId="46" xfId="21" applyFont="true" applyBorder="true" applyAlignment="true" applyProtection="true">
      <alignment horizontal="general" vertical="top" textRotation="0" wrapText="true" indent="0" shrinkToFit="false"/>
      <protection locked="true" hidden="false"/>
    </xf>
    <xf numFmtId="168" fontId="29" fillId="25" borderId="45" xfId="21" applyFont="true" applyBorder="true" applyAlignment="true" applyProtection="false">
      <alignment horizontal="right" vertical="top" textRotation="0" wrapText="true" indent="0" shrinkToFit="false"/>
      <protection locked="true" hidden="false"/>
    </xf>
    <xf numFmtId="164" fontId="32" fillId="0" borderId="46" xfId="21" applyFont="true" applyBorder="true" applyAlignment="true" applyProtection="true">
      <alignment horizontal="general" vertical="top" textRotation="0" wrapText="true" indent="0" shrinkToFit="false"/>
      <protection locked="true" hidden="false"/>
    </xf>
    <xf numFmtId="164" fontId="29" fillId="0" borderId="46" xfId="21" applyFont="true" applyBorder="true" applyAlignment="true" applyProtection="true">
      <alignment horizontal="general" vertical="top" textRotation="0" wrapText="true" indent="0" shrinkToFit="false"/>
      <protection locked="true" hidden="false"/>
    </xf>
    <xf numFmtId="164" fontId="0" fillId="0" borderId="46" xfId="21" applyFont="true" applyBorder="true" applyAlignment="true" applyProtection="true">
      <alignment horizontal="general" vertical="bottom" textRotation="0" wrapText="true" indent="0" shrinkToFit="false"/>
      <protection locked="true" hidden="false"/>
    </xf>
    <xf numFmtId="168" fontId="29" fillId="4" borderId="32" xfId="0" applyFont="true" applyBorder="true" applyAlignment="false" applyProtection="false">
      <alignment horizontal="general" vertical="bottom" textRotation="0" wrapText="false" indent="0" shrinkToFit="false"/>
      <protection locked="true" hidden="false"/>
    </xf>
    <xf numFmtId="168" fontId="29" fillId="26" borderId="45" xfId="21" applyFont="true" applyBorder="true" applyAlignment="true" applyProtection="true">
      <alignment horizontal="right" vertical="top" textRotation="0" wrapText="true" indent="0" shrinkToFit="false"/>
      <protection locked="true" hidden="false"/>
    </xf>
    <xf numFmtId="164" fontId="29" fillId="27" borderId="17" xfId="0" applyFont="true" applyBorder="true" applyAlignment="true" applyProtection="false">
      <alignment horizontal="general" vertical="top" textRotation="0" wrapText="true" indent="0" shrinkToFit="false"/>
      <protection locked="true" hidden="false"/>
    </xf>
    <xf numFmtId="164" fontId="22" fillId="23" borderId="47" xfId="0" applyFont="true" applyBorder="true" applyAlignment="false" applyProtection="false">
      <alignment horizontal="general" vertical="bottom" textRotation="0" wrapText="false" indent="0" shrinkToFit="false"/>
      <protection locked="true" hidden="false"/>
    </xf>
    <xf numFmtId="164" fontId="29" fillId="23" borderId="8" xfId="0" applyFont="true" applyBorder="true" applyAlignment="false" applyProtection="false">
      <alignment horizontal="general" vertical="bottom" textRotation="0" wrapText="false" indent="0" shrinkToFit="false"/>
      <protection locked="true" hidden="false"/>
    </xf>
    <xf numFmtId="164" fontId="29" fillId="23" borderId="17" xfId="0" applyFont="true" applyBorder="true" applyAlignment="true" applyProtection="false">
      <alignment horizontal="general" vertical="bottom" textRotation="0" wrapText="true" indent="0" shrinkToFit="false"/>
      <protection locked="true" hidden="false"/>
    </xf>
    <xf numFmtId="168" fontId="29" fillId="28" borderId="45" xfId="21" applyFont="true" applyBorder="true" applyAlignment="true" applyProtection="true">
      <alignment horizontal="right" vertical="top" textRotation="0" wrapText="true" indent="0" shrinkToFit="false"/>
      <protection locked="true" hidden="false"/>
    </xf>
    <xf numFmtId="173" fontId="33" fillId="2" borderId="48" xfId="0" applyFont="true" applyBorder="true" applyAlignment="true" applyProtection="false">
      <alignment horizontal="general" vertical="top" textRotation="0" wrapText="true" indent="0" shrinkToFit="false"/>
      <protection locked="true" hidden="false"/>
    </xf>
    <xf numFmtId="170" fontId="0" fillId="21" borderId="6" xfId="0" applyFont="true" applyBorder="true" applyAlignment="true" applyProtection="false">
      <alignment horizontal="general" vertical="center" textRotation="0" wrapText="true" indent="0" shrinkToFit="false"/>
      <protection locked="true" hidden="false"/>
    </xf>
    <xf numFmtId="170" fontId="0" fillId="21" borderId="32" xfId="0" applyFont="false" applyBorder="true" applyAlignment="true" applyProtection="false">
      <alignment horizontal="general" vertical="center" textRotation="0" wrapText="false" indent="0" shrinkToFit="false"/>
      <protection locked="true" hidden="false"/>
    </xf>
    <xf numFmtId="164" fontId="29" fillId="21" borderId="17" xfId="0" applyFont="true" applyBorder="true" applyAlignment="true" applyProtection="false">
      <alignment horizontal="general" vertical="top" textRotation="0" wrapText="true" indent="0" shrinkToFit="false"/>
      <protection locked="true" hidden="false"/>
    </xf>
    <xf numFmtId="169" fontId="29" fillId="23" borderId="9" xfId="0" applyFont="true" applyBorder="true" applyAlignment="false" applyProtection="false">
      <alignment horizontal="general" vertical="bottom" textRotation="0" wrapText="false" indent="0" shrinkToFit="false"/>
      <protection locked="true" hidden="false"/>
    </xf>
    <xf numFmtId="164" fontId="22" fillId="4" borderId="13" xfId="0" applyFont="true" applyBorder="true" applyAlignment="true" applyProtection="false">
      <alignment horizontal="right" vertical="bottom" textRotation="0" wrapText="false" indent="0" shrinkToFit="false"/>
      <protection locked="true" hidden="false"/>
    </xf>
    <xf numFmtId="164" fontId="22" fillId="4" borderId="47" xfId="0" applyFont="true" applyBorder="true" applyAlignment="false" applyProtection="false">
      <alignment horizontal="general" vertical="bottom" textRotation="0" wrapText="false" indent="0" shrinkToFit="false"/>
      <protection locked="true" hidden="false"/>
    </xf>
    <xf numFmtId="164" fontId="29" fillId="4" borderId="8" xfId="0" applyFont="true" applyBorder="true" applyAlignment="false" applyProtection="false">
      <alignment horizontal="general" vertical="bottom" textRotation="0" wrapText="false" indent="0" shrinkToFit="false"/>
      <protection locked="true" hidden="false"/>
    </xf>
    <xf numFmtId="168" fontId="29" fillId="4" borderId="9" xfId="0" applyFont="true" applyBorder="true" applyAlignment="false" applyProtection="false">
      <alignment horizontal="general" vertical="bottom" textRotation="0" wrapText="false" indent="0" shrinkToFit="false"/>
      <protection locked="true" hidden="false"/>
    </xf>
    <xf numFmtId="171" fontId="0" fillId="21" borderId="49" xfId="0" applyFont="false" applyBorder="true" applyAlignment="true" applyProtection="false">
      <alignment horizontal="right" vertical="top" textRotation="0" wrapText="true" indent="0" shrinkToFit="false"/>
      <protection locked="true" hidden="false"/>
    </xf>
    <xf numFmtId="164" fontId="29" fillId="0" borderId="46" xfId="0" applyFont="true" applyBorder="true" applyAlignment="true" applyProtection="false">
      <alignment horizontal="general" vertical="top" textRotation="0" wrapText="true" indent="0" shrinkToFit="false"/>
      <protection locked="true" hidden="false"/>
    </xf>
    <xf numFmtId="168" fontId="29" fillId="4" borderId="17" xfId="0" applyFont="true" applyBorder="true" applyAlignment="false" applyProtection="false">
      <alignment horizontal="general" vertical="bottom" textRotation="0" wrapText="false" indent="0" shrinkToFit="false"/>
      <protection locked="true" hidden="false"/>
    </xf>
    <xf numFmtId="164" fontId="22" fillId="4" borderId="34" xfId="0" applyFont="true" applyBorder="true" applyAlignment="true" applyProtection="false">
      <alignment horizontal="general" vertical="top" textRotation="0" wrapText="true" indent="0" shrinkToFit="false"/>
      <protection locked="true" hidden="false"/>
    </xf>
    <xf numFmtId="164" fontId="0" fillId="21" borderId="49" xfId="0" applyFont="false" applyBorder="true" applyAlignment="true" applyProtection="false">
      <alignment horizontal="right" vertical="top" textRotation="0" wrapText="true" indent="0" shrinkToFit="false"/>
      <protection locked="true" hidden="false"/>
    </xf>
    <xf numFmtId="164" fontId="29" fillId="0" borderId="46" xfId="0" applyFont="true" applyBorder="true" applyAlignment="true" applyProtection="false">
      <alignment horizontal="general" vertical="top" textRotation="0" wrapText="false" indent="0" shrinkToFit="false"/>
      <protection locked="true" hidden="false"/>
    </xf>
    <xf numFmtId="164" fontId="0" fillId="0" borderId="46" xfId="0" applyFont="true" applyBorder="true" applyAlignment="true" applyProtection="false">
      <alignment horizontal="left" vertical="top" textRotation="0" wrapText="true" indent="0" shrinkToFit="false"/>
      <protection locked="true" hidden="false"/>
    </xf>
    <xf numFmtId="164" fontId="22" fillId="4" borderId="43" xfId="0" applyFont="true" applyBorder="true" applyAlignment="true" applyProtection="false">
      <alignment horizontal="general" vertical="bottom" textRotation="0" wrapText="false" indent="0" shrinkToFit="false"/>
      <protection locked="true" hidden="false"/>
    </xf>
    <xf numFmtId="164" fontId="29" fillId="4" borderId="37" xfId="0" applyFont="true" applyBorder="true" applyAlignment="true" applyProtection="false">
      <alignment horizontal="general" vertical="bottom" textRotation="0" wrapText="true" indent="0" shrinkToFit="false"/>
      <protection locked="true" hidden="false"/>
    </xf>
    <xf numFmtId="171" fontId="29" fillId="29" borderId="50" xfId="0" applyFont="true" applyBorder="true" applyAlignment="true" applyProtection="false">
      <alignment horizontal="right" vertical="top" textRotation="0" wrapText="true" indent="0" shrinkToFit="false"/>
      <protection locked="true" hidden="false"/>
    </xf>
    <xf numFmtId="164" fontId="22" fillId="4" borderId="51" xfId="0" applyFont="true" applyBorder="true" applyAlignment="false" applyProtection="false">
      <alignment horizontal="general" vertical="bottom" textRotation="0" wrapText="false" indent="0" shrinkToFit="false"/>
      <protection locked="true" hidden="false"/>
    </xf>
    <xf numFmtId="164" fontId="29" fillId="4" borderId="10" xfId="0" applyFont="true" applyBorder="true" applyAlignment="false" applyProtection="false">
      <alignment horizontal="general" vertical="bottom" textRotation="0" wrapText="false" indent="0" shrinkToFit="false"/>
      <protection locked="true" hidden="false"/>
    </xf>
    <xf numFmtId="168" fontId="29" fillId="4" borderId="18" xfId="0" applyFont="true" applyBorder="true" applyAlignment="false" applyProtection="false">
      <alignment horizontal="general" vertical="bottom" textRotation="0" wrapText="false" indent="0" shrinkToFit="false"/>
      <protection locked="true" hidden="false"/>
    </xf>
    <xf numFmtId="169" fontId="29" fillId="4" borderId="52" xfId="0" applyFont="true" applyBorder="true" applyAlignment="false" applyProtection="false">
      <alignment horizontal="general" vertical="bottom" textRotation="0" wrapText="false" indent="0" shrinkToFit="false"/>
      <protection locked="true" hidden="false"/>
    </xf>
    <xf numFmtId="169" fontId="29" fillId="4" borderId="1" xfId="0" applyFont="true" applyBorder="true" applyAlignment="false" applyProtection="false">
      <alignment horizontal="general" vertical="bottom" textRotation="0" wrapText="false" indent="0" shrinkToFit="false"/>
      <protection locked="true" hidden="false"/>
    </xf>
    <xf numFmtId="164" fontId="29" fillId="4" borderId="23" xfId="0" applyFont="true" applyBorder="true" applyAlignment="true" applyProtection="false">
      <alignment horizontal="justify" vertical="bottom" textRotation="0" wrapText="false" indent="0" shrinkToFit="false"/>
      <protection locked="true" hidden="false"/>
    </xf>
    <xf numFmtId="164" fontId="22" fillId="30" borderId="43" xfId="0" applyFont="true" applyBorder="true" applyAlignment="false" applyProtection="false">
      <alignment horizontal="general" vertical="bottom" textRotation="0" wrapText="false" indent="0" shrinkToFit="false"/>
      <protection locked="true" hidden="false"/>
    </xf>
    <xf numFmtId="164" fontId="29" fillId="30" borderId="17" xfId="0" applyFont="true" applyBorder="true" applyAlignment="false" applyProtection="false">
      <alignment horizontal="general" vertical="bottom" textRotation="0" wrapText="false" indent="0" shrinkToFit="false"/>
      <protection locked="true" hidden="false"/>
    </xf>
    <xf numFmtId="169" fontId="29" fillId="30" borderId="17" xfId="0" applyFont="true" applyBorder="true" applyAlignment="false" applyProtection="false">
      <alignment horizontal="general" vertical="bottom" textRotation="0" wrapText="false" indent="0" shrinkToFit="false"/>
      <protection locked="true" hidden="false"/>
    </xf>
    <xf numFmtId="169" fontId="29" fillId="30" borderId="32" xfId="0" applyFont="true" applyBorder="true" applyAlignment="false" applyProtection="false">
      <alignment horizontal="general" vertical="bottom" textRotation="0" wrapText="false" indent="0" shrinkToFit="false"/>
      <protection locked="true" hidden="false"/>
    </xf>
    <xf numFmtId="169" fontId="29" fillId="30" borderId="6" xfId="0" applyFont="true" applyBorder="true" applyAlignment="false" applyProtection="false">
      <alignment horizontal="general" vertical="bottom" textRotation="0" wrapText="false" indent="0" shrinkToFit="false"/>
      <protection locked="true" hidden="false"/>
    </xf>
    <xf numFmtId="164" fontId="29" fillId="30" borderId="34" xfId="0" applyFont="true" applyBorder="true" applyAlignment="true" applyProtection="false">
      <alignment horizontal="justify" vertical="bottom" textRotation="0" wrapText="false" indent="0" shrinkToFit="false"/>
      <protection locked="true" hidden="false"/>
    </xf>
    <xf numFmtId="164" fontId="29" fillId="0" borderId="11" xfId="0" applyFont="true" applyBorder="true" applyAlignment="false" applyProtection="false">
      <alignment horizontal="general" vertical="bottom" textRotation="0" wrapText="false" indent="0" shrinkToFit="false"/>
      <protection locked="true" hidden="false"/>
    </xf>
    <xf numFmtId="164" fontId="22" fillId="20" borderId="20" xfId="0" applyFont="true" applyBorder="true" applyAlignment="false" applyProtection="false">
      <alignment horizontal="general" vertical="bottom" textRotation="0" wrapText="false" indent="0" shrinkToFit="false"/>
      <protection locked="true" hidden="false"/>
    </xf>
    <xf numFmtId="164" fontId="22" fillId="20" borderId="39" xfId="0" applyFont="true" applyBorder="true" applyAlignment="false" applyProtection="false">
      <alignment horizontal="general" vertical="bottom" textRotation="0" wrapText="false" indent="0" shrinkToFit="false"/>
      <protection locked="true" hidden="false"/>
    </xf>
    <xf numFmtId="164" fontId="22" fillId="20" borderId="1" xfId="0" applyFont="true" applyBorder="true" applyAlignment="false" applyProtection="false">
      <alignment horizontal="general" vertical="bottom" textRotation="0" wrapText="false" indent="0" shrinkToFit="false"/>
      <protection locked="true" hidden="false"/>
    </xf>
    <xf numFmtId="164" fontId="22" fillId="20" borderId="0" xfId="0" applyFont="true" applyBorder="true" applyAlignment="false" applyProtection="false">
      <alignment horizontal="general" vertical="bottom" textRotation="0" wrapText="false" indent="0" shrinkToFit="false"/>
      <protection locked="true" hidden="false"/>
    </xf>
    <xf numFmtId="164" fontId="29" fillId="4" borderId="32" xfId="0" applyFont="true" applyBorder="true" applyAlignment="true" applyProtection="false">
      <alignment horizontal="general" vertical="bottom" textRotation="0" wrapText="true" indent="0" shrinkToFit="false"/>
      <protection locked="true" hidden="false"/>
    </xf>
    <xf numFmtId="164" fontId="22" fillId="4" borderId="34" xfId="0" applyFont="true" applyBorder="true" applyAlignment="true" applyProtection="false">
      <alignment horizontal="justify" vertical="bottom" textRotation="0" wrapText="false" indent="0" shrinkToFit="false"/>
      <protection locked="true" hidden="false"/>
    </xf>
    <xf numFmtId="170" fontId="0" fillId="5" borderId="12" xfId="0" applyFont="false" applyBorder="true" applyAlignment="false" applyProtection="false">
      <alignment horizontal="general" vertical="bottom" textRotation="0" wrapText="false" indent="0" shrinkToFit="false"/>
      <protection locked="true" hidden="false"/>
    </xf>
    <xf numFmtId="170" fontId="0" fillId="25" borderId="32" xfId="0" applyFont="false" applyBorder="true" applyAlignment="true" applyProtection="false">
      <alignment horizontal="general" vertical="center" textRotation="0" wrapText="false" indent="0" shrinkToFit="false"/>
      <protection locked="true" hidden="false"/>
    </xf>
    <xf numFmtId="170" fontId="0" fillId="25" borderId="12" xfId="0" applyFont="false" applyBorder="true" applyAlignment="true" applyProtection="false">
      <alignment horizontal="general" vertical="center" textRotation="0" wrapText="false" indent="0" shrinkToFit="false"/>
      <protection locked="true" hidden="false"/>
    </xf>
    <xf numFmtId="170" fontId="0" fillId="5" borderId="7" xfId="0" applyFont="false" applyBorder="true" applyAlignment="false" applyProtection="false">
      <alignment horizontal="general" vertical="bottom" textRotation="0" wrapText="false" indent="0" shrinkToFit="false"/>
      <protection locked="true" hidden="false"/>
    </xf>
    <xf numFmtId="164" fontId="29" fillId="4" borderId="34" xfId="0" applyFont="true" applyBorder="true" applyAlignment="true" applyProtection="false">
      <alignment horizontal="justify" vertical="bottom" textRotation="0" wrapText="false" indent="0" shrinkToFit="false"/>
      <protection locked="true" hidden="false"/>
    </xf>
    <xf numFmtId="170" fontId="0" fillId="5" borderId="32" xfId="0" applyFont="false" applyBorder="true" applyAlignment="true" applyProtection="false">
      <alignment horizontal="general" vertical="center" textRotation="0" wrapText="false" indent="0" shrinkToFit="false"/>
      <protection locked="true" hidden="false"/>
    </xf>
    <xf numFmtId="173" fontId="29" fillId="0" borderId="34" xfId="0" applyFont="true" applyBorder="true" applyAlignment="true" applyProtection="false">
      <alignment horizontal="general" vertical="bottom" textRotation="0" wrapText="true" indent="0" shrinkToFit="false"/>
      <protection locked="true" hidden="false"/>
    </xf>
    <xf numFmtId="164" fontId="22" fillId="23" borderId="16" xfId="0" applyFont="true" applyBorder="true" applyAlignment="true" applyProtection="false">
      <alignment horizontal="right" vertical="bottom" textRotation="0" wrapText="false" indent="0" shrinkToFit="false"/>
      <protection locked="true" hidden="false"/>
    </xf>
    <xf numFmtId="164" fontId="29" fillId="21" borderId="46" xfId="21"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8" fontId="29" fillId="23" borderId="32" xfId="0" applyFont="true" applyBorder="true" applyAlignment="false" applyProtection="false">
      <alignment horizontal="general" vertical="bottom" textRotation="0" wrapText="false" indent="0" shrinkToFit="false"/>
      <protection locked="true" hidden="false"/>
    </xf>
    <xf numFmtId="164" fontId="31" fillId="0" borderId="46" xfId="21" applyFont="false" applyBorder="true" applyAlignment="true" applyProtection="true">
      <alignment horizontal="general" vertical="bottom" textRotation="0" wrapText="true" indent="0" shrinkToFit="false"/>
      <protection locked="true" hidden="false"/>
    </xf>
    <xf numFmtId="168" fontId="0" fillId="0" borderId="46" xfId="21" applyFont="true" applyBorder="true" applyAlignment="true" applyProtection="true">
      <alignment horizontal="general" vertical="bottom" textRotation="0" wrapText="true" indent="0" shrinkToFit="false"/>
      <protection locked="true" hidden="false"/>
    </xf>
    <xf numFmtId="168" fontId="34" fillId="0" borderId="46" xfId="21" applyFont="true" applyBorder="true" applyAlignment="true" applyProtection="true">
      <alignment horizontal="general" vertical="bottom" textRotation="0" wrapText="true" indent="0" shrinkToFit="false"/>
      <protection locked="true" hidden="false"/>
    </xf>
    <xf numFmtId="164" fontId="29" fillId="4" borderId="44" xfId="0" applyFont="true" applyBorder="true" applyAlignment="true" applyProtection="false">
      <alignment horizontal="general" vertical="bottom" textRotation="0" wrapText="true" indent="0" shrinkToFit="false"/>
      <protection locked="true" hidden="false"/>
    </xf>
    <xf numFmtId="168" fontId="0" fillId="6" borderId="17" xfId="0" applyFont="false" applyBorder="true" applyAlignment="true" applyProtection="false">
      <alignment horizontal="center" vertical="top" textRotation="0" wrapText="true" indent="0" shrinkToFit="false"/>
      <protection locked="true" hidden="false"/>
    </xf>
    <xf numFmtId="164" fontId="29" fillId="21" borderId="49" xfId="0" applyFont="true" applyBorder="true" applyAlignment="true" applyProtection="false">
      <alignment horizontal="right" vertical="top" textRotation="0" wrapText="true" indent="0" shrinkToFit="false"/>
      <protection locked="true" hidden="false"/>
    </xf>
    <xf numFmtId="164" fontId="29" fillId="0" borderId="49" xfId="0" applyFont="true" applyBorder="true" applyAlignment="true" applyProtection="false">
      <alignment horizontal="general" vertical="top" textRotation="0" wrapText="true" indent="0" shrinkToFit="false"/>
      <protection locked="true" hidden="false"/>
    </xf>
    <xf numFmtId="164" fontId="22" fillId="23" borderId="53" xfId="0" applyFont="true" applyBorder="true" applyAlignment="true" applyProtection="false">
      <alignment horizontal="right" vertical="bottom" textRotation="0" wrapText="false" indent="0" shrinkToFit="false"/>
      <protection locked="true" hidden="false"/>
    </xf>
    <xf numFmtId="171" fontId="29" fillId="21" borderId="46" xfId="0" applyFont="true" applyBorder="true" applyAlignment="true" applyProtection="false">
      <alignment horizontal="right" vertical="top" textRotation="0" wrapText="true" indent="0" shrinkToFit="false"/>
      <protection locked="true" hidden="false"/>
    </xf>
    <xf numFmtId="164" fontId="29" fillId="4" borderId="15" xfId="0" applyFont="true" applyBorder="true" applyAlignment="true" applyProtection="false">
      <alignment horizontal="general" vertical="bottom" textRotation="0" wrapText="false" indent="0" shrinkToFit="false"/>
      <protection locked="true" hidden="false"/>
    </xf>
    <xf numFmtId="164" fontId="29" fillId="4" borderId="15" xfId="0" applyFont="true" applyBorder="true" applyAlignment="true" applyProtection="false">
      <alignment horizontal="general" vertical="bottom" textRotation="0" wrapText="true" indent="0" shrinkToFit="false"/>
      <protection locked="true" hidden="false"/>
    </xf>
    <xf numFmtId="164" fontId="29" fillId="4" borderId="31" xfId="0" applyFont="true" applyBorder="true" applyAlignment="true" applyProtection="false">
      <alignment horizontal="general" vertical="bottom" textRotation="0" wrapText="false" indent="0" shrinkToFit="false"/>
      <protection locked="true" hidden="false"/>
    </xf>
    <xf numFmtId="164" fontId="29" fillId="4" borderId="22" xfId="0" applyFont="true" applyBorder="true" applyAlignment="true" applyProtection="false">
      <alignment horizontal="general" vertical="bottom" textRotation="0" wrapText="true" indent="0" shrinkToFit="false"/>
      <protection locked="true" hidden="false"/>
    </xf>
    <xf numFmtId="168" fontId="0" fillId="5" borderId="17" xfId="0" applyFont="false" applyBorder="true" applyAlignment="true" applyProtection="false">
      <alignment horizontal="center" vertical="top" textRotation="0" wrapText="true" indent="0" shrinkToFit="false"/>
      <protection locked="true" hidden="false"/>
    </xf>
    <xf numFmtId="164" fontId="0" fillId="0" borderId="8" xfId="0" applyFont="true" applyBorder="true" applyAlignment="true" applyProtection="false">
      <alignment horizontal="general" vertical="top" textRotation="0" wrapText="true" indent="0" shrinkToFit="false"/>
      <protection locked="true" hidden="false"/>
    </xf>
    <xf numFmtId="164" fontId="29" fillId="4" borderId="17" xfId="0" applyFont="true" applyBorder="true" applyAlignment="true" applyProtection="false">
      <alignment horizontal="general" vertical="bottom" textRotation="0" wrapText="false" indent="0" shrinkToFit="false"/>
      <protection locked="true" hidden="false"/>
    </xf>
    <xf numFmtId="164" fontId="29" fillId="4" borderId="17" xfId="0" applyFont="true" applyBorder="true" applyAlignment="true" applyProtection="false">
      <alignment horizontal="general" vertical="bottom" textRotation="0" wrapText="true" indent="0" shrinkToFit="false"/>
      <protection locked="true" hidden="false"/>
    </xf>
    <xf numFmtId="164" fontId="29" fillId="5" borderId="17" xfId="0" applyFont="true" applyBorder="true" applyAlignment="true" applyProtection="false">
      <alignment horizontal="center" vertical="top" textRotation="0" wrapText="true" indent="0" shrinkToFit="false"/>
      <protection locked="true" hidden="false"/>
    </xf>
    <xf numFmtId="164" fontId="0" fillId="0" borderId="44" xfId="0" applyFont="true" applyBorder="true" applyAlignment="true" applyProtection="false">
      <alignment horizontal="general" vertical="top" textRotation="0" wrapText="true" indent="0" shrinkToFit="false"/>
      <protection locked="true" hidden="false"/>
    </xf>
    <xf numFmtId="164" fontId="29" fillId="26" borderId="17" xfId="0" applyFont="true" applyBorder="true" applyAlignment="true" applyProtection="false">
      <alignment horizontal="general" vertical="bottom" textRotation="0" wrapText="true" indent="0" shrinkToFit="false"/>
      <protection locked="true" hidden="false"/>
    </xf>
    <xf numFmtId="164" fontId="0" fillId="5" borderId="17" xfId="0" applyFont="false" applyBorder="true" applyAlignment="true" applyProtection="false">
      <alignment horizontal="general" vertical="top" textRotation="0" wrapText="true" indent="0" shrinkToFit="false"/>
      <protection locked="true" hidden="false"/>
    </xf>
    <xf numFmtId="167" fontId="0" fillId="5" borderId="17" xfId="0" applyFont="false" applyBorder="true" applyAlignment="true" applyProtection="false">
      <alignment horizontal="center" vertical="bottom" textRotation="0" wrapText="false" indent="0" shrinkToFit="false"/>
      <protection locked="true" hidden="false"/>
    </xf>
    <xf numFmtId="164" fontId="0" fillId="0" borderId="44" xfId="0" applyFont="false" applyBorder="true" applyAlignment="true" applyProtection="false">
      <alignment horizontal="general" vertical="bottom" textRotation="0" wrapText="true" indent="0" shrinkToFit="false"/>
      <protection locked="true" hidden="false"/>
    </xf>
    <xf numFmtId="164" fontId="0" fillId="5" borderId="17" xfId="0" applyFont="false" applyBorder="true" applyAlignment="true" applyProtection="false">
      <alignment horizontal="center" vertical="bottom" textRotation="0" wrapText="false" indent="0" shrinkToFit="false"/>
      <protection locked="true" hidden="false"/>
    </xf>
    <xf numFmtId="164" fontId="22" fillId="31" borderId="16" xfId="0" applyFont="true" applyBorder="true" applyAlignment="true" applyProtection="false">
      <alignment horizontal="right" vertical="bottom" textRotation="0" wrapText="false" indent="0" shrinkToFit="false"/>
      <protection locked="true" hidden="false"/>
    </xf>
    <xf numFmtId="164" fontId="29" fillId="31" borderId="44" xfId="0" applyFont="true" applyBorder="true" applyAlignment="false" applyProtection="false">
      <alignment horizontal="general" vertical="bottom" textRotation="0" wrapText="false" indent="0" shrinkToFit="false"/>
      <protection locked="true" hidden="false"/>
    </xf>
    <xf numFmtId="164" fontId="29" fillId="31" borderId="15" xfId="0" applyFont="true" applyBorder="true" applyAlignment="true" applyProtection="false">
      <alignment horizontal="general" vertical="bottom" textRotation="0" wrapText="false" indent="0" shrinkToFit="false"/>
      <protection locked="true" hidden="false"/>
    </xf>
    <xf numFmtId="164" fontId="29" fillId="31" borderId="17" xfId="0" applyFont="true" applyBorder="true" applyAlignment="true" applyProtection="false">
      <alignment horizontal="general" vertical="bottom" textRotation="0" wrapText="false" indent="0" shrinkToFit="false"/>
      <protection locked="true" hidden="false"/>
    </xf>
    <xf numFmtId="164" fontId="29" fillId="31" borderId="32" xfId="0" applyFont="true" applyBorder="true" applyAlignment="false" applyProtection="false">
      <alignment horizontal="general" vertical="bottom" textRotation="0" wrapText="false" indent="0" shrinkToFit="false"/>
      <protection locked="true" hidden="false"/>
    </xf>
    <xf numFmtId="164" fontId="29" fillId="31" borderId="34" xfId="0" applyFont="true" applyBorder="true" applyAlignment="true" applyProtection="false">
      <alignment horizontal="general" vertical="bottom" textRotation="0" wrapText="true" indent="0" shrinkToFit="false"/>
      <protection locked="true" hidden="false"/>
    </xf>
    <xf numFmtId="168" fontId="0" fillId="5" borderId="17" xfId="0" applyFont="false" applyBorder="true" applyAlignment="true" applyProtection="false">
      <alignment horizontal="center" vertical="bottom" textRotation="0" wrapText="false" indent="0" shrinkToFit="false"/>
      <protection locked="true" hidden="false"/>
    </xf>
    <xf numFmtId="168" fontId="35" fillId="32" borderId="17" xfId="0" applyFont="true" applyBorder="true" applyAlignment="true" applyProtection="false">
      <alignment horizontal="center" vertical="bottom" textRotation="0" wrapText="false" indent="0" shrinkToFit="false"/>
      <protection locked="true" hidden="false"/>
    </xf>
    <xf numFmtId="168" fontId="0" fillId="32" borderId="17" xfId="0" applyFont="false" applyBorder="true" applyAlignment="true" applyProtection="false">
      <alignment horizontal="center" vertical="bottom" textRotation="0" wrapText="false" indent="0" shrinkToFit="false"/>
      <protection locked="true" hidden="false"/>
    </xf>
    <xf numFmtId="168" fontId="0" fillId="29" borderId="17" xfId="0" applyFont="false" applyBorder="true" applyAlignment="true" applyProtection="false">
      <alignment horizontal="center" vertical="bottom" textRotation="0" wrapText="false" indent="0" shrinkToFit="false"/>
      <protection locked="true" hidden="false"/>
    </xf>
    <xf numFmtId="164" fontId="29" fillId="0" borderId="44" xfId="0" applyFont="true" applyBorder="true" applyAlignment="true" applyProtection="false">
      <alignment horizontal="general" vertical="bottom" textRotation="0" wrapText="true" indent="0" shrinkToFit="false"/>
      <protection locked="true" hidden="false"/>
    </xf>
    <xf numFmtId="168" fontId="0" fillId="5" borderId="44" xfId="0" applyFont="false" applyBorder="true" applyAlignment="true" applyProtection="false">
      <alignment horizontal="center" vertical="bottom" textRotation="0" wrapText="false" indent="0" shrinkToFit="false"/>
      <protection locked="true" hidden="false"/>
    </xf>
    <xf numFmtId="168" fontId="0" fillId="32" borderId="44" xfId="0" applyFont="false" applyBorder="true" applyAlignment="true" applyProtection="false">
      <alignment horizontal="center" vertical="bottom" textRotation="0" wrapText="false" indent="0" shrinkToFit="false"/>
      <protection locked="true" hidden="false"/>
    </xf>
    <xf numFmtId="164" fontId="0" fillId="0" borderId="44" xfId="0" applyFont="true" applyBorder="true" applyAlignment="true" applyProtection="false">
      <alignment horizontal="general" vertical="bottom" textRotation="0" wrapText="true" indent="0" shrinkToFit="false"/>
      <protection locked="true" hidden="false"/>
    </xf>
    <xf numFmtId="168" fontId="0" fillId="32" borderId="8" xfId="0" applyFont="false" applyBorder="true" applyAlignment="true" applyProtection="false">
      <alignment horizontal="center" vertical="bottom" textRotation="0" wrapText="false" indent="0" shrinkToFit="false"/>
      <protection locked="true" hidden="false"/>
    </xf>
    <xf numFmtId="164" fontId="0" fillId="0" borderId="8" xfId="0" applyFont="true" applyBorder="true" applyAlignment="true" applyProtection="false">
      <alignment horizontal="general" vertical="bottom" textRotation="0" wrapText="true" indent="0" shrinkToFit="false"/>
      <protection locked="true" hidden="false"/>
    </xf>
    <xf numFmtId="168" fontId="0" fillId="5" borderId="8" xfId="0" applyFont="false" applyBorder="true" applyAlignment="true" applyProtection="false">
      <alignment horizontal="center" vertical="bottom" textRotation="0" wrapText="false" indent="0" shrinkToFit="false"/>
      <protection locked="true" hidden="false"/>
    </xf>
    <xf numFmtId="164" fontId="29" fillId="4" borderId="2" xfId="0" applyFont="true" applyBorder="true" applyAlignment="false" applyProtection="false">
      <alignment horizontal="general" vertical="bottom" textRotation="0" wrapText="false" indent="0" shrinkToFit="false"/>
      <protection locked="true" hidden="false"/>
    </xf>
    <xf numFmtId="164" fontId="29" fillId="4" borderId="54" xfId="0" applyFont="true" applyBorder="true" applyAlignment="false" applyProtection="false">
      <alignment horizontal="general" vertical="bottom" textRotation="0" wrapText="false" indent="0" shrinkToFit="false"/>
      <protection locked="true" hidden="false"/>
    </xf>
    <xf numFmtId="164" fontId="29" fillId="4" borderId="18" xfId="0" applyFont="true" applyBorder="true" applyAlignment="true" applyProtection="false">
      <alignment horizontal="general" vertical="bottom" textRotation="0" wrapText="false" indent="0" shrinkToFit="false"/>
      <protection locked="true" hidden="false"/>
    </xf>
    <xf numFmtId="164" fontId="29" fillId="4" borderId="52" xfId="0" applyFont="true" applyBorder="true" applyAlignment="false" applyProtection="false">
      <alignment horizontal="general" vertical="bottom" textRotation="0" wrapText="false" indent="0" shrinkToFit="false"/>
      <protection locked="true" hidden="false"/>
    </xf>
    <xf numFmtId="164" fontId="29" fillId="4" borderId="23" xfId="0" applyFont="true" applyBorder="true" applyAlignment="true" applyProtection="false">
      <alignment horizontal="general" vertical="bottom" textRotation="0" wrapText="true" indent="0" shrinkToFit="false"/>
      <protection locked="true" hidden="false"/>
    </xf>
    <xf numFmtId="164" fontId="29" fillId="4" borderId="13" xfId="0" applyFont="true" applyBorder="true" applyAlignment="true" applyProtection="false">
      <alignment horizontal="general" vertical="bottom" textRotation="0" wrapText="false" indent="0" shrinkToFit="false"/>
      <protection locked="true" hidden="false"/>
    </xf>
    <xf numFmtId="164" fontId="29" fillId="20" borderId="19" xfId="0" applyFont="true" applyBorder="true" applyAlignment="true" applyProtection="false">
      <alignment horizontal="general" vertical="bottom" textRotation="0" wrapText="false" indent="0" shrinkToFit="false"/>
      <protection locked="true" hidden="false"/>
    </xf>
    <xf numFmtId="164" fontId="22" fillId="0" borderId="24" xfId="0" applyFont="true" applyBorder="true" applyAlignment="true" applyProtection="false">
      <alignment horizontal="general" vertical="bottom" textRotation="0" wrapText="false" indent="0" shrinkToFit="false"/>
      <protection locked="true" hidden="false"/>
    </xf>
    <xf numFmtId="164" fontId="22" fillId="0" borderId="11" xfId="0" applyFont="true" applyBorder="true" applyAlignment="true" applyProtection="false">
      <alignment horizontal="general" vertical="bottom" textRotation="0" wrapText="false" indent="0" shrinkToFit="false"/>
      <protection locked="true" hidden="false"/>
    </xf>
    <xf numFmtId="164" fontId="22" fillId="0" borderId="5" xfId="0" applyFont="true" applyBorder="true" applyAlignment="true" applyProtection="false">
      <alignment horizontal="general" vertical="bottom" textRotation="0" wrapText="false" indent="0" shrinkToFit="false"/>
      <protection locked="true" hidden="false"/>
    </xf>
    <xf numFmtId="164" fontId="22" fillId="0" borderId="1" xfId="0" applyFont="true" applyBorder="true" applyAlignment="true" applyProtection="false">
      <alignment horizontal="general" vertical="bottom" textRotation="0" wrapText="false" indent="0" shrinkToFit="false"/>
      <protection locked="true" hidden="false"/>
    </xf>
    <xf numFmtId="164" fontId="22" fillId="0" borderId="25" xfId="0" applyFont="true" applyBorder="true" applyAlignment="true" applyProtection="false">
      <alignment horizontal="general" vertical="bottom" textRotation="0" wrapText="false" indent="0" shrinkToFit="false"/>
      <protection locked="true" hidden="false"/>
    </xf>
    <xf numFmtId="164" fontId="22" fillId="20" borderId="26" xfId="0" applyFont="true" applyBorder="true" applyAlignment="true" applyProtection="false">
      <alignment horizontal="general" vertical="bottom" textRotation="0" wrapText="false" indent="0" shrinkToFit="false"/>
      <protection locked="true" hidden="false"/>
    </xf>
    <xf numFmtId="164" fontId="22" fillId="20" borderId="21" xfId="0" applyFont="true" applyBorder="true" applyAlignment="true" applyProtection="false">
      <alignment horizontal="general" vertical="bottom" textRotation="0" wrapText="false" indent="0" shrinkToFit="false"/>
      <protection locked="true" hidden="false"/>
    </xf>
    <xf numFmtId="164" fontId="22" fillId="20" borderId="27" xfId="0" applyFont="true" applyBorder="true" applyAlignment="true" applyProtection="false">
      <alignment horizontal="general" vertical="bottom" textRotation="0" wrapText="false" indent="0" shrinkToFit="false"/>
      <protection locked="true" hidden="false"/>
    </xf>
    <xf numFmtId="164" fontId="22" fillId="20" borderId="28" xfId="0" applyFont="true" applyBorder="true" applyAlignment="true" applyProtection="false">
      <alignment horizontal="general" vertical="bottom" textRotation="0" wrapText="false" indent="0" shrinkToFit="false"/>
      <protection locked="true" hidden="false"/>
    </xf>
    <xf numFmtId="164" fontId="22" fillId="20" borderId="29" xfId="0" applyFont="true" applyBorder="true" applyAlignment="true" applyProtection="false">
      <alignment horizontal="general" vertical="bottom" textRotation="0" wrapText="false" indent="0" shrinkToFit="false"/>
      <protection locked="true" hidden="false"/>
    </xf>
    <xf numFmtId="164" fontId="29" fillId="23" borderId="8" xfId="0" applyFont="true" applyBorder="true" applyAlignment="true" applyProtection="false">
      <alignment horizontal="general" vertical="bottom" textRotation="0" wrapText="false" indent="0" shrinkToFit="false"/>
      <protection locked="true" hidden="false"/>
    </xf>
    <xf numFmtId="164" fontId="29" fillId="23" borderId="15" xfId="0" applyFont="true" applyBorder="true" applyAlignment="true" applyProtection="false">
      <alignment horizontal="general" vertical="bottom" textRotation="0" wrapText="false" indent="0" shrinkToFit="false"/>
      <protection locked="true" hidden="false"/>
    </xf>
    <xf numFmtId="164" fontId="0" fillId="24" borderId="7" xfId="0" applyFont="false" applyBorder="true" applyAlignment="false" applyProtection="false">
      <alignment horizontal="general" vertical="bottom" textRotation="0" wrapText="false" indent="0" shrinkToFit="false"/>
      <protection locked="true" hidden="false"/>
    </xf>
    <xf numFmtId="164" fontId="29" fillId="0" borderId="55" xfId="0" applyFont="true" applyBorder="true" applyAlignment="true" applyProtection="false">
      <alignment horizontal="general" vertical="bottom" textRotation="0" wrapText="true" indent="0" shrinkToFit="false"/>
      <protection locked="true" hidden="false"/>
    </xf>
    <xf numFmtId="164" fontId="29" fillId="23" borderId="17" xfId="0" applyFont="true" applyBorder="true" applyAlignment="true" applyProtection="false">
      <alignment horizontal="general" vertical="bottom" textRotation="0" wrapText="false" indent="0" shrinkToFit="false"/>
      <protection locked="true" hidden="false"/>
    </xf>
    <xf numFmtId="168" fontId="29" fillId="2" borderId="0" xfId="0" applyFont="true" applyBorder="true" applyAlignment="true" applyProtection="false">
      <alignment horizontal="general" vertical="bottom" textRotation="0" wrapText="true" indent="0" shrinkToFit="false"/>
      <protection locked="true" hidden="false"/>
    </xf>
    <xf numFmtId="173" fontId="29" fillId="0" borderId="43" xfId="0" applyFont="true" applyBorder="true" applyAlignment="true" applyProtection="false">
      <alignment horizontal="left" vertical="bottom" textRotation="0" wrapText="true" indent="0" shrinkToFit="false"/>
      <protection locked="true" hidden="false"/>
    </xf>
    <xf numFmtId="168" fontId="29" fillId="23" borderId="17" xfId="0" applyFont="true" applyBorder="true" applyAlignment="false" applyProtection="false">
      <alignment horizontal="general" vertical="bottom" textRotation="0" wrapText="false" indent="0" shrinkToFit="false"/>
      <protection locked="true" hidden="false"/>
    </xf>
    <xf numFmtId="164" fontId="22" fillId="23" borderId="34" xfId="0" applyFont="true" applyBorder="true" applyAlignment="true" applyProtection="false">
      <alignment horizontal="justify" vertical="bottom" textRotation="0" wrapText="true" indent="0" shrinkToFit="false"/>
      <protection locked="true" hidden="false"/>
    </xf>
    <xf numFmtId="168" fontId="29" fillId="2" borderId="32" xfId="0" applyFont="true" applyBorder="true" applyAlignment="true" applyProtection="false">
      <alignment horizontal="general" vertical="bottom" textRotation="0" wrapText="true" indent="0" shrinkToFit="false"/>
      <protection locked="true" hidden="false"/>
    </xf>
    <xf numFmtId="173" fontId="29" fillId="0" borderId="47" xfId="0" applyFont="true" applyBorder="true" applyAlignment="true" applyProtection="false">
      <alignment horizontal="left" vertical="bottom" textRotation="0" wrapText="true" indent="0" shrinkToFit="false"/>
      <protection locked="true" hidden="false"/>
    </xf>
    <xf numFmtId="164" fontId="0" fillId="25" borderId="32"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19" borderId="12" xfId="0" applyFont="false" applyBorder="true" applyAlignment="false" applyProtection="false">
      <alignment horizontal="general" vertical="bottom" textRotation="0" wrapText="false" indent="0" shrinkToFit="false"/>
      <protection locked="true" hidden="false"/>
    </xf>
    <xf numFmtId="164" fontId="0" fillId="29" borderId="2" xfId="0" applyFont="false" applyBorder="true" applyAlignment="false" applyProtection="false">
      <alignment horizontal="general" vertical="bottom" textRotation="0" wrapText="false" indent="0" shrinkToFit="false"/>
      <protection locked="true" hidden="false"/>
    </xf>
    <xf numFmtId="164" fontId="29" fillId="0" borderId="56" xfId="0" applyFont="true" applyBorder="true" applyAlignment="true" applyProtection="false">
      <alignment horizontal="general" vertical="bottom" textRotation="0" wrapText="true" indent="0" shrinkToFit="false"/>
      <protection locked="true" hidden="false"/>
    </xf>
    <xf numFmtId="169" fontId="29" fillId="23" borderId="17" xfId="0" applyFont="true" applyBorder="true" applyAlignment="true" applyProtection="false">
      <alignment horizontal="general" vertical="bottom" textRotation="0" wrapText="false" indent="0" shrinkToFit="false"/>
      <protection locked="true" hidden="false"/>
    </xf>
    <xf numFmtId="174" fontId="0" fillId="22" borderId="6" xfId="0" applyFont="false" applyBorder="true" applyAlignment="true" applyProtection="false">
      <alignment horizontal="general" vertical="bottom" textRotation="0" wrapText="true" indent="0" shrinkToFit="false"/>
      <protection locked="true" hidden="false"/>
    </xf>
    <xf numFmtId="164" fontId="29" fillId="23" borderId="9" xfId="0" applyFont="true" applyBorder="true" applyAlignment="true" applyProtection="false">
      <alignment horizontal="general" vertical="bottom" textRotation="0" wrapText="false" indent="0" shrinkToFit="false"/>
      <protection locked="true" hidden="false"/>
    </xf>
    <xf numFmtId="169" fontId="29" fillId="23" borderId="9" xfId="0" applyFont="true" applyBorder="true" applyAlignment="true" applyProtection="false">
      <alignment horizontal="general" vertical="bottom" textRotation="0" wrapText="false" indent="0" shrinkToFit="false"/>
      <protection locked="true" hidden="false"/>
    </xf>
    <xf numFmtId="164" fontId="22" fillId="23" borderId="19" xfId="0" applyFont="true" applyBorder="true" applyAlignment="true" applyProtection="false">
      <alignment horizontal="right" vertical="bottom" textRotation="0" wrapText="false" indent="0" shrinkToFit="false"/>
      <protection locked="true" hidden="false"/>
    </xf>
    <xf numFmtId="164" fontId="29" fillId="23" borderId="18" xfId="0" applyFont="true" applyBorder="true" applyAlignment="true" applyProtection="false">
      <alignment horizontal="general" vertical="bottom" textRotation="0" wrapText="false" indent="0" shrinkToFit="false"/>
      <protection locked="true" hidden="false"/>
    </xf>
    <xf numFmtId="164" fontId="29" fillId="23" borderId="18" xfId="0" applyFont="true" applyBorder="true" applyAlignment="false" applyProtection="false">
      <alignment horizontal="general" vertical="bottom" textRotation="0" wrapText="false" indent="0" shrinkToFit="false"/>
      <protection locked="true" hidden="false"/>
    </xf>
    <xf numFmtId="164" fontId="29" fillId="23" borderId="2" xfId="0" applyFont="true" applyBorder="true" applyAlignment="false" applyProtection="false">
      <alignment horizontal="general" vertical="bottom" textRotation="0" wrapText="false" indent="0" shrinkToFit="false"/>
      <protection locked="true" hidden="false"/>
    </xf>
    <xf numFmtId="164" fontId="29" fillId="0" borderId="30" xfId="21" applyFont="true" applyBorder="true" applyAlignment="true" applyProtection="true">
      <alignment horizontal="general" vertical="bottom" textRotation="0" wrapText="true" indent="0" shrinkToFit="false"/>
      <protection locked="true" hidden="false"/>
    </xf>
    <xf numFmtId="174" fontId="36" fillId="33" borderId="6" xfId="0" applyFont="true" applyBorder="true" applyAlignment="true" applyProtection="false">
      <alignment horizontal="general" vertical="bottom" textRotation="0" wrapText="true" indent="0" shrinkToFit="false"/>
      <protection locked="true" hidden="false"/>
    </xf>
    <xf numFmtId="164" fontId="29" fillId="4" borderId="8" xfId="0" applyFont="true" applyBorder="true" applyAlignment="true" applyProtection="false">
      <alignment horizontal="general" vertical="bottom" textRotation="0" wrapText="false" indent="0" shrinkToFit="false"/>
      <protection locked="true" hidden="false"/>
    </xf>
    <xf numFmtId="164" fontId="29" fillId="4" borderId="9" xfId="0" applyFont="true" applyBorder="true" applyAlignment="true" applyProtection="false">
      <alignment horizontal="general" vertical="bottom" textRotation="0" wrapText="false" indent="0" shrinkToFit="false"/>
      <protection locked="true" hidden="false"/>
    </xf>
    <xf numFmtId="164" fontId="29" fillId="4" borderId="6" xfId="0" applyFont="true" applyBorder="true" applyAlignment="true" applyProtection="false">
      <alignment horizontal="general" vertical="bottom" textRotation="0" wrapText="false" indent="0" shrinkToFit="false"/>
      <protection locked="true" hidden="false"/>
    </xf>
    <xf numFmtId="164" fontId="0" fillId="22" borderId="31" xfId="0" applyFont="false" applyBorder="true" applyAlignment="true" applyProtection="false">
      <alignment horizontal="general" vertical="top" textRotation="0" wrapText="true" indent="0" shrinkToFit="false"/>
      <protection locked="true" hidden="false"/>
    </xf>
    <xf numFmtId="164" fontId="0" fillId="0" borderId="22" xfId="0" applyFont="true" applyBorder="true" applyAlignment="true" applyProtection="false">
      <alignment horizontal="general" vertical="top" textRotation="0" wrapText="true" indent="0" shrinkToFit="false"/>
      <protection locked="true" hidden="false"/>
    </xf>
    <xf numFmtId="164" fontId="29" fillId="4" borderId="32" xfId="0" applyFont="true" applyBorder="true" applyAlignment="true" applyProtection="false">
      <alignment horizontal="general" vertical="bottom" textRotation="0" wrapText="false" indent="0" shrinkToFit="false"/>
      <protection locked="true" hidden="false"/>
    </xf>
    <xf numFmtId="164" fontId="29" fillId="22" borderId="32" xfId="0" applyFont="true" applyBorder="true" applyAlignment="true" applyProtection="false">
      <alignment horizontal="right" vertical="top" textRotation="0" wrapText="true" indent="0" shrinkToFit="false"/>
      <protection locked="true" hidden="false"/>
    </xf>
    <xf numFmtId="169" fontId="29" fillId="4" borderId="17" xfId="0" applyFont="true" applyBorder="true" applyAlignment="true" applyProtection="false">
      <alignment horizontal="general" vertical="bottom" textRotation="0" wrapText="false" indent="0" shrinkToFit="false"/>
      <protection locked="true" hidden="false"/>
    </xf>
    <xf numFmtId="164" fontId="37" fillId="0" borderId="34" xfId="0" applyFont="true" applyBorder="true" applyAlignment="true" applyProtection="false">
      <alignment horizontal="general" vertical="bottom" textRotation="0" wrapText="true" indent="0" shrinkToFit="false"/>
      <protection locked="true" hidden="false"/>
    </xf>
    <xf numFmtId="166" fontId="0" fillId="34" borderId="57" xfId="0" applyFont="false" applyBorder="true" applyAlignment="true" applyProtection="false">
      <alignment horizontal="general" vertical="bottom" textRotation="0" wrapText="true" indent="0" shrinkToFit="false"/>
      <protection locked="true" hidden="false"/>
    </xf>
    <xf numFmtId="164" fontId="29" fillId="4" borderId="58" xfId="0" applyFont="true" applyBorder="true" applyAlignment="true" applyProtection="false">
      <alignment horizontal="general" vertical="bottom" textRotation="0" wrapText="false" indent="0" shrinkToFit="false"/>
      <protection locked="true" hidden="false"/>
    </xf>
    <xf numFmtId="164" fontId="29" fillId="4" borderId="18" xfId="0" applyFont="true" applyBorder="true" applyAlignment="false" applyProtection="false">
      <alignment horizontal="general" vertical="bottom" textRotation="0" wrapText="false" indent="0" shrinkToFit="false"/>
      <protection locked="true" hidden="false"/>
    </xf>
    <xf numFmtId="169" fontId="29" fillId="4" borderId="18" xfId="0" applyFont="true" applyBorder="true" applyAlignment="true" applyProtection="false">
      <alignment horizontal="general" vertical="bottom" textRotation="0" wrapText="false" indent="0" shrinkToFit="false"/>
      <protection locked="true" hidden="false"/>
    </xf>
    <xf numFmtId="169" fontId="29" fillId="4" borderId="59" xfId="0" applyFont="true" applyBorder="true" applyAlignment="true" applyProtection="false">
      <alignment horizontal="general" vertical="bottom" textRotation="0" wrapText="false" indent="0" shrinkToFit="false"/>
      <protection locked="true" hidden="false"/>
    </xf>
    <xf numFmtId="164" fontId="29" fillId="4" borderId="56" xfId="0" applyFont="true" applyBorder="true" applyAlignment="true" applyProtection="false">
      <alignment horizontal="general" vertical="bottom" textRotation="0" wrapText="true" indent="0" shrinkToFit="false"/>
      <protection locked="true" hidden="false"/>
    </xf>
    <xf numFmtId="168" fontId="0" fillId="35" borderId="9" xfId="0" applyFont="false" applyBorder="true" applyAlignment="true" applyProtection="false">
      <alignment horizontal="general" vertical="top" textRotation="0" wrapText="true" indent="0" shrinkToFit="false"/>
      <protection locked="true" hidden="false"/>
    </xf>
    <xf numFmtId="164" fontId="22" fillId="36" borderId="36" xfId="0" applyFont="true" applyBorder="true" applyAlignment="true" applyProtection="false">
      <alignment horizontal="right" vertical="bottom" textRotation="0" wrapText="false" indent="0" shrinkToFit="false"/>
      <protection locked="true" hidden="false"/>
    </xf>
    <xf numFmtId="164" fontId="29" fillId="36" borderId="8" xfId="0" applyFont="true" applyBorder="true" applyAlignment="true" applyProtection="false">
      <alignment horizontal="general" vertical="bottom" textRotation="0" wrapText="false" indent="0" shrinkToFit="false"/>
      <protection locked="true" hidden="false"/>
    </xf>
    <xf numFmtId="164" fontId="29" fillId="36" borderId="9" xfId="0" applyFont="true" applyBorder="true" applyAlignment="true" applyProtection="false">
      <alignment horizontal="general" vertical="bottom" textRotation="0" wrapText="false" indent="0" shrinkToFit="false"/>
      <protection locked="true" hidden="false"/>
    </xf>
    <xf numFmtId="164" fontId="29" fillId="36" borderId="17" xfId="0" applyFont="true" applyBorder="true" applyAlignment="true" applyProtection="false">
      <alignment horizontal="general" vertical="bottom" textRotation="0" wrapText="false" indent="0" shrinkToFit="false"/>
      <protection locked="true" hidden="false"/>
    </xf>
    <xf numFmtId="164" fontId="29" fillId="36" borderId="6" xfId="0" applyFont="true" applyBorder="true" applyAlignment="true" applyProtection="false">
      <alignment horizontal="general" vertical="bottom" textRotation="0" wrapText="false" indent="0" shrinkToFit="false"/>
      <protection locked="true" hidden="false"/>
    </xf>
    <xf numFmtId="164" fontId="0" fillId="36" borderId="34" xfId="0" applyFont="true" applyBorder="true" applyAlignment="true" applyProtection="false">
      <alignment horizontal="justify" vertical="bottom" textRotation="0" wrapText="true" indent="0" shrinkToFit="false"/>
      <protection locked="true" hidden="false"/>
    </xf>
    <xf numFmtId="164" fontId="29" fillId="0" borderId="17" xfId="0" applyFont="true" applyBorder="true" applyAlignment="true" applyProtection="false">
      <alignment horizontal="right" vertical="top" textRotation="0" wrapText="true" indent="0" shrinkToFit="false"/>
      <protection locked="true" hidden="false"/>
    </xf>
    <xf numFmtId="164" fontId="29" fillId="36" borderId="10" xfId="0" applyFont="true" applyBorder="true" applyAlignment="true" applyProtection="false">
      <alignment horizontal="general" vertical="bottom" textRotation="0" wrapText="false" indent="0" shrinkToFit="false"/>
      <protection locked="true" hidden="false"/>
    </xf>
    <xf numFmtId="164" fontId="29" fillId="36" borderId="1" xfId="0" applyFont="true" applyBorder="true" applyAlignment="true" applyProtection="false">
      <alignment horizontal="general" vertical="bottom" textRotation="0" wrapText="false" indent="0" shrinkToFit="false"/>
      <protection locked="true" hidden="false"/>
    </xf>
    <xf numFmtId="164" fontId="29" fillId="36" borderId="60" xfId="0" applyFont="true" applyBorder="true" applyAlignment="true" applyProtection="false">
      <alignment horizontal="justify" vertical="bottom" textRotation="0" wrapText="true" indent="0" shrinkToFit="false"/>
      <protection locked="true" hidden="false"/>
    </xf>
    <xf numFmtId="164" fontId="29" fillId="0" borderId="10" xfId="0" applyFont="true" applyBorder="true" applyAlignment="true" applyProtection="false">
      <alignment horizontal="right" vertical="top" textRotation="0" wrapText="true" indent="0" shrinkToFit="false"/>
      <protection locked="true" hidden="false"/>
    </xf>
    <xf numFmtId="168" fontId="29" fillId="36" borderId="17" xfId="0" applyFont="true" applyBorder="true" applyAlignment="true" applyProtection="false">
      <alignment horizontal="general" vertical="bottom" textRotation="0" wrapText="false" indent="0" shrinkToFit="false"/>
      <protection locked="true" hidden="false"/>
    </xf>
    <xf numFmtId="168" fontId="0" fillId="21" borderId="17" xfId="0" applyFont="false" applyBorder="true" applyAlignment="true" applyProtection="false">
      <alignment horizontal="general" vertical="center" textRotation="0" wrapText="true" indent="0" shrinkToFit="false"/>
      <protection locked="true" hidden="false"/>
    </xf>
    <xf numFmtId="164" fontId="29" fillId="36" borderId="34" xfId="0" applyFont="true" applyBorder="true" applyAlignment="true" applyProtection="false">
      <alignment horizontal="justify" vertical="bottom" textRotation="0" wrapText="true" indent="0" shrinkToFit="false"/>
      <protection locked="true" hidden="false"/>
    </xf>
    <xf numFmtId="167" fontId="0" fillId="21" borderId="61" xfId="0" applyFont="false" applyBorder="true" applyAlignment="true" applyProtection="false">
      <alignment horizontal="general" vertical="bottom" textRotation="0" wrapText="true" indent="0" shrinkToFit="false"/>
      <protection locked="true" hidden="false"/>
    </xf>
    <xf numFmtId="164" fontId="0" fillId="5" borderId="2" xfId="20" applyFont="true" applyBorder="true" applyAlignment="true" applyProtection="true">
      <alignment horizontal="right" vertical="top" textRotation="0" wrapText="true" indent="0" shrinkToFit="false"/>
      <protection locked="true" hidden="false"/>
    </xf>
    <xf numFmtId="164" fontId="0" fillId="0" borderId="49" xfId="0" applyFont="true" applyBorder="true" applyAlignment="true" applyProtection="true">
      <alignment horizontal="general" vertical="top" textRotation="0" wrapText="true" indent="0" shrinkToFit="false"/>
      <protection locked="true" hidden="false"/>
    </xf>
    <xf numFmtId="164" fontId="29" fillId="17" borderId="10" xfId="0" applyFont="true" applyBorder="true" applyAlignment="true" applyProtection="false">
      <alignment horizontal="right" vertical="top" textRotation="0" wrapText="true" indent="0" shrinkToFit="false"/>
      <protection locked="true" hidden="false"/>
    </xf>
    <xf numFmtId="164" fontId="29" fillId="23" borderId="5" xfId="0" applyFont="true" applyBorder="true" applyAlignment="true" applyProtection="false">
      <alignment horizontal="general" vertical="bottom" textRotation="0" wrapText="false" indent="0" shrinkToFit="false"/>
      <protection locked="true" hidden="false"/>
    </xf>
    <xf numFmtId="164" fontId="29" fillId="23" borderId="62" xfId="0" applyFont="true" applyBorder="true" applyAlignment="true" applyProtection="false">
      <alignment horizontal="general" vertical="bottom" textRotation="0" wrapText="false" indent="0" shrinkToFit="false"/>
      <protection locked="true" hidden="false"/>
    </xf>
    <xf numFmtId="164" fontId="0" fillId="5" borderId="18" xfId="20" applyFont="true" applyBorder="true" applyAlignment="true" applyProtection="true">
      <alignment horizontal="right" vertical="top" textRotation="0" wrapText="true" indent="0" shrinkToFit="false"/>
      <protection locked="true" hidden="false"/>
    </xf>
    <xf numFmtId="164" fontId="22" fillId="4" borderId="1" xfId="0" applyFont="true" applyBorder="true" applyAlignment="true" applyProtection="false">
      <alignment horizontal="general" vertical="bottom" textRotation="0" wrapText="false" indent="0" shrinkToFit="false"/>
      <protection locked="true" hidden="false"/>
    </xf>
    <xf numFmtId="164" fontId="29" fillId="20" borderId="63" xfId="0" applyFont="true" applyBorder="true" applyAlignment="true" applyProtection="false">
      <alignment horizontal="general" vertical="bottom" textRotation="0" wrapText="false" indent="0" shrinkToFit="false"/>
      <protection locked="true" hidden="false"/>
    </xf>
    <xf numFmtId="164" fontId="29" fillId="0" borderId="21" xfId="0" applyFont="true" applyBorder="true" applyAlignment="false" applyProtection="false">
      <alignment horizontal="general" vertical="bottom" textRotation="0" wrapText="false" indent="0" shrinkToFit="false"/>
      <protection locked="true" hidden="false"/>
    </xf>
    <xf numFmtId="164" fontId="29" fillId="0" borderId="40" xfId="0" applyFont="true" applyBorder="true" applyAlignment="false" applyProtection="false">
      <alignment horizontal="general" vertical="bottom" textRotation="0" wrapText="false" indent="0" shrinkToFit="false"/>
      <protection locked="true" hidden="false"/>
    </xf>
    <xf numFmtId="164" fontId="22" fillId="20" borderId="62" xfId="0" applyFont="true" applyBorder="true" applyAlignment="false" applyProtection="false">
      <alignment horizontal="general" vertical="bottom" textRotation="0" wrapText="false" indent="0" shrinkToFit="false"/>
      <protection locked="true" hidden="false"/>
    </xf>
    <xf numFmtId="174" fontId="29" fillId="4" borderId="15" xfId="0" applyFont="true" applyBorder="true" applyAlignment="false" applyProtection="false">
      <alignment horizontal="general" vertical="bottom" textRotation="0" wrapText="false" indent="0" shrinkToFit="false"/>
      <protection locked="true" hidden="false"/>
    </xf>
    <xf numFmtId="174" fontId="0" fillId="4" borderId="31" xfId="0" applyFont="true" applyBorder="true" applyAlignment="false" applyProtection="false">
      <alignment horizontal="general" vertical="bottom" textRotation="0" wrapText="false" indent="0" shrinkToFit="false"/>
      <protection locked="true" hidden="false"/>
    </xf>
    <xf numFmtId="164" fontId="22" fillId="4" borderId="31" xfId="0" applyFont="true" applyBorder="true" applyAlignment="true" applyProtection="false">
      <alignment horizontal="general" vertical="bottom" textRotation="0" wrapText="true" indent="0" shrinkToFit="false"/>
      <protection locked="true" hidden="false"/>
    </xf>
    <xf numFmtId="169" fontId="29" fillId="21" borderId="9" xfId="0" applyFont="true" applyBorder="true" applyAlignment="false" applyProtection="false">
      <alignment horizontal="general" vertical="bottom" textRotation="0" wrapText="false" indent="0" shrinkToFit="false"/>
      <protection locked="true" hidden="false"/>
    </xf>
    <xf numFmtId="164" fontId="29" fillId="0" borderId="9" xfId="0" applyFont="true" applyBorder="true" applyAlignment="false" applyProtection="false">
      <alignment horizontal="general" vertical="bottom" textRotation="0" wrapText="false" indent="0" shrinkToFit="false"/>
      <protection locked="true" hidden="false"/>
    </xf>
    <xf numFmtId="174" fontId="29" fillId="4" borderId="17" xfId="0" applyFont="true" applyBorder="true" applyAlignment="false" applyProtection="false">
      <alignment horizontal="general" vertical="bottom" textRotation="0" wrapText="false" indent="0" shrinkToFit="false"/>
      <protection locked="true" hidden="false"/>
    </xf>
    <xf numFmtId="174" fontId="0" fillId="4" borderId="32" xfId="0" applyFont="true" applyBorder="true" applyAlignment="false" applyProtection="false">
      <alignment horizontal="general" vertical="bottom" textRotation="0" wrapText="false" indent="0" shrinkToFit="false"/>
      <protection locked="true" hidden="false"/>
    </xf>
    <xf numFmtId="164" fontId="22" fillId="4" borderId="32" xfId="0" applyFont="true" applyBorder="true" applyAlignment="true" applyProtection="false">
      <alignment horizontal="general" vertical="bottom" textRotation="0" wrapText="true" indent="0" shrinkToFit="false"/>
      <protection locked="true" hidden="false"/>
    </xf>
    <xf numFmtId="169" fontId="29" fillId="21" borderId="17" xfId="0" applyFont="true" applyBorder="true" applyAlignment="false" applyProtection="false">
      <alignment horizontal="general" vertical="bottom" textRotation="0" wrapText="false" indent="0" shrinkToFit="false"/>
      <protection locked="true" hidden="false"/>
    </xf>
    <xf numFmtId="169" fontId="29" fillId="22" borderId="17" xfId="0" applyFont="true" applyBorder="true" applyAlignment="false" applyProtection="false">
      <alignment horizontal="general" vertical="bottom" textRotation="0" wrapText="false" indent="0" shrinkToFit="false"/>
      <protection locked="true" hidden="false"/>
    </xf>
    <xf numFmtId="164" fontId="22" fillId="4" borderId="32" xfId="0" applyFont="true" applyBorder="true" applyAlignment="false" applyProtection="false">
      <alignment horizontal="general" vertical="bottom" textRotation="0" wrapText="false" indent="0" shrinkToFit="false"/>
      <protection locked="true" hidden="false"/>
    </xf>
    <xf numFmtId="169" fontId="29" fillId="0" borderId="17" xfId="0" applyFont="true" applyBorder="true" applyAlignment="false" applyProtection="false">
      <alignment horizontal="general" vertical="bottom" textRotation="0" wrapText="false" indent="0" shrinkToFit="false"/>
      <protection locked="true" hidden="false"/>
    </xf>
    <xf numFmtId="174" fontId="29" fillId="4" borderId="18" xfId="0" applyFont="true" applyBorder="true" applyAlignment="false" applyProtection="false">
      <alignment horizontal="general" vertical="bottom" textRotation="0" wrapText="false" indent="0" shrinkToFit="false"/>
      <protection locked="true" hidden="false"/>
    </xf>
    <xf numFmtId="174" fontId="0" fillId="4" borderId="52" xfId="0" applyFont="true" applyBorder="true" applyAlignment="false" applyProtection="false">
      <alignment horizontal="general" vertical="bottom" textRotation="0" wrapText="false" indent="0" shrinkToFit="false"/>
      <protection locked="true" hidden="false"/>
    </xf>
    <xf numFmtId="164" fontId="22" fillId="4" borderId="52" xfId="0" applyFont="true" applyBorder="true" applyAlignment="true" applyProtection="false">
      <alignment horizontal="general" vertical="bottom" textRotation="0" wrapText="true" indent="0" shrinkToFit="false"/>
      <protection locked="true" hidden="false"/>
    </xf>
    <xf numFmtId="164" fontId="0" fillId="23" borderId="32" xfId="0" applyFont="true" applyBorder="true" applyAlignment="false" applyProtection="false">
      <alignment horizontal="general" vertical="bottom" textRotation="0" wrapText="false" indent="0" shrinkToFit="false"/>
      <protection locked="true" hidden="false"/>
    </xf>
    <xf numFmtId="164" fontId="22" fillId="23" borderId="32" xfId="0" applyFont="true" applyBorder="true" applyAlignment="true" applyProtection="false">
      <alignment horizontal="general" vertical="bottom" textRotation="0" wrapText="true" indent="0" shrinkToFit="false"/>
      <protection locked="true" hidden="false"/>
    </xf>
    <xf numFmtId="164" fontId="29" fillId="21" borderId="17" xfId="0" applyFont="true" applyBorder="true" applyAlignment="false" applyProtection="false">
      <alignment horizontal="general" vertical="bottom" textRotation="0" wrapText="false" indent="0" shrinkToFit="false"/>
      <protection locked="true" hidden="false"/>
    </xf>
    <xf numFmtId="164" fontId="29" fillId="29" borderId="17" xfId="0" applyFont="true" applyBorder="true" applyAlignment="false" applyProtection="false">
      <alignment horizontal="general" vertical="bottom" textRotation="0" wrapText="false" indent="0" shrinkToFit="false"/>
      <protection locked="true" hidden="false"/>
    </xf>
    <xf numFmtId="164" fontId="22" fillId="23" borderId="32" xfId="0" applyFont="true" applyBorder="true" applyAlignment="false" applyProtection="false">
      <alignment horizontal="general" vertical="bottom" textRotation="0" wrapText="false" indent="0" shrinkToFit="false"/>
      <protection locked="true" hidden="false"/>
    </xf>
    <xf numFmtId="164" fontId="25" fillId="5" borderId="17" xfId="0" applyFont="true" applyBorder="true" applyAlignment="true" applyProtection="false">
      <alignment horizontal="general" vertical="center" textRotation="0" wrapText="false" indent="0" shrinkToFit="false"/>
      <protection locked="true" hidden="false"/>
    </xf>
    <xf numFmtId="169" fontId="25" fillId="5" borderId="17" xfId="0" applyFont="true" applyBorder="true" applyAlignment="true" applyProtection="false">
      <alignment horizontal="general" vertical="center" textRotation="0" wrapText="false" indent="0" shrinkToFit="false"/>
      <protection locked="true" hidden="false"/>
    </xf>
    <xf numFmtId="174" fontId="29" fillId="23" borderId="9" xfId="0" applyFont="true" applyBorder="true" applyAlignment="false" applyProtection="false">
      <alignment horizontal="general" vertical="bottom" textRotation="0" wrapText="false" indent="0" shrinkToFit="false"/>
      <protection locked="true" hidden="false"/>
    </xf>
    <xf numFmtId="164" fontId="22" fillId="23" borderId="6" xfId="0" applyFont="true" applyBorder="true" applyAlignment="false" applyProtection="false">
      <alignment horizontal="general" vertical="bottom" textRotation="0" wrapText="false" indent="0" shrinkToFit="false"/>
      <protection locked="true" hidden="false"/>
    </xf>
    <xf numFmtId="164" fontId="25" fillId="21" borderId="17" xfId="0" applyFont="true" applyBorder="true" applyAlignment="true" applyProtection="false">
      <alignment horizontal="general" vertical="center" textRotation="0" wrapText="false" indent="0" shrinkToFit="false"/>
      <protection locked="true" hidden="false"/>
    </xf>
    <xf numFmtId="174" fontId="29" fillId="23" borderId="17" xfId="0" applyFont="true" applyBorder="true" applyAlignment="false" applyProtection="false">
      <alignment horizontal="general" vertical="bottom" textRotation="0" wrapText="false" indent="0" shrinkToFit="false"/>
      <protection locked="true" hidden="false"/>
    </xf>
    <xf numFmtId="164" fontId="29" fillId="22" borderId="17" xfId="0" applyFont="true" applyBorder="true" applyAlignment="false" applyProtection="false">
      <alignment horizontal="general" vertical="bottom" textRotation="0" wrapText="false" indent="0" shrinkToFit="false"/>
      <protection locked="true" hidden="false"/>
    </xf>
    <xf numFmtId="164" fontId="29" fillId="5" borderId="17" xfId="0" applyFont="true" applyBorder="true" applyAlignment="true" applyProtection="false">
      <alignment horizontal="general" vertical="center" textRotation="0" wrapText="false" indent="0" shrinkToFit="false"/>
      <protection locked="true" hidden="false"/>
    </xf>
    <xf numFmtId="164" fontId="29" fillId="0" borderId="17" xfId="0" applyFont="true" applyBorder="true" applyAlignment="true" applyProtection="false">
      <alignment horizontal="general" vertical="center" textRotation="0" wrapText="false" indent="0" shrinkToFit="false"/>
      <protection locked="true" hidden="false"/>
    </xf>
    <xf numFmtId="164" fontId="25" fillId="0" borderId="17" xfId="0" applyFont="true" applyBorder="tru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38" fillId="0" borderId="30" xfId="0" applyFont="true" applyBorder="true" applyAlignment="true" applyProtection="false">
      <alignment horizontal="center" vertical="center" textRotation="0" wrapText="false" indent="0" shrinkToFit="false"/>
      <protection locked="true" hidden="false"/>
    </xf>
    <xf numFmtId="164" fontId="39" fillId="0" borderId="30" xfId="0" applyFont="true" applyBorder="true" applyAlignment="true" applyProtection="false">
      <alignment horizontal="center" vertical="center" textRotation="0" wrapText="true" indent="0" shrinkToFit="false"/>
      <protection locked="true" hidden="false"/>
    </xf>
    <xf numFmtId="164" fontId="39" fillId="0" borderId="42" xfId="0" applyFont="true" applyBorder="true" applyAlignment="true" applyProtection="false">
      <alignment horizontal="center" vertical="center" textRotation="0" wrapText="true" indent="0" shrinkToFit="false"/>
      <protection locked="true" hidden="false"/>
    </xf>
    <xf numFmtId="164" fontId="39" fillId="0" borderId="51" xfId="0" applyFont="true" applyBorder="true" applyAlignment="true" applyProtection="false">
      <alignment horizontal="center" vertical="center" textRotation="0" wrapText="true" indent="0" shrinkToFit="false"/>
      <protection locked="true" hidden="false"/>
    </xf>
    <xf numFmtId="164" fontId="39" fillId="0" borderId="19" xfId="0" applyFont="true" applyBorder="true" applyAlignment="true" applyProtection="false">
      <alignment horizontal="center" vertical="center" textRotation="0" wrapText="true" indent="0" shrinkToFit="false"/>
      <protection locked="true" hidden="false"/>
    </xf>
    <xf numFmtId="164" fontId="39" fillId="0" borderId="23" xfId="0" applyFont="true" applyBorder="true" applyAlignment="true" applyProtection="false">
      <alignment horizontal="center" vertical="center" textRotation="0" wrapText="true" indent="0" shrinkToFit="false"/>
      <protection locked="true" hidden="false"/>
    </xf>
    <xf numFmtId="164" fontId="33" fillId="0" borderId="19" xfId="0" applyFont="true" applyBorder="true" applyAlignment="true" applyProtection="false">
      <alignment horizontal="center" vertical="center" textRotation="0" wrapText="true" indent="0" shrinkToFit="false"/>
      <protection locked="true" hidden="false"/>
    </xf>
    <xf numFmtId="164" fontId="33" fillId="0" borderId="23" xfId="0" applyFont="true" applyBorder="true" applyAlignment="true" applyProtection="false">
      <alignment horizontal="center" vertical="center" textRotation="0" wrapText="true" indent="0" shrinkToFit="false"/>
      <protection locked="true" hidden="false"/>
    </xf>
    <xf numFmtId="164" fontId="33" fillId="0" borderId="13" xfId="0" applyFont="true" applyBorder="true" applyAlignment="true" applyProtection="false">
      <alignment horizontal="center" vertical="center" textRotation="0" wrapText="true" indent="0" shrinkToFit="false"/>
      <protection locked="true" hidden="false"/>
    </xf>
    <xf numFmtId="164" fontId="33" fillId="0" borderId="14" xfId="0" applyFont="true" applyBorder="true" applyAlignment="true" applyProtection="false">
      <alignment horizontal="center" vertical="center" textRotation="0" wrapText="true" indent="0" shrinkToFit="false"/>
      <protection locked="true" hidden="false"/>
    </xf>
    <xf numFmtId="164" fontId="33" fillId="0" borderId="15" xfId="0" applyFont="true" applyBorder="true" applyAlignment="true" applyProtection="false">
      <alignment horizontal="center" vertical="center" textRotation="0" wrapText="true" indent="0" shrinkToFit="false"/>
      <protection locked="true" hidden="false"/>
    </xf>
    <xf numFmtId="169" fontId="33" fillId="0" borderId="15" xfId="0" applyFont="true" applyBorder="true" applyAlignment="true" applyProtection="false">
      <alignment horizontal="center" vertical="center" textRotation="0" wrapText="true" indent="0" shrinkToFit="false"/>
      <protection locked="true" hidden="false"/>
    </xf>
    <xf numFmtId="164" fontId="33" fillId="0" borderId="27" xfId="0" applyFont="true" applyBorder="true" applyAlignment="true" applyProtection="false">
      <alignment horizontal="center" vertical="center" textRotation="0" wrapText="true" indent="0" shrinkToFit="false"/>
      <protection locked="true" hidden="false"/>
    </xf>
    <xf numFmtId="169" fontId="33" fillId="0" borderId="17" xfId="0" applyFont="true" applyBorder="true" applyAlignment="true" applyProtection="false">
      <alignment horizontal="center" vertical="center" textRotation="0" wrapText="true" indent="0" shrinkToFit="false"/>
      <protection locked="true" hidden="false"/>
    </xf>
    <xf numFmtId="164" fontId="33" fillId="0" borderId="17" xfId="0" applyFont="true" applyBorder="true" applyAlignment="true" applyProtection="false">
      <alignment horizontal="center" vertical="center" textRotation="0" wrapText="true" indent="0" shrinkToFit="false"/>
      <protection locked="true" hidden="false"/>
    </xf>
    <xf numFmtId="164" fontId="33" fillId="0" borderId="22" xfId="0" applyFont="true" applyBorder="true" applyAlignment="true" applyProtection="false">
      <alignment horizontal="center" vertical="center" textRotation="0" wrapText="true" indent="0" shrinkToFit="false"/>
      <protection locked="true" hidden="false"/>
    </xf>
    <xf numFmtId="164" fontId="33" fillId="0" borderId="9" xfId="0" applyFont="true" applyBorder="true" applyAlignment="true" applyProtection="false">
      <alignment horizontal="center" vertical="center" textRotation="0" wrapText="true" indent="0" shrinkToFit="false"/>
      <protection locked="true" hidden="false"/>
    </xf>
    <xf numFmtId="164" fontId="33" fillId="0" borderId="37" xfId="0" applyFont="true" applyBorder="true" applyAlignment="true" applyProtection="false">
      <alignment horizontal="center" vertical="center" textRotation="0" wrapText="true" indent="0" shrinkToFit="false"/>
      <protection locked="true" hidden="false"/>
    </xf>
    <xf numFmtId="164" fontId="33" fillId="0" borderId="24" xfId="0" applyFont="true" applyBorder="true" applyAlignment="true" applyProtection="false">
      <alignment horizontal="center" vertical="center" textRotation="0" wrapText="true" indent="0" shrinkToFit="false"/>
      <protection locked="true" hidden="false"/>
    </xf>
    <xf numFmtId="164" fontId="33" fillId="0" borderId="11" xfId="0" applyFont="true" applyBorder="true" applyAlignment="true" applyProtection="false">
      <alignment horizontal="center" vertical="center" textRotation="0" wrapText="true" indent="0" shrinkToFit="false"/>
      <protection locked="true" hidden="false"/>
    </xf>
    <xf numFmtId="169" fontId="33" fillId="0" borderId="9" xfId="0" applyFont="true" applyBorder="true" applyAlignment="true" applyProtection="false">
      <alignment horizontal="center" vertical="center" textRotation="0" wrapText="true" indent="0" shrinkToFit="false"/>
      <protection locked="true" hidden="false"/>
    </xf>
    <xf numFmtId="164" fontId="0" fillId="0" borderId="17" xfId="0" applyFont="false" applyBorder="true" applyAlignment="true" applyProtection="false">
      <alignment horizontal="center" vertical="center" textRotation="0" wrapText="false" indent="0" shrinkToFit="false"/>
      <protection locked="true" hidden="false"/>
    </xf>
    <xf numFmtId="164" fontId="0" fillId="0" borderId="34" xfId="0" applyFont="false" applyBorder="true" applyAlignment="true" applyProtection="false">
      <alignment horizontal="center" vertical="center" textRotation="0" wrapText="false" indent="0" shrinkToFit="false"/>
      <protection locked="true" hidden="false"/>
    </xf>
    <xf numFmtId="164" fontId="40" fillId="0" borderId="4" xfId="0" applyFont="true" applyBorder="true" applyAlignment="true" applyProtection="false">
      <alignment horizontal="left" vertical="center"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40" fillId="0" borderId="0" xfId="0" applyFont="true" applyBorder="false" applyAlignment="true" applyProtection="false">
      <alignment horizontal="left" vertical="center" textRotation="0" wrapText="false" indent="0" shrinkToFit="false"/>
      <protection locked="true" hidden="false"/>
    </xf>
    <xf numFmtId="164" fontId="41" fillId="0" borderId="0" xfId="0" applyFont="true" applyBorder="false" applyAlignment="true" applyProtection="false">
      <alignment horizontal="left" vertical="center" textRotation="0" wrapText="false" indent="0" shrinkToFit="false"/>
      <protection locked="true" hidden="false"/>
    </xf>
    <xf numFmtId="164" fontId="42" fillId="0" borderId="0" xfId="0" applyFont="true" applyBorder="false" applyAlignment="true" applyProtection="false">
      <alignment horizontal="left" vertical="center" textRotation="0" wrapText="false" indent="0" shrinkToFit="false"/>
      <protection locked="true" hidden="false"/>
    </xf>
    <xf numFmtId="164" fontId="43" fillId="0" borderId="0" xfId="0" applyFont="true" applyBorder="false" applyAlignment="true" applyProtection="false">
      <alignment horizontal="left" vertical="center" textRotation="0" wrapText="false" indent="0" shrinkToFit="false"/>
      <protection locked="true" hidden="false"/>
    </xf>
  </cellXfs>
  <cellStyles count="8">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 name="Excel Built-in Explanatory Text" xfId="21" builtinId="53" customBuiltin="true"/>
  </cellStyles>
  <dxfs count="19">
    <dxf>
      <font>
        <name val="Arial"/>
        <charset val="1"/>
        <family val="0"/>
      </font>
      <fill>
        <patternFill>
          <bgColor rgb="FFFF9900"/>
        </patternFill>
      </fill>
    </dxf>
    <dxf>
      <font>
        <name val="Arial"/>
        <charset val="1"/>
        <family val="0"/>
      </font>
      <fill>
        <patternFill>
          <bgColor rgb="FFDD0806"/>
        </patternFill>
      </fill>
    </dxf>
    <dxf>
      <font>
        <name val="Arial"/>
        <charset val="1"/>
        <family val="0"/>
      </font>
      <fill>
        <patternFill>
          <bgColor rgb="FF1FB714"/>
        </patternFill>
      </fill>
    </dxf>
    <dxf>
      <font>
        <name val="Arial"/>
        <charset val="1"/>
        <family val="0"/>
      </font>
      <fill>
        <patternFill>
          <bgColor rgb="FF1FB714"/>
        </patternFill>
      </fill>
    </dxf>
    <dxf>
      <font>
        <name val="Arial"/>
        <charset val="1"/>
        <family val="0"/>
      </font>
      <fill>
        <patternFill>
          <bgColor rgb="FFFF9900"/>
        </patternFill>
      </fill>
    </dxf>
    <dxf>
      <font>
        <name val="Arial"/>
        <charset val="1"/>
        <family val="0"/>
      </font>
      <fill>
        <patternFill>
          <bgColor rgb="FFDD0806"/>
        </patternFill>
      </fill>
    </dxf>
    <dxf>
      <font>
        <name val="Arial"/>
        <charset val="1"/>
        <family val="0"/>
      </font>
      <fill>
        <patternFill>
          <bgColor rgb="FF1FB714"/>
        </patternFill>
      </fill>
    </dxf>
    <dxf>
      <font>
        <name val="Arial"/>
        <charset val="1"/>
        <family val="0"/>
      </font>
      <fill>
        <patternFill>
          <bgColor rgb="FFFF9900"/>
        </patternFill>
      </fill>
    </dxf>
    <dxf>
      <font>
        <name val="Arial"/>
        <charset val="1"/>
        <family val="0"/>
      </font>
      <fill>
        <patternFill>
          <bgColor rgb="FFDD0806"/>
        </patternFill>
      </fill>
    </dxf>
    <dxf>
      <font>
        <name val="Arial"/>
        <charset val="1"/>
        <family val="0"/>
      </font>
      <fill>
        <patternFill>
          <bgColor rgb="FF1FB714"/>
        </patternFill>
      </fill>
    </dxf>
    <dxf>
      <font>
        <name val="Arial"/>
        <charset val="1"/>
        <family val="0"/>
      </font>
      <fill>
        <patternFill>
          <bgColor rgb="FF1FB714"/>
        </patternFill>
      </fill>
    </dxf>
    <dxf>
      <font>
        <name val="Arial"/>
        <charset val="1"/>
        <family val="0"/>
      </font>
      <fill>
        <patternFill>
          <bgColor rgb="FFFF9900"/>
        </patternFill>
      </fill>
    </dxf>
    <dxf>
      <font>
        <name val="Arial"/>
        <charset val="1"/>
        <family val="0"/>
      </font>
      <fill>
        <patternFill>
          <bgColor rgb="FF1FB714"/>
        </patternFill>
      </fill>
    </dxf>
    <dxf>
      <font>
        <name val="Arial"/>
        <charset val="1"/>
        <family val="0"/>
      </font>
      <fill>
        <patternFill>
          <bgColor rgb="FFFF9900"/>
        </patternFill>
      </fill>
    </dxf>
    <dxf>
      <font>
        <name val="Arial"/>
        <charset val="1"/>
        <family val="0"/>
      </font>
      <fill>
        <patternFill>
          <bgColor rgb="FFDD0806"/>
        </patternFill>
      </fill>
    </dxf>
    <dxf>
      <font>
        <name val="Arial"/>
        <charset val="1"/>
        <family val="0"/>
      </font>
      <fill>
        <patternFill>
          <bgColor rgb="FF1FB714"/>
        </patternFill>
      </fill>
    </dxf>
    <dxf>
      <font>
        <name val="Arial"/>
        <charset val="1"/>
        <family val="0"/>
      </font>
      <fill>
        <patternFill>
          <bgColor rgb="FFFF9900"/>
        </patternFill>
      </fill>
    </dxf>
    <dxf>
      <font>
        <name val="Arial"/>
        <charset val="1"/>
        <family val="0"/>
      </font>
      <fill>
        <patternFill>
          <bgColor rgb="FFDD0806"/>
        </patternFill>
      </fill>
    </dxf>
    <dxf>
      <font>
        <name val="Arial"/>
        <charset val="1"/>
        <family val="0"/>
      </font>
      <fill>
        <patternFill>
          <bgColor rgb="FFDD0806"/>
        </patternFill>
      </fill>
    </dxf>
  </dxfs>
  <colors>
    <indexedColors>
      <rgbColor rgb="FF000000"/>
      <rgbColor rgb="FFFFFFFF"/>
      <rgbColor rgb="FFFF0000"/>
      <rgbColor rgb="FF00FF00"/>
      <rgbColor rgb="FF0000D4"/>
      <rgbColor rgb="FFFFFF00"/>
      <rgbColor rgb="FFFF00FF"/>
      <rgbColor rgb="FF00FFFF"/>
      <rgbColor rgb="FF900000"/>
      <rgbColor rgb="FF009900"/>
      <rgbColor rgb="FF000090"/>
      <rgbColor rgb="FF77933C"/>
      <rgbColor rgb="FF800080"/>
      <rgbColor rgb="FF31859C"/>
      <rgbColor rgb="FFC0C0C0"/>
      <rgbColor rgb="FF808080"/>
      <rgbColor rgb="FF8EB4E3"/>
      <rgbColor rgb="FF993366"/>
      <rgbColor rgb="FFFFFFCC"/>
      <rgbColor rgb="FFCCFFFF"/>
      <rgbColor rgb="FF660066"/>
      <rgbColor rgb="FFFF7F00"/>
      <rgbColor rgb="FF0066CC"/>
      <rgbColor rgb="FFCCCCFF"/>
      <rgbColor rgb="FF000080"/>
      <rgbColor rgb="FFFF00FF"/>
      <rgbColor rgb="FFFFFF00"/>
      <rgbColor rgb="FF00FFFF"/>
      <rgbColor rgb="FF800080"/>
      <rgbColor rgb="FFDD0806"/>
      <rgbColor rgb="FF00A65D"/>
      <rgbColor rgb="FF0000FF"/>
      <rgbColor rgb="FF1FB714"/>
      <rgbColor rgb="FFDDDDDD"/>
      <rgbColor rgb="FFD7E4BD"/>
      <rgbColor rgb="FFC3D69B"/>
      <rgbColor rgb="FF99CCFF"/>
      <rgbColor rgb="FFBFBFBF"/>
      <rgbColor rgb="FFCC99FF"/>
      <rgbColor rgb="FFFCD5B5"/>
      <rgbColor rgb="FF3366FF"/>
      <rgbColor rgb="FF00B050"/>
      <rgbColor rgb="FF92D050"/>
      <rgbColor rgb="FFFFC000"/>
      <rgbColor rgb="FFFF9900"/>
      <rgbColor rgb="FFFF6600"/>
      <rgbColor rgb="FF558ED5"/>
      <rgbColor rgb="FF7F7F7F"/>
      <rgbColor rgb="FF003366"/>
      <rgbColor rgb="FF339966"/>
      <rgbColor rgb="FF006411"/>
      <rgbColor rgb="FF1C1C1C"/>
      <rgbColor rgb="FFD22B2B"/>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13</xdr:col>
      <xdr:colOff>181080</xdr:colOff>
      <xdr:row>24</xdr:row>
      <xdr:rowOff>171360</xdr:rowOff>
    </xdr:from>
    <xdr:to>
      <xdr:col>13</xdr:col>
      <xdr:colOff>255960</xdr:colOff>
      <xdr:row>24</xdr:row>
      <xdr:rowOff>171720</xdr:rowOff>
    </xdr:to>
    <xdr:sp>
      <xdr:nvSpPr>
        <xdr:cNvPr id="0" name="CustomShape 1"/>
        <xdr:cNvSpPr/>
      </xdr:nvSpPr>
      <xdr:spPr>
        <a:xfrm>
          <a:off x="3622680" y="4286160"/>
          <a:ext cx="748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13</xdr:col>
      <xdr:colOff>181080</xdr:colOff>
      <xdr:row>20</xdr:row>
      <xdr:rowOff>9360</xdr:rowOff>
    </xdr:from>
    <xdr:to>
      <xdr:col>13</xdr:col>
      <xdr:colOff>255960</xdr:colOff>
      <xdr:row>20</xdr:row>
      <xdr:rowOff>9720</xdr:rowOff>
    </xdr:to>
    <xdr:sp>
      <xdr:nvSpPr>
        <xdr:cNvPr id="1" name="CustomShape 1"/>
        <xdr:cNvSpPr/>
      </xdr:nvSpPr>
      <xdr:spPr>
        <a:xfrm>
          <a:off x="3622680" y="3457080"/>
          <a:ext cx="748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13</xdr:col>
      <xdr:colOff>181080</xdr:colOff>
      <xdr:row>15</xdr:row>
      <xdr:rowOff>9360</xdr:rowOff>
    </xdr:from>
    <xdr:to>
      <xdr:col>13</xdr:col>
      <xdr:colOff>255960</xdr:colOff>
      <xdr:row>15</xdr:row>
      <xdr:rowOff>9720</xdr:rowOff>
    </xdr:to>
    <xdr:sp>
      <xdr:nvSpPr>
        <xdr:cNvPr id="2" name="CustomShape 1"/>
        <xdr:cNvSpPr/>
      </xdr:nvSpPr>
      <xdr:spPr>
        <a:xfrm>
          <a:off x="3622680" y="2609640"/>
          <a:ext cx="748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19</xdr:col>
      <xdr:colOff>181080</xdr:colOff>
      <xdr:row>24</xdr:row>
      <xdr:rowOff>171360</xdr:rowOff>
    </xdr:from>
    <xdr:to>
      <xdr:col>19</xdr:col>
      <xdr:colOff>255960</xdr:colOff>
      <xdr:row>24</xdr:row>
      <xdr:rowOff>171720</xdr:rowOff>
    </xdr:to>
    <xdr:sp>
      <xdr:nvSpPr>
        <xdr:cNvPr id="3" name="CustomShape 1"/>
        <xdr:cNvSpPr/>
      </xdr:nvSpPr>
      <xdr:spPr>
        <a:xfrm>
          <a:off x="5487480" y="4286160"/>
          <a:ext cx="748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19</xdr:col>
      <xdr:colOff>181080</xdr:colOff>
      <xdr:row>20</xdr:row>
      <xdr:rowOff>9360</xdr:rowOff>
    </xdr:from>
    <xdr:to>
      <xdr:col>19</xdr:col>
      <xdr:colOff>255960</xdr:colOff>
      <xdr:row>20</xdr:row>
      <xdr:rowOff>9720</xdr:rowOff>
    </xdr:to>
    <xdr:sp>
      <xdr:nvSpPr>
        <xdr:cNvPr id="4" name="CustomShape 1"/>
        <xdr:cNvSpPr/>
      </xdr:nvSpPr>
      <xdr:spPr>
        <a:xfrm>
          <a:off x="5487480" y="3457080"/>
          <a:ext cx="748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19</xdr:col>
      <xdr:colOff>181080</xdr:colOff>
      <xdr:row>15</xdr:row>
      <xdr:rowOff>9360</xdr:rowOff>
    </xdr:from>
    <xdr:to>
      <xdr:col>19</xdr:col>
      <xdr:colOff>255960</xdr:colOff>
      <xdr:row>15</xdr:row>
      <xdr:rowOff>9720</xdr:rowOff>
    </xdr:to>
    <xdr:sp>
      <xdr:nvSpPr>
        <xdr:cNvPr id="5" name="CustomShape 1"/>
        <xdr:cNvSpPr/>
      </xdr:nvSpPr>
      <xdr:spPr>
        <a:xfrm>
          <a:off x="5487480" y="2609640"/>
          <a:ext cx="748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25</xdr:col>
      <xdr:colOff>0</xdr:colOff>
      <xdr:row>24</xdr:row>
      <xdr:rowOff>171360</xdr:rowOff>
    </xdr:from>
    <xdr:to>
      <xdr:col>25</xdr:col>
      <xdr:colOff>360</xdr:colOff>
      <xdr:row>24</xdr:row>
      <xdr:rowOff>171720</xdr:rowOff>
    </xdr:to>
    <xdr:sp>
      <xdr:nvSpPr>
        <xdr:cNvPr id="6" name="CustomShape 1" hidden="1"/>
        <xdr:cNvSpPr/>
      </xdr:nvSpPr>
      <xdr:spPr>
        <a:xfrm>
          <a:off x="6876360" y="4286160"/>
          <a:ext cx="36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25</xdr:col>
      <xdr:colOff>0</xdr:colOff>
      <xdr:row>20</xdr:row>
      <xdr:rowOff>9360</xdr:rowOff>
    </xdr:from>
    <xdr:to>
      <xdr:col>25</xdr:col>
      <xdr:colOff>360</xdr:colOff>
      <xdr:row>20</xdr:row>
      <xdr:rowOff>9720</xdr:rowOff>
    </xdr:to>
    <xdr:sp>
      <xdr:nvSpPr>
        <xdr:cNvPr id="7" name="CustomShape 1" hidden="1"/>
        <xdr:cNvSpPr/>
      </xdr:nvSpPr>
      <xdr:spPr>
        <a:xfrm>
          <a:off x="6876360" y="3457080"/>
          <a:ext cx="36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25</xdr:col>
      <xdr:colOff>0</xdr:colOff>
      <xdr:row>15</xdr:row>
      <xdr:rowOff>9360</xdr:rowOff>
    </xdr:from>
    <xdr:to>
      <xdr:col>25</xdr:col>
      <xdr:colOff>360</xdr:colOff>
      <xdr:row>15</xdr:row>
      <xdr:rowOff>9720</xdr:rowOff>
    </xdr:to>
    <xdr:sp>
      <xdr:nvSpPr>
        <xdr:cNvPr id="8" name="CustomShape 1" hidden="1"/>
        <xdr:cNvSpPr/>
      </xdr:nvSpPr>
      <xdr:spPr>
        <a:xfrm>
          <a:off x="6876360" y="2609640"/>
          <a:ext cx="36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25</xdr:col>
      <xdr:colOff>181080</xdr:colOff>
      <xdr:row>15</xdr:row>
      <xdr:rowOff>9360</xdr:rowOff>
    </xdr:from>
    <xdr:to>
      <xdr:col>25</xdr:col>
      <xdr:colOff>255960</xdr:colOff>
      <xdr:row>15</xdr:row>
      <xdr:rowOff>9720</xdr:rowOff>
    </xdr:to>
    <xdr:sp>
      <xdr:nvSpPr>
        <xdr:cNvPr id="9" name="CustomShape 1"/>
        <xdr:cNvSpPr/>
      </xdr:nvSpPr>
      <xdr:spPr>
        <a:xfrm>
          <a:off x="7057440" y="2609640"/>
          <a:ext cx="748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13</xdr:col>
      <xdr:colOff>180720</xdr:colOff>
      <xdr:row>10</xdr:row>
      <xdr:rowOff>0</xdr:rowOff>
    </xdr:from>
    <xdr:to>
      <xdr:col>13</xdr:col>
      <xdr:colOff>180720</xdr:colOff>
      <xdr:row>34</xdr:row>
      <xdr:rowOff>47520</xdr:rowOff>
    </xdr:to>
    <xdr:sp>
      <xdr:nvSpPr>
        <xdr:cNvPr id="10" name="Line 1"/>
        <xdr:cNvSpPr/>
      </xdr:nvSpPr>
      <xdr:spPr>
        <a:xfrm>
          <a:off x="3622320" y="1809720"/>
          <a:ext cx="0" cy="4105080"/>
        </a:xfrm>
        <a:prstGeom prst="line">
          <a:avLst/>
        </a:prstGeom>
        <a:ln w="19080">
          <a:solidFill>
            <a:srgbClr val="808080"/>
          </a:solidFill>
          <a:round/>
        </a:ln>
      </xdr:spPr>
      <xdr:style>
        <a:lnRef idx="0"/>
        <a:fillRef idx="0"/>
        <a:effectRef idx="0"/>
        <a:fontRef idx="minor"/>
      </xdr:style>
    </xdr:sp>
    <xdr:clientData/>
  </xdr:twoCellAnchor>
  <xdr:twoCellAnchor editAs="oneCell">
    <xdr:from>
      <xdr:col>3</xdr:col>
      <xdr:colOff>57240</xdr:colOff>
      <xdr:row>7</xdr:row>
      <xdr:rowOff>0</xdr:rowOff>
    </xdr:from>
    <xdr:to>
      <xdr:col>27</xdr:col>
      <xdr:colOff>146880</xdr:colOff>
      <xdr:row>7</xdr:row>
      <xdr:rowOff>360</xdr:rowOff>
    </xdr:to>
    <xdr:sp>
      <xdr:nvSpPr>
        <xdr:cNvPr id="11" name="CustomShape 1"/>
        <xdr:cNvSpPr/>
      </xdr:nvSpPr>
      <xdr:spPr>
        <a:xfrm>
          <a:off x="821520" y="1095120"/>
          <a:ext cx="672480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25</xdr:col>
      <xdr:colOff>0</xdr:colOff>
      <xdr:row>29</xdr:row>
      <xdr:rowOff>171360</xdr:rowOff>
    </xdr:from>
    <xdr:to>
      <xdr:col>25</xdr:col>
      <xdr:colOff>360</xdr:colOff>
      <xdr:row>29</xdr:row>
      <xdr:rowOff>171720</xdr:rowOff>
    </xdr:to>
    <xdr:sp>
      <xdr:nvSpPr>
        <xdr:cNvPr id="12" name="CustomShape 1" hidden="1"/>
        <xdr:cNvSpPr/>
      </xdr:nvSpPr>
      <xdr:spPr>
        <a:xfrm>
          <a:off x="6876360" y="5133600"/>
          <a:ext cx="36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19</xdr:col>
      <xdr:colOff>171360</xdr:colOff>
      <xdr:row>10</xdr:row>
      <xdr:rowOff>9360</xdr:rowOff>
    </xdr:from>
    <xdr:to>
      <xdr:col>19</xdr:col>
      <xdr:colOff>190440</xdr:colOff>
      <xdr:row>24</xdr:row>
      <xdr:rowOff>161640</xdr:rowOff>
    </xdr:to>
    <xdr:sp>
      <xdr:nvSpPr>
        <xdr:cNvPr id="13" name="Line 1"/>
        <xdr:cNvSpPr/>
      </xdr:nvSpPr>
      <xdr:spPr>
        <a:xfrm>
          <a:off x="5477760" y="1819080"/>
          <a:ext cx="19080" cy="2457360"/>
        </a:xfrm>
        <a:prstGeom prst="line">
          <a:avLst/>
        </a:prstGeom>
        <a:ln w="19080">
          <a:solidFill>
            <a:srgbClr val="808080"/>
          </a:solidFill>
          <a:round/>
        </a:ln>
      </xdr:spPr>
      <xdr:style>
        <a:lnRef idx="0"/>
        <a:fillRef idx="0"/>
        <a:effectRef idx="0"/>
        <a:fontRef idx="minor"/>
      </xdr:style>
    </xdr:sp>
    <xdr:clientData/>
  </xdr:twoCellAnchor>
  <xdr:twoCellAnchor editAs="oneCell">
    <xdr:from>
      <xdr:col>19</xdr:col>
      <xdr:colOff>0</xdr:colOff>
      <xdr:row>35</xdr:row>
      <xdr:rowOff>47520</xdr:rowOff>
    </xdr:from>
    <xdr:to>
      <xdr:col>19</xdr:col>
      <xdr:colOff>360</xdr:colOff>
      <xdr:row>35</xdr:row>
      <xdr:rowOff>47880</xdr:rowOff>
    </xdr:to>
    <xdr:sp>
      <xdr:nvSpPr>
        <xdr:cNvPr id="14" name="CustomShape 1" hidden="1"/>
        <xdr:cNvSpPr/>
      </xdr:nvSpPr>
      <xdr:spPr>
        <a:xfrm>
          <a:off x="5306400" y="6143400"/>
          <a:ext cx="36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25</xdr:col>
      <xdr:colOff>180720</xdr:colOff>
      <xdr:row>9</xdr:row>
      <xdr:rowOff>171360</xdr:rowOff>
    </xdr:from>
    <xdr:to>
      <xdr:col>25</xdr:col>
      <xdr:colOff>180720</xdr:colOff>
      <xdr:row>25</xdr:row>
      <xdr:rowOff>28440</xdr:rowOff>
    </xdr:to>
    <xdr:sp>
      <xdr:nvSpPr>
        <xdr:cNvPr id="15" name="Line 1"/>
        <xdr:cNvSpPr/>
      </xdr:nvSpPr>
      <xdr:spPr>
        <a:xfrm>
          <a:off x="7057080" y="1800000"/>
          <a:ext cx="0" cy="2523960"/>
        </a:xfrm>
        <a:prstGeom prst="line">
          <a:avLst/>
        </a:prstGeom>
        <a:ln w="19080">
          <a:solidFill>
            <a:srgbClr val="808080"/>
          </a:solidFill>
          <a:round/>
        </a:ln>
      </xdr:spPr>
      <xdr:style>
        <a:lnRef idx="0"/>
        <a:fillRef idx="0"/>
        <a:effectRef idx="0"/>
        <a:fontRef idx="minor"/>
      </xdr:style>
    </xdr:sp>
    <xdr:clientData/>
  </xdr:twoCellAnchor>
  <xdr:twoCellAnchor editAs="oneCell">
    <xdr:from>
      <xdr:col>13</xdr:col>
      <xdr:colOff>181080</xdr:colOff>
      <xdr:row>24</xdr:row>
      <xdr:rowOff>171360</xdr:rowOff>
    </xdr:from>
    <xdr:to>
      <xdr:col>13</xdr:col>
      <xdr:colOff>255960</xdr:colOff>
      <xdr:row>24</xdr:row>
      <xdr:rowOff>171720</xdr:rowOff>
    </xdr:to>
    <xdr:sp>
      <xdr:nvSpPr>
        <xdr:cNvPr id="16" name="CustomShape 1"/>
        <xdr:cNvSpPr/>
      </xdr:nvSpPr>
      <xdr:spPr>
        <a:xfrm>
          <a:off x="3622680" y="4286160"/>
          <a:ext cx="748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13</xdr:col>
      <xdr:colOff>181080</xdr:colOff>
      <xdr:row>20</xdr:row>
      <xdr:rowOff>9360</xdr:rowOff>
    </xdr:from>
    <xdr:to>
      <xdr:col>13</xdr:col>
      <xdr:colOff>255960</xdr:colOff>
      <xdr:row>20</xdr:row>
      <xdr:rowOff>9720</xdr:rowOff>
    </xdr:to>
    <xdr:sp>
      <xdr:nvSpPr>
        <xdr:cNvPr id="17" name="CustomShape 1"/>
        <xdr:cNvSpPr/>
      </xdr:nvSpPr>
      <xdr:spPr>
        <a:xfrm>
          <a:off x="3622680" y="3457080"/>
          <a:ext cx="748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13</xdr:col>
      <xdr:colOff>181080</xdr:colOff>
      <xdr:row>15</xdr:row>
      <xdr:rowOff>9360</xdr:rowOff>
    </xdr:from>
    <xdr:to>
      <xdr:col>13</xdr:col>
      <xdr:colOff>255960</xdr:colOff>
      <xdr:row>15</xdr:row>
      <xdr:rowOff>9720</xdr:rowOff>
    </xdr:to>
    <xdr:sp>
      <xdr:nvSpPr>
        <xdr:cNvPr id="18" name="CustomShape 1"/>
        <xdr:cNvSpPr/>
      </xdr:nvSpPr>
      <xdr:spPr>
        <a:xfrm>
          <a:off x="3622680" y="2609640"/>
          <a:ext cx="748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13</xdr:col>
      <xdr:colOff>171360</xdr:colOff>
      <xdr:row>34</xdr:row>
      <xdr:rowOff>47520</xdr:rowOff>
    </xdr:from>
    <xdr:to>
      <xdr:col>13</xdr:col>
      <xdr:colOff>232200</xdr:colOff>
      <xdr:row>34</xdr:row>
      <xdr:rowOff>47880</xdr:rowOff>
    </xdr:to>
    <xdr:sp>
      <xdr:nvSpPr>
        <xdr:cNvPr id="19" name="CustomShape 1"/>
        <xdr:cNvSpPr/>
      </xdr:nvSpPr>
      <xdr:spPr>
        <a:xfrm>
          <a:off x="3612960" y="5914800"/>
          <a:ext cx="6084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13</xdr:col>
      <xdr:colOff>181080</xdr:colOff>
      <xdr:row>29</xdr:row>
      <xdr:rowOff>95400</xdr:rowOff>
    </xdr:from>
    <xdr:to>
      <xdr:col>13</xdr:col>
      <xdr:colOff>255960</xdr:colOff>
      <xdr:row>29</xdr:row>
      <xdr:rowOff>95760</xdr:rowOff>
    </xdr:to>
    <xdr:sp>
      <xdr:nvSpPr>
        <xdr:cNvPr id="20" name="CustomShape 1"/>
        <xdr:cNvSpPr/>
      </xdr:nvSpPr>
      <xdr:spPr>
        <a:xfrm>
          <a:off x="3622680" y="5057640"/>
          <a:ext cx="748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25</xdr:col>
      <xdr:colOff>181080</xdr:colOff>
      <xdr:row>20</xdr:row>
      <xdr:rowOff>28440</xdr:rowOff>
    </xdr:from>
    <xdr:to>
      <xdr:col>26</xdr:col>
      <xdr:colOff>3960</xdr:colOff>
      <xdr:row>20</xdr:row>
      <xdr:rowOff>28800</xdr:rowOff>
    </xdr:to>
    <xdr:sp>
      <xdr:nvSpPr>
        <xdr:cNvPr id="21" name="CustomShape 1"/>
        <xdr:cNvSpPr/>
      </xdr:nvSpPr>
      <xdr:spPr>
        <a:xfrm>
          <a:off x="7057440" y="3476160"/>
          <a:ext cx="8424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16</xdr:col>
      <xdr:colOff>0</xdr:colOff>
      <xdr:row>4</xdr:row>
      <xdr:rowOff>0</xdr:rowOff>
    </xdr:from>
    <xdr:to>
      <xdr:col>16</xdr:col>
      <xdr:colOff>9360</xdr:colOff>
      <xdr:row>7</xdr:row>
      <xdr:rowOff>9360</xdr:rowOff>
    </xdr:to>
    <xdr:sp>
      <xdr:nvSpPr>
        <xdr:cNvPr id="22" name="Line 1"/>
        <xdr:cNvSpPr/>
      </xdr:nvSpPr>
      <xdr:spPr>
        <a:xfrm>
          <a:off x="4226400" y="657000"/>
          <a:ext cx="9360" cy="447480"/>
        </a:xfrm>
        <a:prstGeom prst="line">
          <a:avLst/>
        </a:prstGeom>
        <a:ln w="19080">
          <a:solidFill>
            <a:srgbClr val="808080"/>
          </a:solidFill>
          <a:round/>
        </a:ln>
      </xdr:spPr>
      <xdr:style>
        <a:lnRef idx="0"/>
        <a:fillRef idx="0"/>
        <a:effectRef idx="0"/>
        <a:fontRef idx="minor"/>
      </xdr:style>
    </xdr:sp>
    <xdr:clientData/>
  </xdr:twoCellAnchor>
  <xdr:twoCellAnchor editAs="oneCell">
    <xdr:from>
      <xdr:col>7</xdr:col>
      <xdr:colOff>181080</xdr:colOff>
      <xdr:row>24</xdr:row>
      <xdr:rowOff>171360</xdr:rowOff>
    </xdr:from>
    <xdr:to>
      <xdr:col>7</xdr:col>
      <xdr:colOff>255960</xdr:colOff>
      <xdr:row>24</xdr:row>
      <xdr:rowOff>171720</xdr:rowOff>
    </xdr:to>
    <xdr:sp>
      <xdr:nvSpPr>
        <xdr:cNvPr id="23" name="CustomShape 1"/>
        <xdr:cNvSpPr/>
      </xdr:nvSpPr>
      <xdr:spPr>
        <a:xfrm>
          <a:off x="2022480" y="4286160"/>
          <a:ext cx="748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7</xdr:col>
      <xdr:colOff>181080</xdr:colOff>
      <xdr:row>20</xdr:row>
      <xdr:rowOff>9360</xdr:rowOff>
    </xdr:from>
    <xdr:to>
      <xdr:col>7</xdr:col>
      <xdr:colOff>255960</xdr:colOff>
      <xdr:row>20</xdr:row>
      <xdr:rowOff>9720</xdr:rowOff>
    </xdr:to>
    <xdr:sp>
      <xdr:nvSpPr>
        <xdr:cNvPr id="24" name="CustomShape 1"/>
        <xdr:cNvSpPr/>
      </xdr:nvSpPr>
      <xdr:spPr>
        <a:xfrm>
          <a:off x="2022480" y="3457080"/>
          <a:ext cx="748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7</xdr:col>
      <xdr:colOff>181080</xdr:colOff>
      <xdr:row>15</xdr:row>
      <xdr:rowOff>9360</xdr:rowOff>
    </xdr:from>
    <xdr:to>
      <xdr:col>7</xdr:col>
      <xdr:colOff>255960</xdr:colOff>
      <xdr:row>15</xdr:row>
      <xdr:rowOff>9720</xdr:rowOff>
    </xdr:to>
    <xdr:sp>
      <xdr:nvSpPr>
        <xdr:cNvPr id="25" name="CustomShape 1"/>
        <xdr:cNvSpPr/>
      </xdr:nvSpPr>
      <xdr:spPr>
        <a:xfrm>
          <a:off x="2022480" y="2609640"/>
          <a:ext cx="748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7</xdr:col>
      <xdr:colOff>171360</xdr:colOff>
      <xdr:row>9</xdr:row>
      <xdr:rowOff>171360</xdr:rowOff>
    </xdr:from>
    <xdr:to>
      <xdr:col>7</xdr:col>
      <xdr:colOff>180720</xdr:colOff>
      <xdr:row>29</xdr:row>
      <xdr:rowOff>95040</xdr:rowOff>
    </xdr:to>
    <xdr:sp>
      <xdr:nvSpPr>
        <xdr:cNvPr id="26" name="Line 1"/>
        <xdr:cNvSpPr/>
      </xdr:nvSpPr>
      <xdr:spPr>
        <a:xfrm>
          <a:off x="2012760" y="1800000"/>
          <a:ext cx="9360" cy="3257280"/>
        </a:xfrm>
        <a:prstGeom prst="line">
          <a:avLst/>
        </a:prstGeom>
        <a:ln w="19080">
          <a:solidFill>
            <a:srgbClr val="808080"/>
          </a:solidFill>
          <a:round/>
        </a:ln>
      </xdr:spPr>
      <xdr:style>
        <a:lnRef idx="0"/>
        <a:fillRef idx="0"/>
        <a:effectRef idx="0"/>
        <a:fontRef idx="minor"/>
      </xdr:style>
    </xdr:sp>
    <xdr:clientData/>
  </xdr:twoCellAnchor>
  <xdr:twoCellAnchor editAs="oneCell">
    <xdr:from>
      <xdr:col>7</xdr:col>
      <xdr:colOff>181080</xdr:colOff>
      <xdr:row>29</xdr:row>
      <xdr:rowOff>95400</xdr:rowOff>
    </xdr:from>
    <xdr:to>
      <xdr:col>7</xdr:col>
      <xdr:colOff>255960</xdr:colOff>
      <xdr:row>29</xdr:row>
      <xdr:rowOff>95760</xdr:rowOff>
    </xdr:to>
    <xdr:sp>
      <xdr:nvSpPr>
        <xdr:cNvPr id="27" name="CustomShape 1"/>
        <xdr:cNvSpPr/>
      </xdr:nvSpPr>
      <xdr:spPr>
        <a:xfrm>
          <a:off x="2022480" y="5057640"/>
          <a:ext cx="748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xdr:col>
      <xdr:colOff>181080</xdr:colOff>
      <xdr:row>24</xdr:row>
      <xdr:rowOff>171360</xdr:rowOff>
    </xdr:from>
    <xdr:to>
      <xdr:col>1</xdr:col>
      <xdr:colOff>255960</xdr:colOff>
      <xdr:row>24</xdr:row>
      <xdr:rowOff>171720</xdr:rowOff>
    </xdr:to>
    <xdr:sp>
      <xdr:nvSpPr>
        <xdr:cNvPr id="28" name="CustomShape 1"/>
        <xdr:cNvSpPr/>
      </xdr:nvSpPr>
      <xdr:spPr>
        <a:xfrm>
          <a:off x="422280" y="4286160"/>
          <a:ext cx="748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xdr:col>
      <xdr:colOff>181080</xdr:colOff>
      <xdr:row>20</xdr:row>
      <xdr:rowOff>9360</xdr:rowOff>
    </xdr:from>
    <xdr:to>
      <xdr:col>1</xdr:col>
      <xdr:colOff>255960</xdr:colOff>
      <xdr:row>20</xdr:row>
      <xdr:rowOff>9720</xdr:rowOff>
    </xdr:to>
    <xdr:sp>
      <xdr:nvSpPr>
        <xdr:cNvPr id="29" name="CustomShape 1"/>
        <xdr:cNvSpPr/>
      </xdr:nvSpPr>
      <xdr:spPr>
        <a:xfrm>
          <a:off x="422280" y="3457080"/>
          <a:ext cx="748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xdr:col>
      <xdr:colOff>181080</xdr:colOff>
      <xdr:row>15</xdr:row>
      <xdr:rowOff>9360</xdr:rowOff>
    </xdr:from>
    <xdr:to>
      <xdr:col>1</xdr:col>
      <xdr:colOff>255960</xdr:colOff>
      <xdr:row>15</xdr:row>
      <xdr:rowOff>9720</xdr:rowOff>
    </xdr:to>
    <xdr:sp>
      <xdr:nvSpPr>
        <xdr:cNvPr id="30" name="CustomShape 1"/>
        <xdr:cNvSpPr/>
      </xdr:nvSpPr>
      <xdr:spPr>
        <a:xfrm>
          <a:off x="422280" y="2609640"/>
          <a:ext cx="748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xdr:col>
      <xdr:colOff>171360</xdr:colOff>
      <xdr:row>9</xdr:row>
      <xdr:rowOff>171360</xdr:rowOff>
    </xdr:from>
    <xdr:to>
      <xdr:col>1</xdr:col>
      <xdr:colOff>180720</xdr:colOff>
      <xdr:row>29</xdr:row>
      <xdr:rowOff>95040</xdr:rowOff>
    </xdr:to>
    <xdr:sp>
      <xdr:nvSpPr>
        <xdr:cNvPr id="31" name="Line 1"/>
        <xdr:cNvSpPr/>
      </xdr:nvSpPr>
      <xdr:spPr>
        <a:xfrm>
          <a:off x="412560" y="1800000"/>
          <a:ext cx="9360" cy="3257280"/>
        </a:xfrm>
        <a:prstGeom prst="line">
          <a:avLst/>
        </a:prstGeom>
        <a:ln w="19080">
          <a:solidFill>
            <a:srgbClr val="808080"/>
          </a:solidFill>
          <a:round/>
        </a:ln>
      </xdr:spPr>
      <xdr:style>
        <a:lnRef idx="0"/>
        <a:fillRef idx="0"/>
        <a:effectRef idx="0"/>
        <a:fontRef idx="minor"/>
      </xdr:style>
    </xdr:sp>
    <xdr:clientData/>
  </xdr:twoCellAnchor>
  <xdr:twoCellAnchor editAs="oneCell">
    <xdr:from>
      <xdr:col>1</xdr:col>
      <xdr:colOff>181080</xdr:colOff>
      <xdr:row>29</xdr:row>
      <xdr:rowOff>95400</xdr:rowOff>
    </xdr:from>
    <xdr:to>
      <xdr:col>1</xdr:col>
      <xdr:colOff>255960</xdr:colOff>
      <xdr:row>29</xdr:row>
      <xdr:rowOff>95760</xdr:rowOff>
    </xdr:to>
    <xdr:sp>
      <xdr:nvSpPr>
        <xdr:cNvPr id="32" name="CustomShape 1"/>
        <xdr:cNvSpPr/>
      </xdr:nvSpPr>
      <xdr:spPr>
        <a:xfrm>
          <a:off x="422280" y="5057640"/>
          <a:ext cx="748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25</xdr:col>
      <xdr:colOff>181080</xdr:colOff>
      <xdr:row>25</xdr:row>
      <xdr:rowOff>28440</xdr:rowOff>
    </xdr:from>
    <xdr:to>
      <xdr:col>26</xdr:col>
      <xdr:colOff>3960</xdr:colOff>
      <xdr:row>25</xdr:row>
      <xdr:rowOff>28800</xdr:rowOff>
    </xdr:to>
    <xdr:sp>
      <xdr:nvSpPr>
        <xdr:cNvPr id="33" name="CustomShape 1"/>
        <xdr:cNvSpPr/>
      </xdr:nvSpPr>
      <xdr:spPr>
        <a:xfrm>
          <a:off x="7057440" y="4323960"/>
          <a:ext cx="8424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25</xdr:col>
      <xdr:colOff>181080</xdr:colOff>
      <xdr:row>25</xdr:row>
      <xdr:rowOff>28440</xdr:rowOff>
    </xdr:from>
    <xdr:to>
      <xdr:col>26</xdr:col>
      <xdr:colOff>3960</xdr:colOff>
      <xdr:row>25</xdr:row>
      <xdr:rowOff>28800</xdr:rowOff>
    </xdr:to>
    <xdr:sp>
      <xdr:nvSpPr>
        <xdr:cNvPr id="34" name="CustomShape 1"/>
        <xdr:cNvSpPr/>
      </xdr:nvSpPr>
      <xdr:spPr>
        <a:xfrm>
          <a:off x="7057440" y="4323960"/>
          <a:ext cx="8424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13</xdr:col>
      <xdr:colOff>181080</xdr:colOff>
      <xdr:row>23</xdr:row>
      <xdr:rowOff>9360</xdr:rowOff>
    </xdr:from>
    <xdr:to>
      <xdr:col>13</xdr:col>
      <xdr:colOff>297720</xdr:colOff>
      <xdr:row>23</xdr:row>
      <xdr:rowOff>9720</xdr:rowOff>
    </xdr:to>
    <xdr:sp>
      <xdr:nvSpPr>
        <xdr:cNvPr id="35" name="CustomShape 1"/>
        <xdr:cNvSpPr/>
      </xdr:nvSpPr>
      <xdr:spPr>
        <a:xfrm>
          <a:off x="3742560" y="3619080"/>
          <a:ext cx="11664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13</xdr:col>
      <xdr:colOff>181080</xdr:colOff>
      <xdr:row>15</xdr:row>
      <xdr:rowOff>9360</xdr:rowOff>
    </xdr:from>
    <xdr:to>
      <xdr:col>13</xdr:col>
      <xdr:colOff>297720</xdr:colOff>
      <xdr:row>15</xdr:row>
      <xdr:rowOff>9720</xdr:rowOff>
    </xdr:to>
    <xdr:sp>
      <xdr:nvSpPr>
        <xdr:cNvPr id="36" name="CustomShape 1"/>
        <xdr:cNvSpPr/>
      </xdr:nvSpPr>
      <xdr:spPr>
        <a:xfrm>
          <a:off x="3742560" y="2437920"/>
          <a:ext cx="11664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19</xdr:col>
      <xdr:colOff>181080</xdr:colOff>
      <xdr:row>30</xdr:row>
      <xdr:rowOff>47520</xdr:rowOff>
    </xdr:from>
    <xdr:to>
      <xdr:col>19</xdr:col>
      <xdr:colOff>260640</xdr:colOff>
      <xdr:row>30</xdr:row>
      <xdr:rowOff>47880</xdr:rowOff>
    </xdr:to>
    <xdr:sp>
      <xdr:nvSpPr>
        <xdr:cNvPr id="37" name="CustomShape 1"/>
        <xdr:cNvSpPr/>
      </xdr:nvSpPr>
      <xdr:spPr>
        <a:xfrm>
          <a:off x="5789880" y="4705200"/>
          <a:ext cx="7956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19</xdr:col>
      <xdr:colOff>185400</xdr:colOff>
      <xdr:row>20</xdr:row>
      <xdr:rowOff>122040</xdr:rowOff>
    </xdr:from>
    <xdr:to>
      <xdr:col>19</xdr:col>
      <xdr:colOff>236880</xdr:colOff>
      <xdr:row>20</xdr:row>
      <xdr:rowOff>122400</xdr:rowOff>
    </xdr:to>
    <xdr:sp>
      <xdr:nvSpPr>
        <xdr:cNvPr id="38" name="CustomShape 1"/>
        <xdr:cNvSpPr/>
      </xdr:nvSpPr>
      <xdr:spPr>
        <a:xfrm>
          <a:off x="5794200" y="3284280"/>
          <a:ext cx="514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19</xdr:col>
      <xdr:colOff>181080</xdr:colOff>
      <xdr:row>15</xdr:row>
      <xdr:rowOff>9360</xdr:rowOff>
    </xdr:from>
    <xdr:to>
      <xdr:col>19</xdr:col>
      <xdr:colOff>260640</xdr:colOff>
      <xdr:row>15</xdr:row>
      <xdr:rowOff>9720</xdr:rowOff>
    </xdr:to>
    <xdr:sp>
      <xdr:nvSpPr>
        <xdr:cNvPr id="39" name="CustomShape 1"/>
        <xdr:cNvSpPr/>
      </xdr:nvSpPr>
      <xdr:spPr>
        <a:xfrm>
          <a:off x="5789880" y="2437920"/>
          <a:ext cx="7956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25</xdr:col>
      <xdr:colOff>0</xdr:colOff>
      <xdr:row>32</xdr:row>
      <xdr:rowOff>57240</xdr:rowOff>
    </xdr:from>
    <xdr:to>
      <xdr:col>25</xdr:col>
      <xdr:colOff>360</xdr:colOff>
      <xdr:row>32</xdr:row>
      <xdr:rowOff>57600</xdr:rowOff>
    </xdr:to>
    <xdr:sp>
      <xdr:nvSpPr>
        <xdr:cNvPr id="40" name="CustomShape 1" hidden="1"/>
        <xdr:cNvSpPr/>
      </xdr:nvSpPr>
      <xdr:spPr>
        <a:xfrm>
          <a:off x="7392600" y="4962600"/>
          <a:ext cx="36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25</xdr:col>
      <xdr:colOff>0</xdr:colOff>
      <xdr:row>23</xdr:row>
      <xdr:rowOff>9360</xdr:rowOff>
    </xdr:from>
    <xdr:to>
      <xdr:col>25</xdr:col>
      <xdr:colOff>360</xdr:colOff>
      <xdr:row>23</xdr:row>
      <xdr:rowOff>9720</xdr:rowOff>
    </xdr:to>
    <xdr:sp>
      <xdr:nvSpPr>
        <xdr:cNvPr id="41" name="CustomShape 1" hidden="1"/>
        <xdr:cNvSpPr/>
      </xdr:nvSpPr>
      <xdr:spPr>
        <a:xfrm>
          <a:off x="7392600" y="3619080"/>
          <a:ext cx="36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25</xdr:col>
      <xdr:colOff>0</xdr:colOff>
      <xdr:row>15</xdr:row>
      <xdr:rowOff>9360</xdr:rowOff>
    </xdr:from>
    <xdr:to>
      <xdr:col>25</xdr:col>
      <xdr:colOff>360</xdr:colOff>
      <xdr:row>15</xdr:row>
      <xdr:rowOff>9720</xdr:rowOff>
    </xdr:to>
    <xdr:sp>
      <xdr:nvSpPr>
        <xdr:cNvPr id="42" name="CustomShape 1" hidden="1"/>
        <xdr:cNvSpPr/>
      </xdr:nvSpPr>
      <xdr:spPr>
        <a:xfrm>
          <a:off x="7392600" y="2437920"/>
          <a:ext cx="36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25</xdr:col>
      <xdr:colOff>181080</xdr:colOff>
      <xdr:row>15</xdr:row>
      <xdr:rowOff>9360</xdr:rowOff>
    </xdr:from>
    <xdr:to>
      <xdr:col>25</xdr:col>
      <xdr:colOff>260280</xdr:colOff>
      <xdr:row>15</xdr:row>
      <xdr:rowOff>9720</xdr:rowOff>
    </xdr:to>
    <xdr:sp>
      <xdr:nvSpPr>
        <xdr:cNvPr id="43" name="CustomShape 1"/>
        <xdr:cNvSpPr/>
      </xdr:nvSpPr>
      <xdr:spPr>
        <a:xfrm>
          <a:off x="7573680" y="2437920"/>
          <a:ext cx="7920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13</xdr:col>
      <xdr:colOff>180720</xdr:colOff>
      <xdr:row>10</xdr:row>
      <xdr:rowOff>0</xdr:rowOff>
    </xdr:from>
    <xdr:to>
      <xdr:col>13</xdr:col>
      <xdr:colOff>180720</xdr:colOff>
      <xdr:row>46</xdr:row>
      <xdr:rowOff>28440</xdr:rowOff>
    </xdr:to>
    <xdr:sp>
      <xdr:nvSpPr>
        <xdr:cNvPr id="44" name="Line 1"/>
        <xdr:cNvSpPr/>
      </xdr:nvSpPr>
      <xdr:spPr>
        <a:xfrm>
          <a:off x="3742200" y="1742760"/>
          <a:ext cx="0" cy="5419800"/>
        </a:xfrm>
        <a:prstGeom prst="line">
          <a:avLst/>
        </a:prstGeom>
        <a:ln w="19080">
          <a:solidFill>
            <a:srgbClr val="808080"/>
          </a:solidFill>
          <a:round/>
        </a:ln>
      </xdr:spPr>
      <xdr:style>
        <a:lnRef idx="0"/>
        <a:fillRef idx="0"/>
        <a:effectRef idx="0"/>
        <a:fontRef idx="minor"/>
      </xdr:style>
    </xdr:sp>
    <xdr:clientData/>
  </xdr:twoCellAnchor>
  <xdr:twoCellAnchor editAs="oneCell">
    <xdr:from>
      <xdr:col>4</xdr:col>
      <xdr:colOff>57240</xdr:colOff>
      <xdr:row>7</xdr:row>
      <xdr:rowOff>0</xdr:rowOff>
    </xdr:from>
    <xdr:to>
      <xdr:col>28</xdr:col>
      <xdr:colOff>146880</xdr:colOff>
      <xdr:row>7</xdr:row>
      <xdr:rowOff>360</xdr:rowOff>
    </xdr:to>
    <xdr:sp>
      <xdr:nvSpPr>
        <xdr:cNvPr id="45" name="CustomShape 1"/>
        <xdr:cNvSpPr/>
      </xdr:nvSpPr>
      <xdr:spPr>
        <a:xfrm>
          <a:off x="1115640" y="1095120"/>
          <a:ext cx="729000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25</xdr:col>
      <xdr:colOff>0</xdr:colOff>
      <xdr:row>40</xdr:row>
      <xdr:rowOff>37800</xdr:rowOff>
    </xdr:from>
    <xdr:to>
      <xdr:col>25</xdr:col>
      <xdr:colOff>360</xdr:colOff>
      <xdr:row>40</xdr:row>
      <xdr:rowOff>38160</xdr:rowOff>
    </xdr:to>
    <xdr:sp>
      <xdr:nvSpPr>
        <xdr:cNvPr id="46" name="CustomShape 1" hidden="1"/>
        <xdr:cNvSpPr/>
      </xdr:nvSpPr>
      <xdr:spPr>
        <a:xfrm>
          <a:off x="7392600" y="6190920"/>
          <a:ext cx="36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19</xdr:col>
      <xdr:colOff>166680</xdr:colOff>
      <xdr:row>10</xdr:row>
      <xdr:rowOff>0</xdr:rowOff>
    </xdr:from>
    <xdr:to>
      <xdr:col>19</xdr:col>
      <xdr:colOff>190440</xdr:colOff>
      <xdr:row>30</xdr:row>
      <xdr:rowOff>29160</xdr:rowOff>
    </xdr:to>
    <xdr:sp>
      <xdr:nvSpPr>
        <xdr:cNvPr id="47" name="Line 1"/>
        <xdr:cNvSpPr/>
      </xdr:nvSpPr>
      <xdr:spPr>
        <a:xfrm>
          <a:off x="5775480" y="1742760"/>
          <a:ext cx="23760" cy="2944080"/>
        </a:xfrm>
        <a:prstGeom prst="line">
          <a:avLst/>
        </a:prstGeom>
        <a:ln w="19080">
          <a:solidFill>
            <a:srgbClr val="808080"/>
          </a:solidFill>
          <a:round/>
        </a:ln>
      </xdr:spPr>
      <xdr:style>
        <a:lnRef idx="0"/>
        <a:fillRef idx="0"/>
        <a:effectRef idx="0"/>
        <a:fontRef idx="minor"/>
      </xdr:style>
    </xdr:sp>
    <xdr:clientData/>
  </xdr:twoCellAnchor>
  <xdr:twoCellAnchor editAs="oneCell">
    <xdr:from>
      <xdr:col>19</xdr:col>
      <xdr:colOff>0</xdr:colOff>
      <xdr:row>47</xdr:row>
      <xdr:rowOff>47520</xdr:rowOff>
    </xdr:from>
    <xdr:to>
      <xdr:col>19</xdr:col>
      <xdr:colOff>360</xdr:colOff>
      <xdr:row>47</xdr:row>
      <xdr:rowOff>47880</xdr:rowOff>
    </xdr:to>
    <xdr:sp>
      <xdr:nvSpPr>
        <xdr:cNvPr id="48" name="CustomShape 1" hidden="1"/>
        <xdr:cNvSpPr/>
      </xdr:nvSpPr>
      <xdr:spPr>
        <a:xfrm>
          <a:off x="5608800" y="7324560"/>
          <a:ext cx="36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25</xdr:col>
      <xdr:colOff>180720</xdr:colOff>
      <xdr:row>10</xdr:row>
      <xdr:rowOff>47520</xdr:rowOff>
    </xdr:from>
    <xdr:to>
      <xdr:col>25</xdr:col>
      <xdr:colOff>180720</xdr:colOff>
      <xdr:row>32</xdr:row>
      <xdr:rowOff>18720</xdr:rowOff>
    </xdr:to>
    <xdr:sp>
      <xdr:nvSpPr>
        <xdr:cNvPr id="49" name="Line 1"/>
        <xdr:cNvSpPr/>
      </xdr:nvSpPr>
      <xdr:spPr>
        <a:xfrm>
          <a:off x="7573320" y="1790280"/>
          <a:ext cx="0" cy="3133800"/>
        </a:xfrm>
        <a:prstGeom prst="line">
          <a:avLst/>
        </a:prstGeom>
        <a:ln w="19080">
          <a:solidFill>
            <a:srgbClr val="808080"/>
          </a:solidFill>
          <a:round/>
        </a:ln>
      </xdr:spPr>
      <xdr:style>
        <a:lnRef idx="0"/>
        <a:fillRef idx="0"/>
        <a:effectRef idx="0"/>
        <a:fontRef idx="minor"/>
      </xdr:style>
    </xdr:sp>
    <xdr:clientData/>
  </xdr:twoCellAnchor>
  <xdr:twoCellAnchor editAs="oneCell">
    <xdr:from>
      <xdr:col>13</xdr:col>
      <xdr:colOff>181080</xdr:colOff>
      <xdr:row>30</xdr:row>
      <xdr:rowOff>47520</xdr:rowOff>
    </xdr:from>
    <xdr:to>
      <xdr:col>13</xdr:col>
      <xdr:colOff>297720</xdr:colOff>
      <xdr:row>30</xdr:row>
      <xdr:rowOff>47880</xdr:rowOff>
    </xdr:to>
    <xdr:sp>
      <xdr:nvSpPr>
        <xdr:cNvPr id="50" name="CustomShape 1"/>
        <xdr:cNvSpPr/>
      </xdr:nvSpPr>
      <xdr:spPr>
        <a:xfrm>
          <a:off x="3742560" y="4705200"/>
          <a:ext cx="11664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13</xdr:col>
      <xdr:colOff>181080</xdr:colOff>
      <xdr:row>23</xdr:row>
      <xdr:rowOff>9360</xdr:rowOff>
    </xdr:from>
    <xdr:to>
      <xdr:col>13</xdr:col>
      <xdr:colOff>297720</xdr:colOff>
      <xdr:row>23</xdr:row>
      <xdr:rowOff>9720</xdr:rowOff>
    </xdr:to>
    <xdr:sp>
      <xdr:nvSpPr>
        <xdr:cNvPr id="51" name="CustomShape 1"/>
        <xdr:cNvSpPr/>
      </xdr:nvSpPr>
      <xdr:spPr>
        <a:xfrm>
          <a:off x="3742560" y="3619080"/>
          <a:ext cx="11664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13</xdr:col>
      <xdr:colOff>181080</xdr:colOff>
      <xdr:row>15</xdr:row>
      <xdr:rowOff>9360</xdr:rowOff>
    </xdr:from>
    <xdr:to>
      <xdr:col>13</xdr:col>
      <xdr:colOff>297720</xdr:colOff>
      <xdr:row>15</xdr:row>
      <xdr:rowOff>9720</xdr:rowOff>
    </xdr:to>
    <xdr:sp>
      <xdr:nvSpPr>
        <xdr:cNvPr id="52" name="CustomShape 1"/>
        <xdr:cNvSpPr/>
      </xdr:nvSpPr>
      <xdr:spPr>
        <a:xfrm>
          <a:off x="3742560" y="2437920"/>
          <a:ext cx="11664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13</xdr:col>
      <xdr:colOff>171360</xdr:colOff>
      <xdr:row>46</xdr:row>
      <xdr:rowOff>47520</xdr:rowOff>
    </xdr:from>
    <xdr:to>
      <xdr:col>13</xdr:col>
      <xdr:colOff>297720</xdr:colOff>
      <xdr:row>46</xdr:row>
      <xdr:rowOff>47880</xdr:rowOff>
    </xdr:to>
    <xdr:sp>
      <xdr:nvSpPr>
        <xdr:cNvPr id="53" name="CustomShape 1"/>
        <xdr:cNvSpPr/>
      </xdr:nvSpPr>
      <xdr:spPr>
        <a:xfrm>
          <a:off x="3732840" y="7181640"/>
          <a:ext cx="12636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13</xdr:col>
      <xdr:colOff>181080</xdr:colOff>
      <xdr:row>38</xdr:row>
      <xdr:rowOff>28440</xdr:rowOff>
    </xdr:from>
    <xdr:to>
      <xdr:col>13</xdr:col>
      <xdr:colOff>297720</xdr:colOff>
      <xdr:row>38</xdr:row>
      <xdr:rowOff>28800</xdr:rowOff>
    </xdr:to>
    <xdr:sp>
      <xdr:nvSpPr>
        <xdr:cNvPr id="54" name="CustomShape 1"/>
        <xdr:cNvSpPr/>
      </xdr:nvSpPr>
      <xdr:spPr>
        <a:xfrm>
          <a:off x="3742560" y="5914800"/>
          <a:ext cx="11664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25</xdr:col>
      <xdr:colOff>181080</xdr:colOff>
      <xdr:row>23</xdr:row>
      <xdr:rowOff>28440</xdr:rowOff>
    </xdr:from>
    <xdr:to>
      <xdr:col>26</xdr:col>
      <xdr:colOff>3960</xdr:colOff>
      <xdr:row>23</xdr:row>
      <xdr:rowOff>28800</xdr:rowOff>
    </xdr:to>
    <xdr:sp>
      <xdr:nvSpPr>
        <xdr:cNvPr id="55" name="CustomShape 1"/>
        <xdr:cNvSpPr/>
      </xdr:nvSpPr>
      <xdr:spPr>
        <a:xfrm>
          <a:off x="7573680" y="3638160"/>
          <a:ext cx="8424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17</xdr:col>
      <xdr:colOff>0</xdr:colOff>
      <xdr:row>4</xdr:row>
      <xdr:rowOff>0</xdr:rowOff>
    </xdr:from>
    <xdr:to>
      <xdr:col>17</xdr:col>
      <xdr:colOff>9360</xdr:colOff>
      <xdr:row>7</xdr:row>
      <xdr:rowOff>9360</xdr:rowOff>
    </xdr:to>
    <xdr:sp>
      <xdr:nvSpPr>
        <xdr:cNvPr id="56" name="Line 1"/>
        <xdr:cNvSpPr/>
      </xdr:nvSpPr>
      <xdr:spPr>
        <a:xfrm>
          <a:off x="4841640" y="657000"/>
          <a:ext cx="9360" cy="447480"/>
        </a:xfrm>
        <a:prstGeom prst="line">
          <a:avLst/>
        </a:prstGeom>
        <a:ln w="19080">
          <a:solidFill>
            <a:srgbClr val="808080"/>
          </a:solidFill>
          <a:round/>
        </a:ln>
      </xdr:spPr>
      <xdr:style>
        <a:lnRef idx="0"/>
        <a:fillRef idx="0"/>
        <a:effectRef idx="0"/>
        <a:fontRef idx="minor"/>
      </xdr:style>
    </xdr:sp>
    <xdr:clientData/>
  </xdr:twoCellAnchor>
  <xdr:twoCellAnchor editAs="oneCell">
    <xdr:from>
      <xdr:col>7</xdr:col>
      <xdr:colOff>181080</xdr:colOff>
      <xdr:row>30</xdr:row>
      <xdr:rowOff>95400</xdr:rowOff>
    </xdr:from>
    <xdr:to>
      <xdr:col>7</xdr:col>
      <xdr:colOff>260640</xdr:colOff>
      <xdr:row>30</xdr:row>
      <xdr:rowOff>95760</xdr:rowOff>
    </xdr:to>
    <xdr:sp>
      <xdr:nvSpPr>
        <xdr:cNvPr id="57" name="CustomShape 1"/>
        <xdr:cNvSpPr/>
      </xdr:nvSpPr>
      <xdr:spPr>
        <a:xfrm>
          <a:off x="2104200" y="4753080"/>
          <a:ext cx="7956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7</xdr:col>
      <xdr:colOff>181080</xdr:colOff>
      <xdr:row>23</xdr:row>
      <xdr:rowOff>9360</xdr:rowOff>
    </xdr:from>
    <xdr:to>
      <xdr:col>7</xdr:col>
      <xdr:colOff>260640</xdr:colOff>
      <xdr:row>23</xdr:row>
      <xdr:rowOff>9720</xdr:rowOff>
    </xdr:to>
    <xdr:sp>
      <xdr:nvSpPr>
        <xdr:cNvPr id="58" name="CustomShape 1"/>
        <xdr:cNvSpPr/>
      </xdr:nvSpPr>
      <xdr:spPr>
        <a:xfrm>
          <a:off x="2104200" y="3619080"/>
          <a:ext cx="7956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7</xdr:col>
      <xdr:colOff>181080</xdr:colOff>
      <xdr:row>14</xdr:row>
      <xdr:rowOff>38160</xdr:rowOff>
    </xdr:from>
    <xdr:to>
      <xdr:col>7</xdr:col>
      <xdr:colOff>240840</xdr:colOff>
      <xdr:row>14</xdr:row>
      <xdr:rowOff>38520</xdr:rowOff>
    </xdr:to>
    <xdr:sp>
      <xdr:nvSpPr>
        <xdr:cNvPr id="59" name="CustomShape 1"/>
        <xdr:cNvSpPr/>
      </xdr:nvSpPr>
      <xdr:spPr>
        <a:xfrm>
          <a:off x="2104200" y="2342880"/>
          <a:ext cx="5976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7</xdr:col>
      <xdr:colOff>171360</xdr:colOff>
      <xdr:row>10</xdr:row>
      <xdr:rowOff>360</xdr:rowOff>
    </xdr:from>
    <xdr:to>
      <xdr:col>7</xdr:col>
      <xdr:colOff>180720</xdr:colOff>
      <xdr:row>39</xdr:row>
      <xdr:rowOff>75960</xdr:rowOff>
    </xdr:to>
    <xdr:sp>
      <xdr:nvSpPr>
        <xdr:cNvPr id="60" name="Line 1"/>
        <xdr:cNvSpPr/>
      </xdr:nvSpPr>
      <xdr:spPr>
        <a:xfrm>
          <a:off x="2094480" y="1743120"/>
          <a:ext cx="9360" cy="4352400"/>
        </a:xfrm>
        <a:prstGeom prst="line">
          <a:avLst/>
        </a:prstGeom>
        <a:ln w="19080">
          <a:solidFill>
            <a:srgbClr val="808080"/>
          </a:solidFill>
          <a:round/>
        </a:ln>
      </xdr:spPr>
      <xdr:style>
        <a:lnRef idx="0"/>
        <a:fillRef idx="0"/>
        <a:effectRef idx="0"/>
        <a:fontRef idx="minor"/>
      </xdr:style>
    </xdr:sp>
    <xdr:clientData/>
  </xdr:twoCellAnchor>
  <xdr:twoCellAnchor editAs="oneCell">
    <xdr:from>
      <xdr:col>7</xdr:col>
      <xdr:colOff>181080</xdr:colOff>
      <xdr:row>39</xdr:row>
      <xdr:rowOff>95400</xdr:rowOff>
    </xdr:from>
    <xdr:to>
      <xdr:col>7</xdr:col>
      <xdr:colOff>260640</xdr:colOff>
      <xdr:row>39</xdr:row>
      <xdr:rowOff>95760</xdr:rowOff>
    </xdr:to>
    <xdr:sp>
      <xdr:nvSpPr>
        <xdr:cNvPr id="61" name="CustomShape 1"/>
        <xdr:cNvSpPr/>
      </xdr:nvSpPr>
      <xdr:spPr>
        <a:xfrm>
          <a:off x="2104200" y="6114960"/>
          <a:ext cx="7956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xdr:col>
      <xdr:colOff>181080</xdr:colOff>
      <xdr:row>32</xdr:row>
      <xdr:rowOff>57240</xdr:rowOff>
    </xdr:from>
    <xdr:to>
      <xdr:col>1</xdr:col>
      <xdr:colOff>229320</xdr:colOff>
      <xdr:row>32</xdr:row>
      <xdr:rowOff>57600</xdr:rowOff>
    </xdr:to>
    <xdr:sp>
      <xdr:nvSpPr>
        <xdr:cNvPr id="62" name="CustomShape 1"/>
        <xdr:cNvSpPr/>
      </xdr:nvSpPr>
      <xdr:spPr>
        <a:xfrm>
          <a:off x="422280" y="4962600"/>
          <a:ext cx="4824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xdr:col>
      <xdr:colOff>181080</xdr:colOff>
      <xdr:row>21</xdr:row>
      <xdr:rowOff>123840</xdr:rowOff>
    </xdr:from>
    <xdr:to>
      <xdr:col>1</xdr:col>
      <xdr:colOff>229320</xdr:colOff>
      <xdr:row>21</xdr:row>
      <xdr:rowOff>124200</xdr:rowOff>
    </xdr:to>
    <xdr:sp>
      <xdr:nvSpPr>
        <xdr:cNvPr id="63" name="CustomShape 1"/>
        <xdr:cNvSpPr/>
      </xdr:nvSpPr>
      <xdr:spPr>
        <a:xfrm>
          <a:off x="422280" y="3476520"/>
          <a:ext cx="4824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xdr:col>
      <xdr:colOff>181080</xdr:colOff>
      <xdr:row>15</xdr:row>
      <xdr:rowOff>9360</xdr:rowOff>
    </xdr:from>
    <xdr:to>
      <xdr:col>1</xdr:col>
      <xdr:colOff>229320</xdr:colOff>
      <xdr:row>15</xdr:row>
      <xdr:rowOff>9720</xdr:rowOff>
    </xdr:to>
    <xdr:sp>
      <xdr:nvSpPr>
        <xdr:cNvPr id="64" name="CustomShape 1"/>
        <xdr:cNvSpPr/>
      </xdr:nvSpPr>
      <xdr:spPr>
        <a:xfrm>
          <a:off x="422280" y="2437920"/>
          <a:ext cx="4824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xdr:col>
      <xdr:colOff>171360</xdr:colOff>
      <xdr:row>10</xdr:row>
      <xdr:rowOff>47520</xdr:rowOff>
    </xdr:from>
    <xdr:to>
      <xdr:col>1</xdr:col>
      <xdr:colOff>180720</xdr:colOff>
      <xdr:row>39</xdr:row>
      <xdr:rowOff>75960</xdr:rowOff>
    </xdr:to>
    <xdr:sp>
      <xdr:nvSpPr>
        <xdr:cNvPr id="65" name="Line 1"/>
        <xdr:cNvSpPr/>
      </xdr:nvSpPr>
      <xdr:spPr>
        <a:xfrm>
          <a:off x="412560" y="1790280"/>
          <a:ext cx="9360" cy="4305240"/>
        </a:xfrm>
        <a:prstGeom prst="line">
          <a:avLst/>
        </a:prstGeom>
        <a:ln w="19080">
          <a:solidFill>
            <a:srgbClr val="808080"/>
          </a:solidFill>
          <a:round/>
        </a:ln>
      </xdr:spPr>
      <xdr:style>
        <a:lnRef idx="0"/>
        <a:fillRef idx="0"/>
        <a:effectRef idx="0"/>
        <a:fontRef idx="minor"/>
      </xdr:style>
    </xdr:sp>
    <xdr:clientData/>
  </xdr:twoCellAnchor>
  <xdr:twoCellAnchor editAs="oneCell">
    <xdr:from>
      <xdr:col>1</xdr:col>
      <xdr:colOff>181080</xdr:colOff>
      <xdr:row>39</xdr:row>
      <xdr:rowOff>95400</xdr:rowOff>
    </xdr:from>
    <xdr:to>
      <xdr:col>1</xdr:col>
      <xdr:colOff>229320</xdr:colOff>
      <xdr:row>39</xdr:row>
      <xdr:rowOff>95760</xdr:rowOff>
    </xdr:to>
    <xdr:sp>
      <xdr:nvSpPr>
        <xdr:cNvPr id="66" name="CustomShape 1"/>
        <xdr:cNvSpPr/>
      </xdr:nvSpPr>
      <xdr:spPr>
        <a:xfrm>
          <a:off x="422280" y="6114960"/>
          <a:ext cx="4824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25</xdr:col>
      <xdr:colOff>181080</xdr:colOff>
      <xdr:row>31</xdr:row>
      <xdr:rowOff>19080</xdr:rowOff>
    </xdr:from>
    <xdr:to>
      <xdr:col>26</xdr:col>
      <xdr:colOff>3960</xdr:colOff>
      <xdr:row>31</xdr:row>
      <xdr:rowOff>19440</xdr:rowOff>
    </xdr:to>
    <xdr:sp>
      <xdr:nvSpPr>
        <xdr:cNvPr id="67" name="CustomShape 1"/>
        <xdr:cNvSpPr/>
      </xdr:nvSpPr>
      <xdr:spPr>
        <a:xfrm>
          <a:off x="7573680" y="4809960"/>
          <a:ext cx="8424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25</xdr:col>
      <xdr:colOff>181080</xdr:colOff>
      <xdr:row>24</xdr:row>
      <xdr:rowOff>28440</xdr:rowOff>
    </xdr:from>
    <xdr:to>
      <xdr:col>26</xdr:col>
      <xdr:colOff>3960</xdr:colOff>
      <xdr:row>24</xdr:row>
      <xdr:rowOff>28800</xdr:rowOff>
    </xdr:to>
    <xdr:sp>
      <xdr:nvSpPr>
        <xdr:cNvPr id="68" name="CustomShape 1"/>
        <xdr:cNvSpPr/>
      </xdr:nvSpPr>
      <xdr:spPr>
        <a:xfrm>
          <a:off x="7573680" y="3771720"/>
          <a:ext cx="8424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7</xdr:col>
      <xdr:colOff>171360</xdr:colOff>
      <xdr:row>10</xdr:row>
      <xdr:rowOff>720</xdr:rowOff>
    </xdr:from>
    <xdr:to>
      <xdr:col>8</xdr:col>
      <xdr:colOff>14760</xdr:colOff>
      <xdr:row>10</xdr:row>
      <xdr:rowOff>1080</xdr:rowOff>
    </xdr:to>
    <xdr:sp>
      <xdr:nvSpPr>
        <xdr:cNvPr id="69" name="CustomShape 1"/>
        <xdr:cNvSpPr/>
      </xdr:nvSpPr>
      <xdr:spPr>
        <a:xfrm>
          <a:off x="2094480" y="1743480"/>
          <a:ext cx="10512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13</xdr:col>
      <xdr:colOff>181080</xdr:colOff>
      <xdr:row>10</xdr:row>
      <xdr:rowOff>0</xdr:rowOff>
    </xdr:from>
    <xdr:to>
      <xdr:col>14</xdr:col>
      <xdr:colOff>2520</xdr:colOff>
      <xdr:row>10</xdr:row>
      <xdr:rowOff>360</xdr:rowOff>
    </xdr:to>
    <xdr:sp>
      <xdr:nvSpPr>
        <xdr:cNvPr id="70" name="CustomShape 1"/>
        <xdr:cNvSpPr/>
      </xdr:nvSpPr>
      <xdr:spPr>
        <a:xfrm>
          <a:off x="3742560" y="1742760"/>
          <a:ext cx="14400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19</xdr:col>
      <xdr:colOff>172800</xdr:colOff>
      <xdr:row>9</xdr:row>
      <xdr:rowOff>120600</xdr:rowOff>
    </xdr:from>
    <xdr:to>
      <xdr:col>20</xdr:col>
      <xdr:colOff>27360</xdr:colOff>
      <xdr:row>9</xdr:row>
      <xdr:rowOff>120960</xdr:rowOff>
    </xdr:to>
    <xdr:sp>
      <xdr:nvSpPr>
        <xdr:cNvPr id="71" name="CustomShape 1"/>
        <xdr:cNvSpPr/>
      </xdr:nvSpPr>
      <xdr:spPr>
        <a:xfrm flipV="1">
          <a:off x="5781600" y="1739520"/>
          <a:ext cx="11628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25</xdr:col>
      <xdr:colOff>181080</xdr:colOff>
      <xdr:row>9</xdr:row>
      <xdr:rowOff>116640</xdr:rowOff>
    </xdr:from>
    <xdr:to>
      <xdr:col>25</xdr:col>
      <xdr:colOff>240840</xdr:colOff>
      <xdr:row>9</xdr:row>
      <xdr:rowOff>117000</xdr:rowOff>
    </xdr:to>
    <xdr:sp>
      <xdr:nvSpPr>
        <xdr:cNvPr id="72" name="CustomShape 1"/>
        <xdr:cNvSpPr/>
      </xdr:nvSpPr>
      <xdr:spPr>
        <a:xfrm>
          <a:off x="7573680" y="1735560"/>
          <a:ext cx="5976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twoCellAnchor editAs="oneCell">
    <xdr:from>
      <xdr:col>1</xdr:col>
      <xdr:colOff>156960</xdr:colOff>
      <xdr:row>10</xdr:row>
      <xdr:rowOff>3240</xdr:rowOff>
    </xdr:from>
    <xdr:to>
      <xdr:col>2</xdr:col>
      <xdr:colOff>23760</xdr:colOff>
      <xdr:row>10</xdr:row>
      <xdr:rowOff>3600</xdr:rowOff>
    </xdr:to>
    <xdr:sp>
      <xdr:nvSpPr>
        <xdr:cNvPr id="73" name="CustomShape 1"/>
        <xdr:cNvSpPr/>
      </xdr:nvSpPr>
      <xdr:spPr>
        <a:xfrm flipV="1">
          <a:off x="398160" y="1746000"/>
          <a:ext cx="99720" cy="360"/>
        </a:xfrm>
        <a:custGeom>
          <a:avLst/>
          <a:gdLst/>
          <a:ahLst/>
          <a:rect l="l" t="t" r="r" b="b"/>
          <a:pathLst>
            <a:path w="21600" h="21600">
              <a:moveTo>
                <a:pt x="0" y="0"/>
              </a:moveTo>
              <a:lnTo>
                <a:pt x="21600" y="21600"/>
              </a:lnTo>
            </a:path>
          </a:pathLst>
        </a:custGeom>
        <a:noFill/>
        <a:ln w="19080">
          <a:solidFill>
            <a:srgbClr val="808080"/>
          </a:solidFill>
          <a:round/>
        </a:ln>
      </xdr:spPr>
      <xdr:style>
        <a:lnRef idx="0"/>
        <a:fillRef idx="0"/>
        <a:effectRef idx="0"/>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10</xdr:col>
      <xdr:colOff>1168200</xdr:colOff>
      <xdr:row>46</xdr:row>
      <xdr:rowOff>74160</xdr:rowOff>
    </xdr:to>
    <xdr:sp>
      <xdr:nvSpPr>
        <xdr:cNvPr id="74" name="CustomShape 1" hidden="1"/>
        <xdr:cNvSpPr/>
      </xdr:nvSpPr>
      <xdr:spPr>
        <a:xfrm>
          <a:off x="0" y="0"/>
          <a:ext cx="10004040" cy="968328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10</xdr:col>
      <xdr:colOff>1168200</xdr:colOff>
      <xdr:row>46</xdr:row>
      <xdr:rowOff>74160</xdr:rowOff>
    </xdr:to>
    <xdr:sp>
      <xdr:nvSpPr>
        <xdr:cNvPr id="75" name="CustomShape 1" hidden="1"/>
        <xdr:cNvSpPr/>
      </xdr:nvSpPr>
      <xdr:spPr>
        <a:xfrm>
          <a:off x="0" y="0"/>
          <a:ext cx="10004040" cy="968328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10</xdr:col>
      <xdr:colOff>1168200</xdr:colOff>
      <xdr:row>46</xdr:row>
      <xdr:rowOff>74160</xdr:rowOff>
    </xdr:to>
    <xdr:sp>
      <xdr:nvSpPr>
        <xdr:cNvPr id="76" name="CustomShape 1" hidden="1"/>
        <xdr:cNvSpPr/>
      </xdr:nvSpPr>
      <xdr:spPr>
        <a:xfrm>
          <a:off x="0" y="0"/>
          <a:ext cx="10004040" cy="968328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10</xdr:col>
      <xdr:colOff>768240</xdr:colOff>
      <xdr:row>31</xdr:row>
      <xdr:rowOff>433800</xdr:rowOff>
    </xdr:to>
    <xdr:sp>
      <xdr:nvSpPr>
        <xdr:cNvPr id="77" name="CustomShape 1" hidden="1"/>
        <xdr:cNvSpPr/>
      </xdr:nvSpPr>
      <xdr:spPr>
        <a:xfrm>
          <a:off x="0" y="0"/>
          <a:ext cx="10030680" cy="952164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10</xdr:col>
      <xdr:colOff>768240</xdr:colOff>
      <xdr:row>31</xdr:row>
      <xdr:rowOff>433800</xdr:rowOff>
    </xdr:to>
    <xdr:sp>
      <xdr:nvSpPr>
        <xdr:cNvPr id="78" name="CustomShape 1" hidden="1"/>
        <xdr:cNvSpPr/>
      </xdr:nvSpPr>
      <xdr:spPr>
        <a:xfrm>
          <a:off x="0" y="0"/>
          <a:ext cx="10030680" cy="952164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10</xdr:col>
      <xdr:colOff>768240</xdr:colOff>
      <xdr:row>31</xdr:row>
      <xdr:rowOff>433800</xdr:rowOff>
    </xdr:to>
    <xdr:sp>
      <xdr:nvSpPr>
        <xdr:cNvPr id="79" name="CustomShape 1" hidden="1"/>
        <xdr:cNvSpPr/>
      </xdr:nvSpPr>
      <xdr:spPr>
        <a:xfrm>
          <a:off x="0" y="0"/>
          <a:ext cx="10030680" cy="952164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7</xdr:col>
      <xdr:colOff>2673360</xdr:colOff>
      <xdr:row>24</xdr:row>
      <xdr:rowOff>596160</xdr:rowOff>
    </xdr:to>
    <xdr:sp>
      <xdr:nvSpPr>
        <xdr:cNvPr id="80" name="CustomShape 1" hidden="1"/>
        <xdr:cNvSpPr/>
      </xdr:nvSpPr>
      <xdr:spPr>
        <a:xfrm>
          <a:off x="0" y="0"/>
          <a:ext cx="9921240" cy="952164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7</xdr:col>
      <xdr:colOff>2673360</xdr:colOff>
      <xdr:row>24</xdr:row>
      <xdr:rowOff>596160</xdr:rowOff>
    </xdr:to>
    <xdr:sp>
      <xdr:nvSpPr>
        <xdr:cNvPr id="81" name="CustomShape 1" hidden="1"/>
        <xdr:cNvSpPr/>
      </xdr:nvSpPr>
      <xdr:spPr>
        <a:xfrm>
          <a:off x="0" y="0"/>
          <a:ext cx="9921240" cy="952164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7</xdr:col>
      <xdr:colOff>2673360</xdr:colOff>
      <xdr:row>24</xdr:row>
      <xdr:rowOff>596160</xdr:rowOff>
    </xdr:to>
    <xdr:sp>
      <xdr:nvSpPr>
        <xdr:cNvPr id="82" name="CustomShape 1" hidden="1"/>
        <xdr:cNvSpPr/>
      </xdr:nvSpPr>
      <xdr:spPr>
        <a:xfrm>
          <a:off x="0" y="0"/>
          <a:ext cx="9921240" cy="952164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9</xdr:col>
      <xdr:colOff>1720800</xdr:colOff>
      <xdr:row>10</xdr:row>
      <xdr:rowOff>438480</xdr:rowOff>
    </xdr:to>
    <xdr:sp>
      <xdr:nvSpPr>
        <xdr:cNvPr id="83" name="CustomShape 1" hidden="1"/>
        <xdr:cNvSpPr/>
      </xdr:nvSpPr>
      <xdr:spPr>
        <a:xfrm>
          <a:off x="0" y="0"/>
          <a:ext cx="9973800" cy="952128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9</xdr:col>
      <xdr:colOff>1720800</xdr:colOff>
      <xdr:row>10</xdr:row>
      <xdr:rowOff>438480</xdr:rowOff>
    </xdr:to>
    <xdr:sp>
      <xdr:nvSpPr>
        <xdr:cNvPr id="84" name="CustomShape 1" hidden="1"/>
        <xdr:cNvSpPr/>
      </xdr:nvSpPr>
      <xdr:spPr>
        <a:xfrm>
          <a:off x="0" y="0"/>
          <a:ext cx="9973800" cy="952128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3.v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5.xml"/><Relationship Id="rId3" Type="http://schemas.openxmlformats.org/officeDocument/2006/relationships/vmlDrawing" Target="../drawings/vmlDrawing4.v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6.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H4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U30" activeCellId="0" sqref="U30"/>
    </sheetView>
  </sheetViews>
  <sheetFormatPr defaultRowHeight="12.75" zeroHeight="false" outlineLevelRow="0" outlineLevelCol="0"/>
  <cols>
    <col collapsed="false" customWidth="true" hidden="false" outlineLevel="0" max="1" min="1" style="0" width="3.42"/>
    <col collapsed="false" customWidth="true" hidden="false" outlineLevel="0" max="5" min="2" style="0" width="3.71"/>
    <col collapsed="false" customWidth="true" hidden="false" outlineLevel="0" max="6" min="6" style="0" width="4.14"/>
    <col collapsed="false" customWidth="true" hidden="false" outlineLevel="0" max="11" min="7" style="0" width="3.71"/>
    <col collapsed="false" customWidth="true" hidden="false" outlineLevel="0" max="12" min="12" style="0" width="4.14"/>
    <col collapsed="false" customWidth="true" hidden="false" outlineLevel="0" max="16" min="13" style="0" width="3.71"/>
    <col collapsed="false" customWidth="true" hidden="false" outlineLevel="0" max="17" min="17" style="0" width="1.58"/>
    <col collapsed="false" customWidth="true" hidden="false" outlineLevel="0" max="18" min="18" style="0" width="6.01"/>
    <col collapsed="false" customWidth="true" hidden="false" outlineLevel="0" max="19" min="19" style="0" width="7.71"/>
    <col collapsed="false" customWidth="true" hidden="false" outlineLevel="0" max="30" min="20" style="0" width="3.71"/>
    <col collapsed="false" customWidth="true" hidden="false" outlineLevel="0" max="32" min="31" style="1" width="3.71"/>
    <col collapsed="false" customWidth="true" hidden="false" outlineLevel="0" max="33" min="33" style="2" width="2.14"/>
    <col collapsed="false" customWidth="true" hidden="false" outlineLevel="0" max="34" min="34" style="0" width="2.14"/>
    <col collapsed="false" customWidth="true" hidden="false" outlineLevel="0" max="1025" min="35" style="0" width="8.86"/>
  </cols>
  <sheetData>
    <row r="1" customFormat="false" ht="9.75" hidden="false" customHeight="true" outlineLevel="0" collapsed="false">
      <c r="A1" s="3"/>
      <c r="B1" s="3"/>
      <c r="C1" s="3"/>
      <c r="D1" s="3"/>
      <c r="E1" s="3"/>
      <c r="F1" s="3"/>
      <c r="G1" s="3"/>
      <c r="H1" s="3"/>
      <c r="I1" s="3"/>
      <c r="J1" s="3"/>
      <c r="K1" s="3"/>
      <c r="L1" s="3"/>
      <c r="M1" s="3"/>
      <c r="N1" s="3"/>
      <c r="O1" s="3"/>
      <c r="P1" s="3"/>
      <c r="Q1" s="3"/>
      <c r="R1" s="3"/>
      <c r="S1" s="3"/>
      <c r="T1" s="3"/>
      <c r="U1" s="3"/>
      <c r="V1" s="3"/>
      <c r="W1" s="3"/>
      <c r="X1" s="3"/>
      <c r="Y1" s="3"/>
      <c r="Z1" s="4"/>
      <c r="AA1" s="4"/>
      <c r="AB1" s="4"/>
      <c r="AC1" s="4"/>
      <c r="AD1" s="3"/>
      <c r="AE1" s="5"/>
      <c r="AF1" s="5"/>
      <c r="AG1" s="6"/>
      <c r="AH1" s="3"/>
    </row>
    <row r="2" customFormat="false" ht="12.75" hidden="false" customHeight="false" outlineLevel="0" collapsed="false">
      <c r="A2" s="3"/>
      <c r="B2" s="3"/>
      <c r="C2" s="3"/>
      <c r="D2" s="3"/>
      <c r="E2" s="3"/>
      <c r="F2" s="3"/>
      <c r="G2" s="3"/>
      <c r="H2" s="3"/>
      <c r="I2" s="3"/>
      <c r="J2" s="3"/>
      <c r="K2" s="3"/>
      <c r="L2" s="3"/>
      <c r="M2" s="3"/>
      <c r="N2" s="3"/>
      <c r="O2" s="3"/>
      <c r="P2" s="3"/>
      <c r="Q2" s="3"/>
      <c r="R2" s="3"/>
      <c r="S2" s="3"/>
      <c r="T2" s="3"/>
      <c r="U2" s="3"/>
      <c r="V2" s="3"/>
      <c r="W2" s="3"/>
      <c r="X2" s="3"/>
      <c r="Y2" s="3"/>
      <c r="Z2" s="4"/>
      <c r="AA2" s="4"/>
      <c r="AB2" s="4"/>
      <c r="AC2" s="4"/>
      <c r="AD2" s="3"/>
      <c r="AE2" s="5"/>
      <c r="AF2" s="5"/>
      <c r="AG2" s="6"/>
      <c r="AH2" s="3"/>
    </row>
    <row r="3" s="10" customFormat="true" ht="14.25" hidden="false" customHeight="false" outlineLevel="0" collapsed="false">
      <c r="A3" s="3"/>
      <c r="B3" s="7" t="s">
        <v>0</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8"/>
      <c r="AH3" s="9"/>
    </row>
    <row r="4" s="10" customFormat="true" ht="15" hidden="false" customHeight="true" outlineLevel="0" collapsed="false">
      <c r="A4" s="3"/>
      <c r="B4" s="11" t="s">
        <v>1</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8"/>
      <c r="AH4" s="9"/>
    </row>
    <row r="5" s="10" customFormat="true" ht="15" hidden="false" customHeight="false" outlineLevel="0" collapsed="false">
      <c r="A5" s="3"/>
      <c r="B5" s="3"/>
      <c r="C5" s="3"/>
      <c r="D5" s="3"/>
      <c r="E5" s="3"/>
      <c r="F5" s="3"/>
      <c r="G5" s="3"/>
      <c r="H5" s="3"/>
      <c r="I5" s="3"/>
      <c r="J5" s="3"/>
      <c r="K5" s="3"/>
      <c r="L5" s="3"/>
      <c r="M5" s="3"/>
      <c r="N5" s="3"/>
      <c r="O5" s="3"/>
      <c r="P5" s="3"/>
      <c r="Q5" s="3"/>
      <c r="R5" s="3"/>
      <c r="S5" s="3"/>
      <c r="T5" s="3"/>
      <c r="U5" s="3"/>
      <c r="V5" s="3"/>
      <c r="W5" s="3"/>
      <c r="X5" s="3"/>
      <c r="Y5" s="3"/>
      <c r="Z5" s="12"/>
      <c r="AA5" s="12"/>
      <c r="AB5" s="12"/>
      <c r="AC5" s="12"/>
      <c r="AD5" s="9"/>
      <c r="AE5" s="13"/>
      <c r="AF5" s="13"/>
      <c r="AG5" s="8"/>
      <c r="AH5" s="9"/>
    </row>
    <row r="6" s="10" customFormat="true" ht="9.75" hidden="false" customHeight="true" outlineLevel="0" collapsed="false">
      <c r="A6" s="9"/>
      <c r="B6" s="14"/>
      <c r="C6" s="14"/>
      <c r="D6" s="14"/>
      <c r="E6" s="14"/>
      <c r="F6" s="14"/>
      <c r="G6" s="14"/>
      <c r="H6" s="14"/>
      <c r="I6" s="14"/>
      <c r="J6" s="14"/>
      <c r="K6" s="14"/>
      <c r="L6" s="15"/>
      <c r="M6" s="15"/>
      <c r="N6" s="15"/>
      <c r="O6" s="15"/>
      <c r="P6" s="15"/>
      <c r="Q6" s="15"/>
      <c r="R6" s="15"/>
      <c r="S6" s="15"/>
      <c r="T6" s="15"/>
      <c r="U6" s="15"/>
      <c r="V6" s="15"/>
      <c r="W6" s="15"/>
      <c r="X6" s="15"/>
      <c r="Y6" s="15"/>
      <c r="Z6" s="15"/>
      <c r="AA6" s="15"/>
      <c r="AB6" s="15"/>
      <c r="AC6" s="15"/>
      <c r="AD6" s="14"/>
      <c r="AE6" s="15"/>
      <c r="AF6" s="13"/>
      <c r="AG6" s="8"/>
      <c r="AH6" s="13"/>
    </row>
    <row r="7" s="10" customFormat="true" ht="9.75" hidden="false" customHeight="true" outlineLevel="0" collapsed="false">
      <c r="A7" s="9"/>
      <c r="B7" s="14"/>
      <c r="C7" s="14"/>
      <c r="D7" s="14"/>
      <c r="E7" s="14"/>
      <c r="F7" s="14"/>
      <c r="G7" s="14"/>
      <c r="H7" s="16"/>
      <c r="I7" s="16"/>
      <c r="J7" s="16"/>
      <c r="K7" s="16"/>
      <c r="L7" s="16"/>
      <c r="M7" s="16"/>
      <c r="N7" s="16"/>
      <c r="O7" s="16"/>
      <c r="P7" s="16"/>
      <c r="Q7" s="16"/>
      <c r="R7" s="16"/>
      <c r="S7" s="16"/>
      <c r="T7" s="16"/>
      <c r="U7" s="16"/>
      <c r="V7" s="16"/>
      <c r="W7" s="16"/>
      <c r="X7" s="16"/>
      <c r="Y7" s="16"/>
      <c r="Z7" s="15"/>
      <c r="AA7" s="15"/>
      <c r="AB7" s="17"/>
      <c r="AC7" s="17"/>
      <c r="AD7" s="17"/>
      <c r="AE7" s="17"/>
      <c r="AF7" s="13"/>
      <c r="AG7" s="9"/>
      <c r="AH7" s="9"/>
    </row>
    <row r="8" s="10" customFormat="true" ht="18" hidden="false" customHeight="true" outlineLevel="0" collapsed="false">
      <c r="A8" s="9"/>
      <c r="B8" s="18" t="s">
        <v>2</v>
      </c>
      <c r="C8" s="18"/>
      <c r="D8" s="18"/>
      <c r="E8" s="18"/>
      <c r="F8" s="19" t="s">
        <v>3</v>
      </c>
      <c r="G8" s="20"/>
      <c r="H8" s="21" t="s">
        <v>4</v>
      </c>
      <c r="I8" s="21"/>
      <c r="J8" s="21"/>
      <c r="K8" s="21"/>
      <c r="L8" s="22" t="s">
        <v>3</v>
      </c>
      <c r="M8" s="20"/>
      <c r="N8" s="21" t="s">
        <v>5</v>
      </c>
      <c r="O8" s="21"/>
      <c r="P8" s="21"/>
      <c r="Q8" s="21"/>
      <c r="R8" s="22" t="s">
        <v>6</v>
      </c>
      <c r="S8" s="20"/>
      <c r="T8" s="23"/>
      <c r="U8" s="24"/>
      <c r="V8" s="24"/>
      <c r="W8" s="22" t="s">
        <v>7</v>
      </c>
      <c r="X8" s="22"/>
      <c r="Y8" s="20"/>
      <c r="Z8" s="23"/>
      <c r="AA8" s="24"/>
      <c r="AB8" s="24"/>
      <c r="AC8" s="22" t="s">
        <v>8</v>
      </c>
      <c r="AD8" s="22"/>
      <c r="AE8" s="20"/>
      <c r="AF8" s="25"/>
      <c r="AG8" s="20"/>
      <c r="AH8" s="13"/>
    </row>
    <row r="9" s="10" customFormat="true" ht="24" hidden="false" customHeight="true" outlineLevel="0" collapsed="false">
      <c r="A9" s="9"/>
      <c r="B9" s="26" t="s">
        <v>9</v>
      </c>
      <c r="C9" s="26"/>
      <c r="D9" s="26"/>
      <c r="E9" s="26"/>
      <c r="F9" s="26"/>
      <c r="G9" s="20"/>
      <c r="H9" s="26" t="s">
        <v>10</v>
      </c>
      <c r="I9" s="26"/>
      <c r="J9" s="26"/>
      <c r="K9" s="26"/>
      <c r="L9" s="26"/>
      <c r="M9" s="20"/>
      <c r="N9" s="26" t="s">
        <v>11</v>
      </c>
      <c r="O9" s="26"/>
      <c r="P9" s="26"/>
      <c r="Q9" s="26"/>
      <c r="R9" s="26"/>
      <c r="S9" s="20"/>
      <c r="T9" s="26" t="s">
        <v>12</v>
      </c>
      <c r="U9" s="26"/>
      <c r="V9" s="26"/>
      <c r="W9" s="26"/>
      <c r="X9" s="26"/>
      <c r="Y9" s="20"/>
      <c r="Z9" s="27" t="s">
        <v>13</v>
      </c>
      <c r="AA9" s="27"/>
      <c r="AB9" s="27"/>
      <c r="AC9" s="27"/>
      <c r="AD9" s="27"/>
      <c r="AE9" s="20"/>
      <c r="AF9" s="28"/>
      <c r="AG9" s="20"/>
      <c r="AH9" s="13"/>
    </row>
    <row r="10" s="10" customFormat="true" ht="14.25" hidden="false" customHeight="false" outlineLevel="0" collapsed="false">
      <c r="A10" s="9"/>
      <c r="B10" s="29" t="s">
        <v>14</v>
      </c>
      <c r="C10" s="30"/>
      <c r="D10" s="30"/>
      <c r="E10" s="30"/>
      <c r="F10" s="31"/>
      <c r="G10" s="20"/>
      <c r="H10" s="32" t="s">
        <v>15</v>
      </c>
      <c r="I10" s="32"/>
      <c r="J10" s="32"/>
      <c r="K10" s="32"/>
      <c r="L10" s="32"/>
      <c r="M10" s="20"/>
      <c r="N10" s="29" t="s">
        <v>16</v>
      </c>
      <c r="O10" s="30"/>
      <c r="P10" s="30"/>
      <c r="Q10" s="30"/>
      <c r="R10" s="31"/>
      <c r="S10" s="20"/>
      <c r="T10" s="32" t="s">
        <v>17</v>
      </c>
      <c r="U10" s="32"/>
      <c r="V10" s="32"/>
      <c r="W10" s="32"/>
      <c r="X10" s="32"/>
      <c r="Y10" s="20"/>
      <c r="Z10" s="32" t="s">
        <v>18</v>
      </c>
      <c r="AA10" s="32"/>
      <c r="AB10" s="32"/>
      <c r="AC10" s="32"/>
      <c r="AD10" s="32"/>
      <c r="AE10" s="20"/>
      <c r="AF10" s="33"/>
      <c r="AG10" s="20"/>
      <c r="AH10" s="13"/>
    </row>
    <row r="11" s="10" customFormat="true" ht="9.75" hidden="false" customHeight="true" outlineLevel="0" collapsed="false">
      <c r="A11" s="9"/>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3"/>
    </row>
    <row r="12" s="10" customFormat="true" ht="9.75" hidden="false" customHeight="true" outlineLevel="0" collapsed="false">
      <c r="A12" s="9"/>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34"/>
      <c r="AH12" s="13"/>
    </row>
    <row r="13" s="10" customFormat="true" ht="14.25" hidden="false" customHeight="false" outlineLevel="0" collapsed="false">
      <c r="A13" s="9"/>
      <c r="B13" s="20"/>
      <c r="C13" s="35" t="s">
        <v>19</v>
      </c>
      <c r="D13" s="35"/>
      <c r="E13" s="35"/>
      <c r="F13" s="35"/>
      <c r="G13" s="35"/>
      <c r="H13" s="20"/>
      <c r="I13" s="35" t="s">
        <v>20</v>
      </c>
      <c r="J13" s="35"/>
      <c r="K13" s="35"/>
      <c r="L13" s="35"/>
      <c r="M13" s="35"/>
      <c r="N13" s="20"/>
      <c r="O13" s="35" t="s">
        <v>21</v>
      </c>
      <c r="P13" s="35"/>
      <c r="Q13" s="35"/>
      <c r="R13" s="35"/>
      <c r="S13" s="35"/>
      <c r="T13" s="20"/>
      <c r="U13" s="35" t="s">
        <v>22</v>
      </c>
      <c r="V13" s="35"/>
      <c r="W13" s="35"/>
      <c r="X13" s="35"/>
      <c r="Y13" s="35"/>
      <c r="Z13" s="20"/>
      <c r="AA13" s="35" t="s">
        <v>23</v>
      </c>
      <c r="AB13" s="35"/>
      <c r="AC13" s="35"/>
      <c r="AD13" s="35"/>
      <c r="AE13" s="35"/>
      <c r="AF13" s="20"/>
      <c r="AG13" s="36"/>
      <c r="AH13" s="13"/>
    </row>
    <row r="14" s="10" customFormat="true" ht="14.25" hidden="false" customHeight="false" outlineLevel="0" collapsed="false">
      <c r="A14" s="9"/>
      <c r="B14" s="16"/>
      <c r="C14" s="37"/>
      <c r="D14" s="37"/>
      <c r="E14" s="37"/>
      <c r="F14" s="37"/>
      <c r="G14" s="37"/>
      <c r="H14" s="16"/>
      <c r="I14" s="37" t="s">
        <v>24</v>
      </c>
      <c r="J14" s="37"/>
      <c r="K14" s="37"/>
      <c r="L14" s="37"/>
      <c r="M14" s="37"/>
      <c r="N14" s="16"/>
      <c r="O14" s="37" t="s">
        <v>24</v>
      </c>
      <c r="P14" s="37"/>
      <c r="Q14" s="37"/>
      <c r="R14" s="37"/>
      <c r="S14" s="37"/>
      <c r="T14" s="16"/>
      <c r="U14" s="38" t="s">
        <v>25</v>
      </c>
      <c r="V14" s="39"/>
      <c r="W14" s="39"/>
      <c r="X14" s="39"/>
      <c r="Y14" s="40"/>
      <c r="Z14" s="16"/>
      <c r="AA14" s="37"/>
      <c r="AB14" s="37"/>
      <c r="AC14" s="37"/>
      <c r="AD14" s="37"/>
      <c r="AE14" s="37"/>
      <c r="AF14" s="16"/>
      <c r="AG14" s="39"/>
      <c r="AH14" s="13"/>
    </row>
    <row r="15" s="10" customFormat="true" ht="14.25" hidden="false" customHeight="false" outlineLevel="0" collapsed="false">
      <c r="A15" s="9"/>
      <c r="B15" s="16"/>
      <c r="C15" s="37" t="s">
        <v>26</v>
      </c>
      <c r="D15" s="37"/>
      <c r="E15" s="37"/>
      <c r="F15" s="37"/>
      <c r="G15" s="37"/>
      <c r="H15" s="16"/>
      <c r="I15" s="37" t="s">
        <v>27</v>
      </c>
      <c r="J15" s="37"/>
      <c r="K15" s="37"/>
      <c r="L15" s="37"/>
      <c r="M15" s="37"/>
      <c r="N15" s="16"/>
      <c r="O15" s="37" t="s">
        <v>5</v>
      </c>
      <c r="P15" s="37"/>
      <c r="Q15" s="37"/>
      <c r="R15" s="37"/>
      <c r="S15" s="37"/>
      <c r="T15" s="16"/>
      <c r="U15" s="37" t="s">
        <v>28</v>
      </c>
      <c r="V15" s="37"/>
      <c r="W15" s="37"/>
      <c r="X15" s="37"/>
      <c r="Y15" s="37"/>
      <c r="Z15" s="16"/>
      <c r="AA15" s="37" t="s">
        <v>29</v>
      </c>
      <c r="AB15" s="37"/>
      <c r="AC15" s="37"/>
      <c r="AD15" s="37"/>
      <c r="AE15" s="37"/>
      <c r="AF15" s="16"/>
      <c r="AG15" s="39"/>
      <c r="AH15" s="13"/>
    </row>
    <row r="16" s="10" customFormat="true" ht="14.25" hidden="false" customHeight="false" outlineLevel="0" collapsed="false">
      <c r="A16" s="9"/>
      <c r="B16" s="16"/>
      <c r="C16" s="41" t="s">
        <v>30</v>
      </c>
      <c r="D16" s="41"/>
      <c r="E16" s="41"/>
      <c r="F16" s="41"/>
      <c r="G16" s="41"/>
      <c r="H16" s="16"/>
      <c r="I16" s="41" t="s">
        <v>31</v>
      </c>
      <c r="J16" s="41"/>
      <c r="K16" s="41"/>
      <c r="L16" s="41"/>
      <c r="M16" s="41"/>
      <c r="N16" s="16"/>
      <c r="O16" s="41" t="s">
        <v>31</v>
      </c>
      <c r="P16" s="41"/>
      <c r="Q16" s="41"/>
      <c r="R16" s="41"/>
      <c r="S16" s="41"/>
      <c r="T16" s="16"/>
      <c r="U16" s="41" t="s">
        <v>32</v>
      </c>
      <c r="V16" s="41"/>
      <c r="W16" s="41"/>
      <c r="X16" s="41"/>
      <c r="Y16" s="41"/>
      <c r="Z16" s="16"/>
      <c r="AA16" s="41" t="s">
        <v>33</v>
      </c>
      <c r="AB16" s="41"/>
      <c r="AC16" s="41"/>
      <c r="AD16" s="41"/>
      <c r="AE16" s="41"/>
      <c r="AF16" s="16"/>
      <c r="AG16" s="42"/>
      <c r="AH16" s="13"/>
    </row>
    <row r="17" s="10" customFormat="true" ht="9.75" hidden="false" customHeight="true" outlineLevel="0" collapsed="false">
      <c r="A17" s="9"/>
      <c r="B17" s="16"/>
      <c r="C17" s="43"/>
      <c r="D17" s="44"/>
      <c r="E17" s="44"/>
      <c r="F17" s="44"/>
      <c r="G17" s="43"/>
      <c r="H17" s="16"/>
      <c r="I17" s="45"/>
      <c r="J17" s="44"/>
      <c r="K17" s="44"/>
      <c r="L17" s="44"/>
      <c r="M17" s="46"/>
      <c r="N17" s="16"/>
      <c r="O17" s="16"/>
      <c r="P17" s="16"/>
      <c r="Q17" s="16"/>
      <c r="R17" s="16"/>
      <c r="S17" s="16"/>
      <c r="T17" s="16"/>
      <c r="U17" s="16"/>
      <c r="V17" s="16"/>
      <c r="W17" s="16"/>
      <c r="X17" s="16"/>
      <c r="Y17" s="16"/>
      <c r="Z17" s="47"/>
      <c r="AA17" s="16"/>
      <c r="AB17" s="16"/>
      <c r="AC17" s="16"/>
      <c r="AD17" s="16"/>
      <c r="AE17" s="16"/>
      <c r="AF17" s="47"/>
      <c r="AG17" s="16"/>
      <c r="AH17" s="13"/>
    </row>
    <row r="18" s="10" customFormat="true" ht="14.25" hidden="false" customHeight="false" outlineLevel="0" collapsed="false">
      <c r="A18" s="9"/>
      <c r="B18" s="20"/>
      <c r="C18" s="35" t="s">
        <v>34</v>
      </c>
      <c r="D18" s="35"/>
      <c r="E18" s="35"/>
      <c r="F18" s="35"/>
      <c r="G18" s="35"/>
      <c r="H18" s="20"/>
      <c r="I18" s="35" t="s">
        <v>35</v>
      </c>
      <c r="J18" s="35"/>
      <c r="K18" s="35"/>
      <c r="L18" s="35"/>
      <c r="M18" s="35"/>
      <c r="N18" s="20"/>
      <c r="O18" s="35" t="s">
        <v>36</v>
      </c>
      <c r="P18" s="35"/>
      <c r="Q18" s="35"/>
      <c r="R18" s="35"/>
      <c r="S18" s="35"/>
      <c r="T18" s="20"/>
      <c r="U18" s="48" t="s">
        <v>37</v>
      </c>
      <c r="V18" s="48"/>
      <c r="W18" s="48"/>
      <c r="X18" s="48"/>
      <c r="Y18" s="48"/>
      <c r="Z18" s="49"/>
      <c r="AA18" s="35" t="s">
        <v>38</v>
      </c>
      <c r="AB18" s="35"/>
      <c r="AC18" s="35"/>
      <c r="AD18" s="35"/>
      <c r="AE18" s="35"/>
      <c r="AF18" s="49"/>
      <c r="AG18" s="36"/>
      <c r="AH18" s="13"/>
    </row>
    <row r="19" s="10" customFormat="true" ht="14.25" hidden="false" customHeight="false" outlineLevel="0" collapsed="false">
      <c r="A19" s="9"/>
      <c r="B19" s="16"/>
      <c r="C19" s="37"/>
      <c r="D19" s="37"/>
      <c r="E19" s="37"/>
      <c r="F19" s="37"/>
      <c r="G19" s="37"/>
      <c r="H19" s="16"/>
      <c r="I19" s="37" t="s">
        <v>39</v>
      </c>
      <c r="J19" s="37"/>
      <c r="K19" s="37"/>
      <c r="L19" s="37"/>
      <c r="M19" s="37"/>
      <c r="N19" s="16"/>
      <c r="O19" s="37" t="s">
        <v>39</v>
      </c>
      <c r="P19" s="37"/>
      <c r="Q19" s="37"/>
      <c r="R19" s="37"/>
      <c r="S19" s="37"/>
      <c r="T19" s="16"/>
      <c r="U19" s="38" t="s">
        <v>25</v>
      </c>
      <c r="V19" s="39"/>
      <c r="W19" s="39"/>
      <c r="X19" s="39"/>
      <c r="Y19" s="40"/>
      <c r="Z19" s="47"/>
      <c r="AA19" s="37"/>
      <c r="AB19" s="37"/>
      <c r="AC19" s="37"/>
      <c r="AD19" s="37"/>
      <c r="AE19" s="37"/>
      <c r="AF19" s="47"/>
      <c r="AG19" s="39"/>
      <c r="AH19" s="13"/>
    </row>
    <row r="20" s="10" customFormat="true" ht="14.25" hidden="false" customHeight="false" outlineLevel="0" collapsed="false">
      <c r="A20" s="9"/>
      <c r="B20" s="16"/>
      <c r="C20" s="37" t="s">
        <v>40</v>
      </c>
      <c r="D20" s="37"/>
      <c r="E20" s="37"/>
      <c r="F20" s="37"/>
      <c r="G20" s="37"/>
      <c r="H20" s="16"/>
      <c r="I20" s="37" t="s">
        <v>27</v>
      </c>
      <c r="J20" s="37"/>
      <c r="K20" s="37"/>
      <c r="L20" s="37"/>
      <c r="M20" s="37"/>
      <c r="N20" s="16"/>
      <c r="O20" s="37" t="s">
        <v>5</v>
      </c>
      <c r="P20" s="37"/>
      <c r="Q20" s="37"/>
      <c r="R20" s="37"/>
      <c r="S20" s="37"/>
      <c r="T20" s="16"/>
      <c r="U20" s="37" t="s">
        <v>41</v>
      </c>
      <c r="V20" s="37"/>
      <c r="W20" s="37"/>
      <c r="X20" s="37"/>
      <c r="Y20" s="37"/>
      <c r="Z20" s="47"/>
      <c r="AA20" s="37" t="s">
        <v>42</v>
      </c>
      <c r="AB20" s="37"/>
      <c r="AC20" s="37"/>
      <c r="AD20" s="37"/>
      <c r="AE20" s="37"/>
      <c r="AF20" s="47"/>
      <c r="AG20" s="39"/>
      <c r="AH20" s="13"/>
    </row>
    <row r="21" s="10" customFormat="true" ht="14.25" hidden="false" customHeight="false" outlineLevel="0" collapsed="false">
      <c r="A21" s="9"/>
      <c r="B21" s="16"/>
      <c r="C21" s="41" t="s">
        <v>30</v>
      </c>
      <c r="D21" s="41"/>
      <c r="E21" s="41"/>
      <c r="F21" s="41"/>
      <c r="G21" s="41"/>
      <c r="H21" s="16"/>
      <c r="I21" s="41" t="s">
        <v>32</v>
      </c>
      <c r="J21" s="41"/>
      <c r="K21" s="41"/>
      <c r="L21" s="41"/>
      <c r="M21" s="41"/>
      <c r="N21" s="16"/>
      <c r="O21" s="41" t="s">
        <v>32</v>
      </c>
      <c r="P21" s="41"/>
      <c r="Q21" s="41"/>
      <c r="R21" s="41"/>
      <c r="S21" s="41"/>
      <c r="T21" s="16"/>
      <c r="U21" s="41" t="s">
        <v>43</v>
      </c>
      <c r="V21" s="41"/>
      <c r="W21" s="41"/>
      <c r="X21" s="41"/>
      <c r="Y21" s="41"/>
      <c r="Z21" s="47"/>
      <c r="AA21" s="41" t="s">
        <v>33</v>
      </c>
      <c r="AB21" s="41"/>
      <c r="AC21" s="41"/>
      <c r="AD21" s="41"/>
      <c r="AE21" s="41"/>
      <c r="AF21" s="47"/>
      <c r="AG21" s="42"/>
      <c r="AH21" s="13"/>
    </row>
    <row r="22" s="10" customFormat="true" ht="9.75" hidden="false" customHeight="true" outlineLevel="0" collapsed="false">
      <c r="A22" s="9"/>
      <c r="B22" s="16"/>
      <c r="C22" s="43"/>
      <c r="D22" s="44"/>
      <c r="E22" s="44"/>
      <c r="F22" s="44"/>
      <c r="G22" s="43"/>
      <c r="H22" s="16"/>
      <c r="I22" s="45"/>
      <c r="J22" s="44"/>
      <c r="K22" s="44"/>
      <c r="L22" s="44"/>
      <c r="M22" s="46"/>
      <c r="N22" s="16"/>
      <c r="O22" s="16"/>
      <c r="P22" s="16"/>
      <c r="Q22" s="16"/>
      <c r="R22" s="16"/>
      <c r="S22" s="16"/>
      <c r="T22" s="16"/>
      <c r="U22" s="16"/>
      <c r="V22" s="16"/>
      <c r="W22" s="16"/>
      <c r="X22" s="16"/>
      <c r="Y22" s="16"/>
      <c r="Z22" s="47"/>
      <c r="AA22" s="14"/>
      <c r="AB22" s="14"/>
      <c r="AC22" s="14"/>
      <c r="AD22" s="14"/>
      <c r="AE22" s="14"/>
      <c r="AF22" s="47"/>
      <c r="AG22" s="25"/>
      <c r="AH22" s="13"/>
    </row>
    <row r="23" s="10" customFormat="true" ht="14.25" hidden="false" customHeight="false" outlineLevel="0" collapsed="false">
      <c r="A23" s="9"/>
      <c r="B23" s="20"/>
      <c r="C23" s="35" t="s">
        <v>44</v>
      </c>
      <c r="D23" s="35"/>
      <c r="E23" s="35"/>
      <c r="F23" s="35"/>
      <c r="G23" s="35"/>
      <c r="H23" s="20"/>
      <c r="I23" s="35" t="s">
        <v>45</v>
      </c>
      <c r="J23" s="35"/>
      <c r="K23" s="35"/>
      <c r="L23" s="35"/>
      <c r="M23" s="35"/>
      <c r="N23" s="20"/>
      <c r="O23" s="35" t="s">
        <v>46</v>
      </c>
      <c r="P23" s="35"/>
      <c r="Q23" s="35"/>
      <c r="R23" s="35"/>
      <c r="S23" s="35"/>
      <c r="T23" s="20"/>
      <c r="U23" s="48" t="s">
        <v>47</v>
      </c>
      <c r="V23" s="48"/>
      <c r="W23" s="48"/>
      <c r="X23" s="48"/>
      <c r="Y23" s="48"/>
      <c r="Z23" s="49"/>
      <c r="AA23" s="35" t="s">
        <v>48</v>
      </c>
      <c r="AB23" s="35"/>
      <c r="AC23" s="35"/>
      <c r="AD23" s="35"/>
      <c r="AE23" s="35"/>
      <c r="AF23" s="49"/>
      <c r="AH23" s="13"/>
    </row>
    <row r="24" s="10" customFormat="true" ht="14.25" hidden="false" customHeight="false" outlineLevel="0" collapsed="false">
      <c r="A24" s="9"/>
      <c r="B24" s="16"/>
      <c r="C24" s="37" t="s">
        <v>49</v>
      </c>
      <c r="D24" s="37"/>
      <c r="E24" s="37"/>
      <c r="F24" s="37"/>
      <c r="G24" s="37"/>
      <c r="H24" s="16"/>
      <c r="I24" s="37" t="s">
        <v>50</v>
      </c>
      <c r="J24" s="37"/>
      <c r="K24" s="37"/>
      <c r="L24" s="37"/>
      <c r="M24" s="37"/>
      <c r="N24" s="16"/>
      <c r="O24" s="37" t="s">
        <v>50</v>
      </c>
      <c r="P24" s="37"/>
      <c r="Q24" s="37"/>
      <c r="R24" s="37"/>
      <c r="S24" s="37"/>
      <c r="T24" s="16"/>
      <c r="U24" s="38" t="s">
        <v>25</v>
      </c>
      <c r="V24" s="39"/>
      <c r="W24" s="39"/>
      <c r="X24" s="39"/>
      <c r="Y24" s="40"/>
      <c r="Z24" s="47"/>
      <c r="AA24" s="37"/>
      <c r="AB24" s="37"/>
      <c r="AC24" s="37"/>
      <c r="AD24" s="37"/>
      <c r="AE24" s="37"/>
      <c r="AF24" s="47"/>
      <c r="AG24" s="39"/>
      <c r="AH24" s="13"/>
    </row>
    <row r="25" s="10" customFormat="true" ht="14.25" hidden="false" customHeight="false" outlineLevel="0" collapsed="false">
      <c r="A25" s="9"/>
      <c r="B25" s="16"/>
      <c r="C25" s="37" t="s">
        <v>51</v>
      </c>
      <c r="D25" s="37"/>
      <c r="E25" s="37"/>
      <c r="F25" s="37"/>
      <c r="G25" s="37"/>
      <c r="H25" s="16"/>
      <c r="I25" s="37" t="s">
        <v>27</v>
      </c>
      <c r="J25" s="37"/>
      <c r="K25" s="37"/>
      <c r="L25" s="37"/>
      <c r="M25" s="37"/>
      <c r="N25" s="16"/>
      <c r="O25" s="37" t="s">
        <v>5</v>
      </c>
      <c r="P25" s="37"/>
      <c r="Q25" s="37"/>
      <c r="R25" s="37"/>
      <c r="S25" s="37"/>
      <c r="T25" s="16"/>
      <c r="U25" s="37" t="s">
        <v>52</v>
      </c>
      <c r="V25" s="37"/>
      <c r="W25" s="37"/>
      <c r="X25" s="37"/>
      <c r="Y25" s="37"/>
      <c r="Z25" s="47"/>
      <c r="AA25" s="37" t="s">
        <v>53</v>
      </c>
      <c r="AB25" s="37"/>
      <c r="AC25" s="37"/>
      <c r="AD25" s="37"/>
      <c r="AE25" s="37"/>
      <c r="AF25" s="47"/>
      <c r="AG25" s="39"/>
      <c r="AH25" s="13"/>
    </row>
    <row r="26" s="10" customFormat="true" ht="14.25" hidden="false" customHeight="false" outlineLevel="0" collapsed="false">
      <c r="A26" s="9"/>
      <c r="B26" s="16"/>
      <c r="C26" s="41" t="s">
        <v>30</v>
      </c>
      <c r="D26" s="41"/>
      <c r="E26" s="41"/>
      <c r="F26" s="41"/>
      <c r="G26" s="41"/>
      <c r="H26" s="16"/>
      <c r="I26" s="41" t="s">
        <v>54</v>
      </c>
      <c r="J26" s="41"/>
      <c r="K26" s="41"/>
      <c r="L26" s="41"/>
      <c r="M26" s="41"/>
      <c r="N26" s="16"/>
      <c r="O26" s="41" t="s">
        <v>54</v>
      </c>
      <c r="P26" s="41"/>
      <c r="Q26" s="41"/>
      <c r="R26" s="41"/>
      <c r="S26" s="41"/>
      <c r="T26" s="16"/>
      <c r="U26" s="41" t="s">
        <v>55</v>
      </c>
      <c r="V26" s="41"/>
      <c r="W26" s="41"/>
      <c r="X26" s="41"/>
      <c r="Y26" s="41"/>
      <c r="Z26" s="47"/>
      <c r="AA26" s="41" t="s">
        <v>56</v>
      </c>
      <c r="AB26" s="41"/>
      <c r="AC26" s="41"/>
      <c r="AD26" s="41"/>
      <c r="AE26" s="41"/>
      <c r="AF26" s="47"/>
      <c r="AG26" s="39"/>
      <c r="AH26" s="13"/>
    </row>
    <row r="27" s="10" customFormat="true" ht="9.75" hidden="false" customHeight="true" outlineLevel="0" collapsed="false">
      <c r="A27" s="9"/>
      <c r="B27" s="14"/>
      <c r="C27" s="14"/>
      <c r="D27" s="14"/>
      <c r="E27" s="14"/>
      <c r="F27" s="14"/>
      <c r="G27" s="14"/>
      <c r="H27" s="14"/>
      <c r="I27" s="14"/>
      <c r="J27" s="14"/>
      <c r="K27" s="14"/>
      <c r="L27" s="14"/>
      <c r="M27" s="14"/>
      <c r="N27" s="14"/>
      <c r="O27" s="14"/>
      <c r="P27" s="14"/>
      <c r="Q27" s="14"/>
      <c r="R27" s="14"/>
      <c r="S27" s="14"/>
      <c r="T27" s="16"/>
      <c r="U27" s="16"/>
      <c r="V27" s="16"/>
      <c r="W27" s="16"/>
      <c r="X27" s="16"/>
      <c r="Y27" s="16"/>
      <c r="Z27" s="47"/>
      <c r="AA27" s="14"/>
      <c r="AB27" s="14"/>
      <c r="AC27" s="14"/>
      <c r="AD27" s="14"/>
      <c r="AE27" s="14"/>
      <c r="AF27" s="47"/>
      <c r="AG27" s="17"/>
      <c r="AH27" s="13"/>
    </row>
    <row r="28" s="10" customFormat="true" ht="14.25" hidden="false" customHeight="false" outlineLevel="0" collapsed="false">
      <c r="A28" s="9"/>
      <c r="B28" s="14"/>
      <c r="C28" s="35" t="s">
        <v>57</v>
      </c>
      <c r="D28" s="35"/>
      <c r="E28" s="35"/>
      <c r="F28" s="35"/>
      <c r="G28" s="35"/>
      <c r="H28" s="14"/>
      <c r="I28" s="35" t="s">
        <v>58</v>
      </c>
      <c r="J28" s="35"/>
      <c r="K28" s="35"/>
      <c r="L28" s="35"/>
      <c r="M28" s="35"/>
      <c r="N28" s="14"/>
      <c r="O28" s="35" t="s">
        <v>59</v>
      </c>
      <c r="P28" s="35"/>
      <c r="Q28" s="35"/>
      <c r="R28" s="35"/>
      <c r="S28" s="35"/>
      <c r="T28" s="20"/>
      <c r="U28" s="50"/>
      <c r="V28" s="50"/>
      <c r="W28" s="50"/>
      <c r="X28" s="50"/>
      <c r="Y28" s="50"/>
      <c r="Z28" s="20"/>
      <c r="AA28" s="14"/>
      <c r="AB28" s="14"/>
      <c r="AC28" s="14"/>
      <c r="AD28" s="14"/>
      <c r="AE28" s="14"/>
      <c r="AF28" s="20"/>
      <c r="AG28" s="25"/>
      <c r="AH28" s="13"/>
    </row>
    <row r="29" s="10" customFormat="true" ht="14.25" hidden="false" customHeight="false" outlineLevel="0" collapsed="false">
      <c r="A29" s="9"/>
      <c r="B29" s="16"/>
      <c r="C29" s="37" t="s">
        <v>60</v>
      </c>
      <c r="D29" s="37"/>
      <c r="E29" s="37"/>
      <c r="F29" s="37"/>
      <c r="G29" s="37"/>
      <c r="H29" s="16"/>
      <c r="I29" s="37"/>
      <c r="J29" s="37"/>
      <c r="K29" s="37"/>
      <c r="L29" s="37"/>
      <c r="M29" s="37"/>
      <c r="N29" s="16"/>
      <c r="O29" s="37"/>
      <c r="P29" s="37"/>
      <c r="Q29" s="37"/>
      <c r="R29" s="37"/>
      <c r="S29" s="37"/>
      <c r="T29" s="16"/>
      <c r="U29" s="50"/>
      <c r="V29" s="50"/>
      <c r="W29" s="50"/>
      <c r="X29" s="50"/>
      <c r="Y29" s="50"/>
      <c r="Z29" s="16"/>
      <c r="AA29" s="14"/>
      <c r="AB29" s="14"/>
      <c r="AC29" s="14"/>
      <c r="AD29" s="14"/>
      <c r="AE29" s="14"/>
      <c r="AF29" s="16"/>
      <c r="AG29" s="39"/>
      <c r="AH29" s="13"/>
    </row>
    <row r="30" s="10" customFormat="true" ht="14.25" hidden="false" customHeight="false" outlineLevel="0" collapsed="false">
      <c r="A30" s="9"/>
      <c r="B30" s="14"/>
      <c r="C30" s="37" t="s">
        <v>61</v>
      </c>
      <c r="D30" s="37"/>
      <c r="E30" s="37"/>
      <c r="F30" s="37"/>
      <c r="G30" s="37"/>
      <c r="H30" s="14"/>
      <c r="I30" s="37" t="s">
        <v>62</v>
      </c>
      <c r="J30" s="37"/>
      <c r="K30" s="37"/>
      <c r="L30" s="37"/>
      <c r="M30" s="37"/>
      <c r="N30" s="14"/>
      <c r="O30" s="37" t="s">
        <v>63</v>
      </c>
      <c r="P30" s="37"/>
      <c r="Q30" s="37"/>
      <c r="R30" s="37"/>
      <c r="S30" s="37"/>
      <c r="T30" s="16"/>
      <c r="U30" s="50"/>
      <c r="V30" s="50"/>
      <c r="W30" s="50"/>
      <c r="X30" s="50"/>
      <c r="Y30" s="50"/>
      <c r="Z30" s="16"/>
      <c r="AA30" s="14"/>
      <c r="AB30" s="14"/>
      <c r="AC30" s="14"/>
      <c r="AD30" s="14"/>
      <c r="AE30" s="14"/>
      <c r="AF30" s="16"/>
      <c r="AG30" s="39"/>
      <c r="AH30" s="13"/>
    </row>
    <row r="31" s="10" customFormat="true" ht="14.25" hidden="false" customHeight="false" outlineLevel="0" collapsed="false">
      <c r="A31" s="9"/>
      <c r="B31" s="14"/>
      <c r="C31" s="41" t="s">
        <v>30</v>
      </c>
      <c r="D31" s="41"/>
      <c r="E31" s="41"/>
      <c r="F31" s="41"/>
      <c r="G31" s="41"/>
      <c r="H31" s="14"/>
      <c r="I31" s="41" t="s">
        <v>55</v>
      </c>
      <c r="J31" s="41"/>
      <c r="K31" s="41"/>
      <c r="L31" s="41"/>
      <c r="M31" s="41"/>
      <c r="N31" s="14"/>
      <c r="O31" s="41" t="s">
        <v>55</v>
      </c>
      <c r="P31" s="41"/>
      <c r="Q31" s="41"/>
      <c r="R31" s="41"/>
      <c r="S31" s="41"/>
      <c r="T31" s="16"/>
      <c r="U31" s="50"/>
      <c r="V31" s="50"/>
      <c r="W31" s="50"/>
      <c r="X31" s="50"/>
      <c r="Y31" s="50"/>
      <c r="Z31" s="16"/>
      <c r="AA31" s="14"/>
      <c r="AB31" s="14"/>
      <c r="AC31" s="14"/>
      <c r="AD31" s="14"/>
      <c r="AE31" s="14"/>
      <c r="AF31" s="16"/>
      <c r="AG31" s="39"/>
      <c r="AH31" s="13"/>
    </row>
    <row r="32" customFormat="false" ht="9.75" hidden="false" customHeight="true" outlineLevel="0" collapsed="false">
      <c r="A32" s="3"/>
      <c r="B32" s="3"/>
      <c r="C32" s="3"/>
      <c r="D32" s="3"/>
      <c r="E32" s="3"/>
      <c r="F32" s="3"/>
      <c r="G32" s="3"/>
      <c r="H32" s="3"/>
      <c r="I32" s="3"/>
      <c r="J32" s="3"/>
      <c r="K32" s="3"/>
      <c r="L32" s="3"/>
      <c r="M32" s="3"/>
      <c r="N32" s="51"/>
      <c r="O32" s="51"/>
      <c r="P32" s="51"/>
      <c r="Q32" s="51"/>
      <c r="R32" s="51"/>
      <c r="S32" s="51"/>
      <c r="T32" s="51"/>
      <c r="U32" s="50"/>
      <c r="V32" s="50"/>
      <c r="W32" s="50"/>
      <c r="X32" s="50"/>
      <c r="Y32" s="50"/>
      <c r="Z32" s="5"/>
      <c r="AA32" s="5"/>
      <c r="AB32" s="6"/>
      <c r="AC32" s="6"/>
      <c r="AD32" s="6"/>
      <c r="AE32" s="6"/>
      <c r="AF32" s="5"/>
    </row>
    <row r="33" customFormat="false" ht="15.75" hidden="false" customHeight="true" outlineLevel="0" collapsed="false">
      <c r="A33" s="3"/>
      <c r="B33" s="3"/>
      <c r="C33" s="3"/>
      <c r="D33" s="3"/>
      <c r="E33" s="3"/>
      <c r="F33" s="3"/>
      <c r="G33" s="3"/>
      <c r="H33" s="3"/>
      <c r="I33" s="3"/>
      <c r="J33" s="3"/>
      <c r="K33" s="3"/>
      <c r="L33" s="3"/>
      <c r="M33" s="3"/>
      <c r="N33" s="3"/>
      <c r="O33" s="52" t="s">
        <v>64</v>
      </c>
      <c r="P33" s="52"/>
      <c r="Q33" s="52"/>
      <c r="R33" s="52"/>
      <c r="S33" s="52"/>
      <c r="T33" s="3"/>
      <c r="U33" s="36"/>
      <c r="V33" s="36"/>
      <c r="W33" s="36"/>
      <c r="X33" s="36"/>
      <c r="Y33" s="36"/>
      <c r="Z33" s="5"/>
      <c r="AA33" s="5"/>
      <c r="AB33" s="6"/>
      <c r="AC33" s="6"/>
      <c r="AD33" s="6"/>
      <c r="AE33" s="6"/>
      <c r="AF33" s="5"/>
    </row>
    <row r="34" customFormat="false" ht="17.25" hidden="false" customHeight="true" outlineLevel="0" collapsed="false">
      <c r="A34" s="3"/>
      <c r="B34" s="3"/>
      <c r="C34" s="3"/>
      <c r="D34" s="3"/>
      <c r="E34" s="3"/>
      <c r="F34" s="3"/>
      <c r="G34" s="3"/>
      <c r="H34" s="3"/>
      <c r="I34" s="3"/>
      <c r="J34" s="3"/>
      <c r="K34" s="3"/>
      <c r="L34" s="3"/>
      <c r="M34" s="3"/>
      <c r="N34" s="3"/>
      <c r="O34" s="37" t="s">
        <v>65</v>
      </c>
      <c r="P34" s="37"/>
      <c r="Q34" s="37"/>
      <c r="R34" s="37"/>
      <c r="S34" s="37"/>
      <c r="T34" s="3"/>
      <c r="U34" s="50"/>
      <c r="V34" s="50"/>
      <c r="W34" s="50"/>
      <c r="X34" s="50"/>
      <c r="Y34" s="50"/>
      <c r="Z34" s="5"/>
      <c r="AA34" s="5"/>
      <c r="AB34" s="6"/>
      <c r="AC34" s="6"/>
      <c r="AD34" s="6"/>
      <c r="AE34" s="6"/>
      <c r="AF34" s="5"/>
    </row>
    <row r="35" customFormat="false" ht="18" hidden="false" customHeight="true" outlineLevel="0" collapsed="false">
      <c r="A35" s="3"/>
      <c r="B35" s="3"/>
      <c r="C35" s="3"/>
      <c r="D35" s="3"/>
      <c r="E35" s="3"/>
      <c r="F35" s="3"/>
      <c r="G35" s="3"/>
      <c r="H35" s="3"/>
      <c r="I35" s="3"/>
      <c r="J35" s="3"/>
      <c r="K35" s="3"/>
      <c r="L35" s="3"/>
      <c r="M35" s="3"/>
      <c r="N35" s="3"/>
      <c r="O35" s="37" t="s">
        <v>66</v>
      </c>
      <c r="P35" s="37"/>
      <c r="Q35" s="37"/>
      <c r="R35" s="37"/>
      <c r="S35" s="37"/>
      <c r="T35" s="3"/>
      <c r="U35" s="50"/>
      <c r="V35" s="50"/>
      <c r="W35" s="50"/>
      <c r="X35" s="50"/>
      <c r="Y35" s="50"/>
      <c r="Z35" s="5"/>
      <c r="AA35" s="5"/>
      <c r="AB35" s="6"/>
      <c r="AC35" s="6"/>
      <c r="AD35" s="6"/>
      <c r="AE35" s="6"/>
      <c r="AF35" s="3"/>
    </row>
    <row r="36" customFormat="false" ht="17.25" hidden="false" customHeight="true" outlineLevel="0" collapsed="false">
      <c r="A36" s="3"/>
      <c r="B36" s="3"/>
      <c r="C36" s="3"/>
      <c r="D36" s="3"/>
      <c r="E36" s="3"/>
      <c r="F36" s="3"/>
      <c r="G36" s="3"/>
      <c r="H36" s="3"/>
      <c r="I36" s="3"/>
      <c r="J36" s="3"/>
      <c r="K36" s="3"/>
      <c r="L36" s="3"/>
      <c r="M36" s="3"/>
      <c r="N36" s="3"/>
      <c r="O36" s="41" t="s">
        <v>67</v>
      </c>
      <c r="P36" s="41"/>
      <c r="Q36" s="41"/>
      <c r="R36" s="41"/>
      <c r="S36" s="41"/>
      <c r="T36" s="3"/>
      <c r="U36" s="42"/>
      <c r="V36" s="42"/>
      <c r="W36" s="42"/>
      <c r="X36" s="42"/>
      <c r="Y36" s="42"/>
      <c r="Z36" s="5"/>
      <c r="AA36" s="5"/>
      <c r="AB36" s="6"/>
      <c r="AC36" s="6"/>
      <c r="AD36" s="6"/>
      <c r="AE36" s="6"/>
      <c r="AF36" s="3"/>
    </row>
    <row r="37" customFormat="false" ht="9.75" hidden="false" customHeight="true" outlineLevel="0" collapsed="false">
      <c r="A37" s="3"/>
      <c r="B37" s="3"/>
      <c r="C37" s="3"/>
      <c r="D37" s="3"/>
      <c r="E37" s="3"/>
      <c r="F37" s="3"/>
      <c r="G37" s="3"/>
      <c r="H37" s="3"/>
      <c r="I37" s="3"/>
      <c r="J37" s="3"/>
      <c r="K37" s="3"/>
      <c r="L37" s="3"/>
      <c r="M37" s="3"/>
      <c r="N37" s="3"/>
      <c r="O37" s="3"/>
      <c r="P37" s="3"/>
      <c r="Q37" s="3"/>
      <c r="R37" s="3"/>
      <c r="S37" s="3"/>
      <c r="T37" s="3"/>
      <c r="U37" s="6"/>
      <c r="V37" s="6"/>
      <c r="W37" s="6"/>
      <c r="X37" s="6"/>
      <c r="Y37" s="6"/>
      <c r="Z37" s="5"/>
      <c r="AA37" s="3"/>
      <c r="AB37" s="3"/>
      <c r="AC37" s="3"/>
      <c r="AD37" s="51"/>
      <c r="AE37" s="5"/>
      <c r="AF37" s="5"/>
    </row>
    <row r="38" customFormat="false" ht="9.75" hidden="false" customHeight="true" outlineLevel="0" collapsed="false">
      <c r="A38" s="3"/>
      <c r="B38" s="3"/>
      <c r="C38" s="53"/>
      <c r="D38" s="54"/>
      <c r="E38" s="55"/>
      <c r="F38" s="55"/>
      <c r="G38" s="53"/>
      <c r="H38" s="56"/>
      <c r="I38" s="3"/>
      <c r="J38" s="3"/>
      <c r="K38" s="3"/>
      <c r="L38" s="3"/>
      <c r="M38" s="3"/>
      <c r="N38" s="3"/>
      <c r="O38" s="53"/>
      <c r="P38" s="54"/>
      <c r="Q38" s="55"/>
      <c r="R38" s="55"/>
      <c r="S38" s="53"/>
      <c r="T38" s="5"/>
      <c r="U38" s="6"/>
      <c r="V38" s="6"/>
      <c r="W38" s="6"/>
      <c r="X38" s="6"/>
      <c r="Y38" s="6"/>
      <c r="Z38" s="3"/>
      <c r="AA38" s="3"/>
      <c r="AB38" s="3"/>
      <c r="AC38" s="3"/>
      <c r="AD38" s="56"/>
      <c r="AE38" s="5"/>
      <c r="AF38" s="5"/>
    </row>
    <row r="39" customFormat="false" ht="9.75" hidden="false" customHeight="true" outlineLevel="0" collapsed="false">
      <c r="A39" s="3"/>
      <c r="B39" s="3"/>
      <c r="C39" s="57"/>
      <c r="D39" s="57"/>
      <c r="E39" s="57"/>
      <c r="F39" s="57"/>
      <c r="G39" s="57"/>
      <c r="H39" s="51"/>
      <c r="I39" s="3"/>
      <c r="J39" s="3"/>
      <c r="K39" s="3"/>
      <c r="L39" s="3"/>
      <c r="M39" s="3"/>
      <c r="N39" s="3"/>
      <c r="O39" s="57"/>
      <c r="P39" s="57"/>
      <c r="Q39" s="57"/>
      <c r="R39" s="57"/>
      <c r="S39" s="57"/>
      <c r="T39" s="5"/>
      <c r="U39" s="51"/>
      <c r="V39" s="51"/>
      <c r="W39" s="51"/>
      <c r="X39" s="51"/>
      <c r="Y39" s="51"/>
      <c r="Z39" s="51"/>
      <c r="AA39" s="51"/>
      <c r="AB39" s="51"/>
      <c r="AC39" s="51"/>
      <c r="AD39" s="51"/>
      <c r="AE39" s="5"/>
      <c r="AF39" s="5"/>
    </row>
    <row r="40" customFormat="false" ht="9.75" hidden="false" customHeight="true" outlineLevel="0" collapsed="false">
      <c r="A40" s="3"/>
      <c r="B40" s="3"/>
      <c r="C40" s="5"/>
      <c r="D40" s="5"/>
      <c r="E40" s="5"/>
      <c r="F40" s="5"/>
      <c r="G40" s="5"/>
      <c r="H40" s="51"/>
      <c r="I40" s="3"/>
      <c r="J40" s="3"/>
      <c r="K40" s="3"/>
      <c r="L40" s="3"/>
      <c r="M40" s="3"/>
      <c r="N40" s="3"/>
      <c r="O40" s="57"/>
      <c r="P40" s="57"/>
      <c r="Q40" s="57"/>
      <c r="R40" s="57"/>
      <c r="S40" s="57"/>
      <c r="T40" s="5"/>
      <c r="U40" s="51"/>
      <c r="V40" s="51"/>
      <c r="W40" s="51"/>
      <c r="X40" s="51"/>
      <c r="Y40" s="51"/>
      <c r="Z40" s="51"/>
      <c r="AA40" s="51"/>
      <c r="AB40" s="51"/>
      <c r="AC40" s="51"/>
      <c r="AD40" s="51"/>
      <c r="AE40" s="5"/>
      <c r="AF40" s="5"/>
    </row>
    <row r="41" customFormat="false" ht="9.75" hidden="false" customHeight="true" outlineLevel="0" collapsed="false">
      <c r="A41" s="3"/>
      <c r="B41" s="3"/>
      <c r="C41" s="5"/>
      <c r="D41" s="5"/>
      <c r="E41" s="5"/>
      <c r="F41" s="5"/>
      <c r="G41" s="5"/>
      <c r="H41" s="51"/>
      <c r="I41" s="3"/>
      <c r="J41" s="3"/>
      <c r="K41" s="3"/>
      <c r="L41" s="3"/>
      <c r="M41" s="3"/>
      <c r="N41" s="3"/>
      <c r="O41" s="57"/>
      <c r="P41" s="57"/>
      <c r="Q41" s="57"/>
      <c r="R41" s="57"/>
      <c r="S41" s="57"/>
      <c r="T41" s="5"/>
      <c r="U41" s="51"/>
      <c r="V41" s="51"/>
      <c r="W41" s="51"/>
      <c r="X41" s="51"/>
      <c r="Y41" s="51"/>
      <c r="Z41" s="51"/>
      <c r="AA41" s="51"/>
      <c r="AB41" s="51"/>
      <c r="AC41" s="51"/>
      <c r="AD41" s="51"/>
      <c r="AE41" s="5"/>
      <c r="AF41" s="5"/>
    </row>
    <row r="42" customFormat="false" ht="9.75" hidden="false" customHeight="true" outlineLevel="0" collapsed="false">
      <c r="A42" s="3"/>
      <c r="B42" s="3"/>
      <c r="C42" s="3"/>
      <c r="D42" s="3"/>
      <c r="E42" s="3"/>
      <c r="F42" s="3"/>
      <c r="G42" s="3"/>
      <c r="H42" s="51"/>
      <c r="I42" s="51"/>
      <c r="J42" s="51"/>
      <c r="K42" s="51"/>
      <c r="L42" s="51"/>
      <c r="M42" s="3"/>
      <c r="N42" s="3"/>
      <c r="O42" s="3"/>
      <c r="P42" s="3"/>
      <c r="Q42" s="3"/>
      <c r="R42" s="3"/>
      <c r="S42" s="3"/>
      <c r="T42" s="3"/>
      <c r="U42" s="3"/>
      <c r="V42" s="3"/>
      <c r="W42" s="3"/>
      <c r="X42" s="3"/>
      <c r="Y42" s="3"/>
      <c r="Z42" s="51"/>
      <c r="AA42" s="51"/>
      <c r="AB42" s="51"/>
      <c r="AC42" s="51"/>
      <c r="AD42" s="51"/>
      <c r="AE42" s="5"/>
      <c r="AF42" s="5"/>
    </row>
    <row r="43" customFormat="false" ht="12.75" hidden="false" customHeight="false" outlineLevel="0" collapsed="false">
      <c r="AE43" s="5"/>
      <c r="AF43" s="5"/>
    </row>
  </sheetData>
  <mergeCells count="99">
    <mergeCell ref="B3:AF3"/>
    <mergeCell ref="B4:AF4"/>
    <mergeCell ref="B8:E8"/>
    <mergeCell ref="H8:K8"/>
    <mergeCell ref="N8:Q8"/>
    <mergeCell ref="W8:X8"/>
    <mergeCell ref="AC8:AD8"/>
    <mergeCell ref="B9:F9"/>
    <mergeCell ref="H9:L9"/>
    <mergeCell ref="N9:R9"/>
    <mergeCell ref="T9:X9"/>
    <mergeCell ref="Z9:AD9"/>
    <mergeCell ref="H10:L10"/>
    <mergeCell ref="T10:X10"/>
    <mergeCell ref="Z10:AD10"/>
    <mergeCell ref="C13:G13"/>
    <mergeCell ref="I13:M13"/>
    <mergeCell ref="O13:S13"/>
    <mergeCell ref="U13:Y13"/>
    <mergeCell ref="AA13:AE13"/>
    <mergeCell ref="C14:G14"/>
    <mergeCell ref="I14:M14"/>
    <mergeCell ref="O14:S14"/>
    <mergeCell ref="AA14:AE14"/>
    <mergeCell ref="C15:G15"/>
    <mergeCell ref="I15:M15"/>
    <mergeCell ref="O15:S15"/>
    <mergeCell ref="U15:Y15"/>
    <mergeCell ref="AA15:AE15"/>
    <mergeCell ref="C16:G16"/>
    <mergeCell ref="I16:M16"/>
    <mergeCell ref="O16:S16"/>
    <mergeCell ref="U16:Y16"/>
    <mergeCell ref="AA16:AE16"/>
    <mergeCell ref="C18:G18"/>
    <mergeCell ref="I18:M18"/>
    <mergeCell ref="O18:S18"/>
    <mergeCell ref="U18:Y18"/>
    <mergeCell ref="AA18:AE18"/>
    <mergeCell ref="C19:G19"/>
    <mergeCell ref="I19:M19"/>
    <mergeCell ref="O19:S19"/>
    <mergeCell ref="AA19:AE19"/>
    <mergeCell ref="C20:G20"/>
    <mergeCell ref="I20:M20"/>
    <mergeCell ref="O20:S20"/>
    <mergeCell ref="U20:Y20"/>
    <mergeCell ref="AA20:AE20"/>
    <mergeCell ref="C21:G21"/>
    <mergeCell ref="I21:M21"/>
    <mergeCell ref="O21:S21"/>
    <mergeCell ref="U21:Y21"/>
    <mergeCell ref="AA21:AE21"/>
    <mergeCell ref="C23:G23"/>
    <mergeCell ref="I23:M23"/>
    <mergeCell ref="O23:S23"/>
    <mergeCell ref="U23:Y23"/>
    <mergeCell ref="AA23:AE23"/>
    <mergeCell ref="C24:G24"/>
    <mergeCell ref="I24:M24"/>
    <mergeCell ref="O24:S24"/>
    <mergeCell ref="AA24:AE24"/>
    <mergeCell ref="C25:G25"/>
    <mergeCell ref="I25:M25"/>
    <mergeCell ref="O25:S25"/>
    <mergeCell ref="U25:Y25"/>
    <mergeCell ref="AA25:AE25"/>
    <mergeCell ref="C26:G26"/>
    <mergeCell ref="I26:M26"/>
    <mergeCell ref="O26:S26"/>
    <mergeCell ref="U26:Y26"/>
    <mergeCell ref="AA26:AE26"/>
    <mergeCell ref="C28:G28"/>
    <mergeCell ref="I28:M28"/>
    <mergeCell ref="O28:S28"/>
    <mergeCell ref="U28:Y29"/>
    <mergeCell ref="C29:G29"/>
    <mergeCell ref="I29:M29"/>
    <mergeCell ref="O29:S29"/>
    <mergeCell ref="C30:G30"/>
    <mergeCell ref="I30:M30"/>
    <mergeCell ref="O30:S30"/>
    <mergeCell ref="U30:Y31"/>
    <mergeCell ref="C31:G31"/>
    <mergeCell ref="I31:M31"/>
    <mergeCell ref="O31:S31"/>
    <mergeCell ref="U32:Y32"/>
    <mergeCell ref="O33:S33"/>
    <mergeCell ref="U33:Y33"/>
    <mergeCell ref="O34:S34"/>
    <mergeCell ref="U34:Y35"/>
    <mergeCell ref="O35:S35"/>
    <mergeCell ref="O36:S36"/>
    <mergeCell ref="U36:Y36"/>
    <mergeCell ref="U37:Y37"/>
    <mergeCell ref="U38:Y38"/>
    <mergeCell ref="C39:G39"/>
    <mergeCell ref="O40:S40"/>
    <mergeCell ref="O41:S41"/>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A1:AP55"/>
  <sheetViews>
    <sheetView showFormulas="false" showGridLines="true" showRowColHeaders="true" showZeros="true" rightToLeft="false" tabSelected="true" showOutlineSymbols="true" defaultGridColor="true" view="normal" topLeftCell="A4" colorId="64" zoomScale="100" zoomScaleNormal="100" zoomScalePageLayoutView="100" workbookViewId="0">
      <selection pane="topLeft" activeCell="U14" activeCellId="0" sqref="U14"/>
    </sheetView>
  </sheetViews>
  <sheetFormatPr defaultRowHeight="12.75" zeroHeight="false" outlineLevelRow="0" outlineLevelCol="0"/>
  <cols>
    <col collapsed="false" customWidth="true" hidden="false" outlineLevel="0" max="1" min="1" style="0" width="3.42"/>
    <col collapsed="false" customWidth="true" hidden="false" outlineLevel="0" max="2" min="2" style="0" width="3.3"/>
    <col collapsed="false" customWidth="true" hidden="false" outlineLevel="0" max="6" min="3" style="0" width="4.14"/>
    <col collapsed="false" customWidth="true" hidden="false" outlineLevel="0" max="7" min="7" style="0" width="3.98"/>
    <col collapsed="false" customWidth="true" hidden="false" outlineLevel="0" max="9" min="8" style="0" width="3.71"/>
    <col collapsed="false" customWidth="true" hidden="false" outlineLevel="0" max="10" min="10" style="0" width="3.98"/>
    <col collapsed="false" customWidth="true" hidden="false" outlineLevel="0" max="11" min="11" style="0" width="3.71"/>
    <col collapsed="false" customWidth="true" hidden="false" outlineLevel="0" max="12" min="12" style="0" width="4.14"/>
    <col collapsed="false" customWidth="true" hidden="false" outlineLevel="0" max="13" min="13" style="0" width="3.98"/>
    <col collapsed="false" customWidth="true" hidden="false" outlineLevel="0" max="14" min="14" style="0" width="4.57"/>
    <col collapsed="false" customWidth="true" hidden="false" outlineLevel="0" max="15" min="15" style="0" width="4.71"/>
    <col collapsed="false" customWidth="true" hidden="false" outlineLevel="0" max="16" min="16" style="0" width="4.57"/>
    <col collapsed="false" customWidth="true" hidden="false" outlineLevel="0" max="17" min="17" style="0" width="4.29"/>
    <col collapsed="false" customWidth="true" hidden="false" outlineLevel="0" max="18" min="18" style="0" width="4.86"/>
    <col collapsed="false" customWidth="true" hidden="false" outlineLevel="0" max="19" min="19" style="0" width="6.01"/>
    <col collapsed="false" customWidth="true" hidden="false" outlineLevel="0" max="20" min="20" style="0" width="3.71"/>
    <col collapsed="false" customWidth="true" hidden="false" outlineLevel="0" max="21" min="21" style="0" width="4.14"/>
    <col collapsed="false" customWidth="true" hidden="false" outlineLevel="0" max="22" min="22" style="0" width="4.29"/>
    <col collapsed="false" customWidth="true" hidden="false" outlineLevel="0" max="23" min="23" style="0" width="4.57"/>
    <col collapsed="false" customWidth="true" hidden="false" outlineLevel="0" max="24" min="24" style="0" width="4.14"/>
    <col collapsed="false" customWidth="true" hidden="false" outlineLevel="0" max="25" min="25" style="0" width="4.43"/>
    <col collapsed="false" customWidth="true" hidden="false" outlineLevel="0" max="26" min="26" style="0" width="3.71"/>
    <col collapsed="false" customWidth="true" hidden="false" outlineLevel="0" max="27" min="27" style="0" width="4.14"/>
    <col collapsed="false" customWidth="true" hidden="false" outlineLevel="0" max="28" min="28" style="0" width="4.43"/>
    <col collapsed="false" customWidth="true" hidden="false" outlineLevel="0" max="29" min="29" style="0" width="3.98"/>
    <col collapsed="false" customWidth="true" hidden="false" outlineLevel="0" max="30" min="30" style="0" width="4.29"/>
    <col collapsed="false" customWidth="true" hidden="false" outlineLevel="0" max="31" min="31" style="1" width="3.98"/>
    <col collapsed="false" customWidth="true" hidden="false" outlineLevel="0" max="32" min="32" style="1" width="3.71"/>
    <col collapsed="false" customWidth="true" hidden="false" outlineLevel="0" max="33" min="33" style="2" width="2.14"/>
    <col collapsed="false" customWidth="true" hidden="false" outlineLevel="0" max="34" min="34" style="0" width="2.14"/>
    <col collapsed="false" customWidth="true" hidden="false" outlineLevel="0" max="35" min="35" style="0" width="8.86"/>
    <col collapsed="false" customWidth="true" hidden="false" outlineLevel="0" max="36" min="36" style="0" width="11.71"/>
    <col collapsed="false" customWidth="true" hidden="false" outlineLevel="0" max="38" min="37" style="0" width="8.86"/>
    <col collapsed="false" customWidth="true" hidden="false" outlineLevel="0" max="39" min="39" style="0" width="6.01"/>
    <col collapsed="false" customWidth="true" hidden="false" outlineLevel="0" max="40" min="40" style="0" width="8.86"/>
    <col collapsed="false" customWidth="true" hidden="false" outlineLevel="0" max="41" min="41" style="0" width="15.88"/>
    <col collapsed="false" customWidth="true" hidden="false" outlineLevel="0" max="1025" min="42" style="0" width="8.86"/>
  </cols>
  <sheetData>
    <row r="1" customFormat="false" ht="9.75" hidden="false" customHeight="true" outlineLevel="0" collapsed="false">
      <c r="A1" s="3"/>
      <c r="B1" s="3"/>
      <c r="C1" s="3"/>
      <c r="D1" s="3"/>
      <c r="E1" s="3"/>
      <c r="F1" s="3"/>
      <c r="G1" s="3"/>
      <c r="H1" s="3"/>
      <c r="I1" s="3"/>
      <c r="J1" s="3"/>
      <c r="K1" s="3"/>
      <c r="L1" s="3"/>
      <c r="M1" s="3"/>
      <c r="N1" s="3"/>
      <c r="O1" s="3"/>
      <c r="P1" s="3"/>
      <c r="Q1" s="3"/>
      <c r="R1" s="3"/>
      <c r="S1" s="3"/>
      <c r="T1" s="3"/>
      <c r="U1" s="3"/>
      <c r="V1" s="3"/>
      <c r="W1" s="3"/>
      <c r="X1" s="3"/>
      <c r="Y1" s="3"/>
      <c r="Z1" s="4"/>
      <c r="AA1" s="4"/>
      <c r="AB1" s="4"/>
      <c r="AC1" s="4"/>
      <c r="AD1" s="3"/>
      <c r="AE1" s="5"/>
      <c r="AF1" s="5"/>
      <c r="AG1" s="6"/>
      <c r="AH1" s="3"/>
    </row>
    <row r="2" customFormat="false" ht="12.75" hidden="false" customHeight="false" outlineLevel="0" collapsed="false">
      <c r="A2" s="3"/>
      <c r="B2" s="3"/>
      <c r="C2" s="3"/>
      <c r="D2" s="3"/>
      <c r="E2" s="3"/>
      <c r="F2" s="3"/>
      <c r="G2" s="3"/>
      <c r="H2" s="3"/>
      <c r="I2" s="3"/>
      <c r="J2" s="3"/>
      <c r="K2" s="3"/>
      <c r="L2" s="3"/>
      <c r="M2" s="3"/>
      <c r="N2" s="3"/>
      <c r="O2" s="3"/>
      <c r="P2" s="3"/>
      <c r="Q2" s="3"/>
      <c r="R2" s="3"/>
      <c r="S2" s="3"/>
      <c r="T2" s="3"/>
      <c r="U2" s="3"/>
      <c r="V2" s="3"/>
      <c r="W2" s="3"/>
      <c r="X2" s="3"/>
      <c r="Y2" s="3"/>
      <c r="Z2" s="4"/>
      <c r="AA2" s="4"/>
      <c r="AB2" s="4"/>
      <c r="AC2" s="4"/>
      <c r="AD2" s="3"/>
      <c r="AE2" s="5"/>
      <c r="AF2" s="5"/>
      <c r="AG2" s="6"/>
      <c r="AH2" s="3"/>
    </row>
    <row r="3" s="10" customFormat="true" ht="14.25" hidden="false" customHeight="false" outlineLevel="0" collapsed="false">
      <c r="A3" s="3"/>
      <c r="B3" s="7" t="s">
        <v>0</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8"/>
      <c r="AH3" s="9"/>
    </row>
    <row r="4" s="10" customFormat="true" ht="15" hidden="false" customHeight="true" outlineLevel="0" collapsed="false">
      <c r="A4" s="3"/>
      <c r="B4" s="11" t="s">
        <v>1</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8"/>
      <c r="AH4" s="9"/>
    </row>
    <row r="5" s="10" customFormat="true" ht="14.25" hidden="false" customHeight="true" outlineLevel="0" collapsed="false">
      <c r="A5" s="3"/>
      <c r="B5" s="3"/>
      <c r="C5" s="3"/>
      <c r="D5" s="3"/>
      <c r="E5" s="3"/>
      <c r="F5" s="3"/>
      <c r="G5" s="3"/>
      <c r="H5" s="3"/>
      <c r="I5" s="3"/>
      <c r="J5" s="3"/>
      <c r="K5" s="3"/>
      <c r="L5" s="3"/>
      <c r="M5" s="3"/>
      <c r="N5" s="3"/>
      <c r="O5" s="3"/>
      <c r="P5" s="3"/>
      <c r="Q5" s="3"/>
      <c r="R5" s="3"/>
      <c r="S5" s="3"/>
      <c r="T5" s="3"/>
      <c r="U5" s="3"/>
      <c r="V5" s="3"/>
      <c r="W5" s="3"/>
      <c r="X5" s="3"/>
      <c r="Y5" s="3"/>
      <c r="Z5" s="12"/>
      <c r="AA5" s="12"/>
      <c r="AB5" s="12"/>
      <c r="AC5" s="12"/>
      <c r="AD5" s="9"/>
      <c r="AE5" s="13"/>
      <c r="AF5" s="13"/>
      <c r="AG5" s="8"/>
      <c r="AH5" s="58"/>
      <c r="AI5" s="59" t="s">
        <v>68</v>
      </c>
      <c r="AJ5" s="60" t="n">
        <f aca="true">TODAY()</f>
        <v>43798</v>
      </c>
      <c r="AK5" s="61"/>
      <c r="AL5" s="61"/>
      <c r="AM5" s="61"/>
      <c r="AN5" s="61"/>
      <c r="AO5" s="61"/>
      <c r="AP5" s="61"/>
    </row>
    <row r="6" s="10" customFormat="true" ht="6" hidden="false" customHeight="true" outlineLevel="0" collapsed="false">
      <c r="A6" s="9"/>
      <c r="B6" s="14"/>
      <c r="C6" s="14"/>
      <c r="D6" s="14"/>
      <c r="E6" s="14"/>
      <c r="F6" s="14"/>
      <c r="G6" s="14"/>
      <c r="H6" s="14"/>
      <c r="I6" s="14"/>
      <c r="J6" s="14"/>
      <c r="K6" s="14"/>
      <c r="L6" s="15"/>
      <c r="M6" s="15"/>
      <c r="N6" s="15"/>
      <c r="O6" s="15"/>
      <c r="P6" s="15"/>
      <c r="Q6" s="15"/>
      <c r="R6" s="15"/>
      <c r="S6" s="15"/>
      <c r="T6" s="15"/>
      <c r="U6" s="15"/>
      <c r="V6" s="15"/>
      <c r="W6" s="15"/>
      <c r="X6" s="15"/>
      <c r="Y6" s="15"/>
      <c r="Z6" s="15"/>
      <c r="AA6" s="15"/>
      <c r="AB6" s="15"/>
      <c r="AC6" s="15"/>
      <c r="AD6" s="14"/>
      <c r="AE6" s="15"/>
      <c r="AF6" s="13"/>
      <c r="AG6" s="8"/>
      <c r="AH6" s="58"/>
      <c r="AI6" s="58"/>
      <c r="AJ6" s="58"/>
      <c r="AK6" s="58"/>
      <c r="AL6" s="58"/>
      <c r="AM6" s="58"/>
      <c r="AN6" s="62"/>
      <c r="AO6" s="62"/>
      <c r="AP6" s="62"/>
    </row>
    <row r="7" s="10" customFormat="true" ht="14.25" hidden="false" customHeight="true" outlineLevel="0" collapsed="false">
      <c r="A7" s="9"/>
      <c r="B7" s="14"/>
      <c r="C7" s="14"/>
      <c r="D7" s="14"/>
      <c r="E7" s="14"/>
      <c r="F7" s="14"/>
      <c r="G7" s="14"/>
      <c r="H7" s="16"/>
      <c r="I7" s="16"/>
      <c r="J7" s="16"/>
      <c r="K7" s="16"/>
      <c r="L7" s="16"/>
      <c r="M7" s="16"/>
      <c r="N7" s="16"/>
      <c r="O7" s="16"/>
      <c r="P7" s="16"/>
      <c r="Q7" s="16"/>
      <c r="R7" s="16"/>
      <c r="S7" s="16"/>
      <c r="T7" s="16"/>
      <c r="U7" s="16"/>
      <c r="V7" s="16"/>
      <c r="W7" s="16"/>
      <c r="X7" s="16"/>
      <c r="Y7" s="16"/>
      <c r="Z7" s="15"/>
      <c r="AA7" s="15"/>
      <c r="AB7" s="17"/>
      <c r="AC7" s="17"/>
      <c r="AD7" s="17"/>
      <c r="AE7" s="17"/>
      <c r="AF7" s="13"/>
      <c r="AG7" s="9"/>
      <c r="AH7" s="62"/>
      <c r="AI7" s="63" t="n">
        <v>124</v>
      </c>
      <c r="AJ7" s="64"/>
      <c r="AK7" s="65" t="s">
        <v>69</v>
      </c>
      <c r="AL7" s="65"/>
      <c r="AM7" s="65"/>
    </row>
    <row r="8" s="10" customFormat="true" ht="18" hidden="false" customHeight="true" outlineLevel="0" collapsed="false">
      <c r="A8" s="9"/>
      <c r="B8" s="9"/>
      <c r="C8" s="18" t="s">
        <v>2</v>
      </c>
      <c r="D8" s="18"/>
      <c r="E8" s="18"/>
      <c r="F8" s="18"/>
      <c r="G8" s="19" t="s">
        <v>3</v>
      </c>
      <c r="H8" s="20"/>
      <c r="I8" s="21" t="s">
        <v>4</v>
      </c>
      <c r="J8" s="21"/>
      <c r="K8" s="21"/>
      <c r="L8" s="21"/>
      <c r="M8" s="22" t="s">
        <v>3</v>
      </c>
      <c r="N8" s="20"/>
      <c r="O8" s="21" t="s">
        <v>5</v>
      </c>
      <c r="P8" s="21"/>
      <c r="Q8" s="21"/>
      <c r="R8" s="22" t="s">
        <v>70</v>
      </c>
      <c r="S8" s="22"/>
      <c r="T8" s="20"/>
      <c r="U8" s="23"/>
      <c r="V8" s="24"/>
      <c r="W8" s="24"/>
      <c r="X8" s="22" t="s">
        <v>7</v>
      </c>
      <c r="Y8" s="22"/>
      <c r="Z8" s="20"/>
      <c r="AA8" s="23"/>
      <c r="AB8" s="24"/>
      <c r="AC8" s="24"/>
      <c r="AD8" s="22" t="s">
        <v>8</v>
      </c>
      <c r="AE8" s="22"/>
      <c r="AF8" s="20"/>
      <c r="AG8" s="25"/>
      <c r="AH8" s="20"/>
      <c r="AI8" s="66" t="n">
        <v>14</v>
      </c>
      <c r="AJ8" s="67"/>
      <c r="AK8" s="68" t="s">
        <v>71</v>
      </c>
      <c r="AL8" s="68"/>
      <c r="AM8" s="68"/>
    </row>
    <row r="9" s="10" customFormat="true" ht="23.25" hidden="false" customHeight="true" outlineLevel="0" collapsed="false">
      <c r="A9" s="9"/>
      <c r="B9" s="9"/>
      <c r="C9" s="26" t="s">
        <v>9</v>
      </c>
      <c r="D9" s="26"/>
      <c r="E9" s="26"/>
      <c r="F9" s="26"/>
      <c r="G9" s="26"/>
      <c r="H9" s="20"/>
      <c r="I9" s="26" t="s">
        <v>10</v>
      </c>
      <c r="J9" s="26"/>
      <c r="K9" s="26"/>
      <c r="L9" s="26"/>
      <c r="M9" s="26"/>
      <c r="N9" s="20"/>
      <c r="O9" s="26" t="s">
        <v>11</v>
      </c>
      <c r="P9" s="26"/>
      <c r="Q9" s="26"/>
      <c r="R9" s="26"/>
      <c r="S9" s="26"/>
      <c r="T9" s="20"/>
      <c r="U9" s="26" t="s">
        <v>12</v>
      </c>
      <c r="V9" s="26"/>
      <c r="W9" s="26"/>
      <c r="X9" s="26"/>
      <c r="Y9" s="26"/>
      <c r="Z9" s="20"/>
      <c r="AA9" s="27" t="s">
        <v>13</v>
      </c>
      <c r="AB9" s="27"/>
      <c r="AC9" s="27"/>
      <c r="AD9" s="27"/>
      <c r="AE9" s="27"/>
      <c r="AF9" s="20"/>
      <c r="AG9" s="28"/>
      <c r="AH9" s="20"/>
      <c r="AI9" s="66" t="n">
        <v>1</v>
      </c>
      <c r="AJ9" s="69"/>
      <c r="AK9" s="68" t="s">
        <v>72</v>
      </c>
      <c r="AL9" s="68"/>
      <c r="AM9" s="68"/>
    </row>
    <row r="10" s="10" customFormat="true" ht="9.75" hidden="false" customHeight="true" outlineLevel="0" collapsed="false">
      <c r="A10" s="9"/>
      <c r="B10" s="9"/>
      <c r="C10" s="29"/>
      <c r="D10" s="30"/>
      <c r="E10" s="30"/>
      <c r="F10" s="30"/>
      <c r="G10" s="31"/>
      <c r="H10" s="20"/>
      <c r="I10" s="32"/>
      <c r="J10" s="32"/>
      <c r="K10" s="32"/>
      <c r="L10" s="32"/>
      <c r="M10" s="32"/>
      <c r="N10" s="20"/>
      <c r="O10" s="29"/>
      <c r="P10" s="30"/>
      <c r="Q10" s="30"/>
      <c r="R10" s="30"/>
      <c r="S10" s="31"/>
      <c r="T10" s="20"/>
      <c r="U10" s="32"/>
      <c r="V10" s="32"/>
      <c r="W10" s="32"/>
      <c r="X10" s="32"/>
      <c r="Y10" s="32"/>
      <c r="Z10" s="20"/>
      <c r="AA10" s="32"/>
      <c r="AB10" s="32"/>
      <c r="AC10" s="32"/>
      <c r="AD10" s="32"/>
      <c r="AE10" s="32"/>
      <c r="AF10" s="20"/>
      <c r="AG10" s="33"/>
      <c r="AH10" s="20"/>
      <c r="AI10" s="66" t="n">
        <v>3</v>
      </c>
      <c r="AJ10" s="70"/>
      <c r="AK10" s="68" t="s">
        <v>73</v>
      </c>
      <c r="AL10" s="68"/>
      <c r="AM10" s="68"/>
    </row>
    <row r="11" s="10" customFormat="true" ht="9.75" hidden="false" customHeight="true" outlineLevel="0" collapsed="false">
      <c r="A11" s="9"/>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62"/>
      <c r="AI11" s="66" t="n">
        <v>44</v>
      </c>
      <c r="AJ11" s="71"/>
      <c r="AK11" s="68" t="s">
        <v>74</v>
      </c>
      <c r="AL11" s="68"/>
      <c r="AM11" s="68"/>
    </row>
    <row r="12" s="10" customFormat="true" ht="9.75" hidden="false" customHeight="true" outlineLevel="0" collapsed="false">
      <c r="A12" s="9"/>
      <c r="B12" s="16"/>
      <c r="C12" s="72" t="s">
        <v>26</v>
      </c>
      <c r="D12" s="72"/>
      <c r="E12" s="72"/>
      <c r="F12" s="72"/>
      <c r="G12" s="72"/>
      <c r="H12" s="20"/>
      <c r="I12" s="73" t="s">
        <v>75</v>
      </c>
      <c r="J12" s="73"/>
      <c r="K12" s="73"/>
      <c r="L12" s="73"/>
      <c r="M12" s="73"/>
      <c r="N12" s="20"/>
      <c r="O12" s="73" t="s">
        <v>76</v>
      </c>
      <c r="P12" s="73"/>
      <c r="Q12" s="73"/>
      <c r="R12" s="73"/>
      <c r="S12" s="73"/>
      <c r="T12" s="20"/>
      <c r="U12" s="73" t="s">
        <v>28</v>
      </c>
      <c r="V12" s="73"/>
      <c r="W12" s="73"/>
      <c r="X12" s="73"/>
      <c r="Y12" s="73"/>
      <c r="Z12" s="20"/>
      <c r="AA12" s="73" t="s">
        <v>29</v>
      </c>
      <c r="AB12" s="73"/>
      <c r="AC12" s="73"/>
      <c r="AD12" s="73"/>
      <c r="AE12" s="73"/>
      <c r="AF12" s="16"/>
      <c r="AG12" s="34"/>
      <c r="AH12" s="62"/>
      <c r="AI12" s="66" t="n">
        <v>0</v>
      </c>
      <c r="AJ12" s="74"/>
      <c r="AK12" s="68" t="s">
        <v>77</v>
      </c>
      <c r="AL12" s="68"/>
      <c r="AM12" s="68"/>
    </row>
    <row r="13" s="10" customFormat="true" ht="14.25" hidden="false" customHeight="false" outlineLevel="0" collapsed="false">
      <c r="A13" s="9"/>
      <c r="B13" s="20"/>
      <c r="C13" s="75" t="n">
        <v>1.1</v>
      </c>
      <c r="D13" s="75"/>
      <c r="E13" s="75"/>
      <c r="F13" s="75"/>
      <c r="G13" s="75"/>
      <c r="H13" s="20"/>
      <c r="I13" s="75" t="n">
        <v>1.5</v>
      </c>
      <c r="J13" s="75"/>
      <c r="K13" s="75"/>
      <c r="L13" s="75"/>
      <c r="M13" s="75"/>
      <c r="N13" s="20"/>
      <c r="O13" s="76" t="n">
        <v>2.1</v>
      </c>
      <c r="P13" s="76"/>
      <c r="Q13" s="76"/>
      <c r="R13" s="76"/>
      <c r="S13" s="76"/>
      <c r="T13" s="20"/>
      <c r="U13" s="77" t="n">
        <v>3.2</v>
      </c>
      <c r="V13" s="77"/>
      <c r="W13" s="77"/>
      <c r="X13" s="77"/>
      <c r="Y13" s="77"/>
      <c r="Z13" s="20"/>
      <c r="AA13" s="78" t="n">
        <v>4.1</v>
      </c>
      <c r="AB13" s="78"/>
      <c r="AC13" s="78"/>
      <c r="AD13" s="78"/>
      <c r="AE13" s="78"/>
      <c r="AF13" s="20"/>
      <c r="AG13" s="36"/>
      <c r="AH13" s="62"/>
      <c r="AI13" s="66" t="n">
        <v>2</v>
      </c>
      <c r="AJ13" s="79"/>
      <c r="AK13" s="68" t="s">
        <v>78</v>
      </c>
      <c r="AL13" s="68"/>
      <c r="AM13" s="68"/>
    </row>
    <row r="14" s="10" customFormat="true" ht="10.5" hidden="false" customHeight="true" outlineLevel="0" collapsed="false">
      <c r="A14" s="9"/>
      <c r="B14" s="16"/>
      <c r="C14" s="80" t="str">
        <f aca="false">CONCATENATE($C$13,".",1)</f>
        <v>1.1.1</v>
      </c>
      <c r="D14" s="80" t="str">
        <f aca="false">CONCATENATE($C$13,".",2)</f>
        <v>1.1.2</v>
      </c>
      <c r="E14" s="80" t="str">
        <f aca="false">CONCATENATE($C$13,".",3)</f>
        <v>1.1.3</v>
      </c>
      <c r="F14" s="80" t="str">
        <f aca="false">CONCATENATE($C$13,".",4)</f>
        <v>1.1.4</v>
      </c>
      <c r="G14" s="80" t="str">
        <f aca="false">CONCATENATE($C$13,".",5)</f>
        <v>1.1.5</v>
      </c>
      <c r="H14" s="16"/>
      <c r="I14" s="80" t="str">
        <f aca="false">CONCATENATE($I$13,".",1)</f>
        <v>1.5.1</v>
      </c>
      <c r="J14" s="80" t="str">
        <f aca="false">CONCATENATE($I$13,".",2)</f>
        <v>1.5.2</v>
      </c>
      <c r="K14" s="64" t="str">
        <f aca="false">CONCATENATE($I$13,".",3)</f>
        <v>1.5.3</v>
      </c>
      <c r="L14" s="64" t="str">
        <f aca="false">CONCATENATE($I$13,".",4)</f>
        <v>1.5.4</v>
      </c>
      <c r="M14" s="80" t="str">
        <f aca="false">CONCATENATE($I$13,".",5)</f>
        <v>1.5.5</v>
      </c>
      <c r="N14" s="16"/>
      <c r="O14" s="80" t="str">
        <f aca="false">CONCATENATE($O$13,".",1)</f>
        <v>2.1.1</v>
      </c>
      <c r="P14" s="69" t="str">
        <f aca="false">CONCATENATE($O$13,".",2)</f>
        <v>2.1.2</v>
      </c>
      <c r="Q14" s="64" t="str">
        <f aca="false">CONCATENATE($O$13,".",3)</f>
        <v>2.1.3</v>
      </c>
      <c r="R14" s="64" t="str">
        <f aca="false">CONCATENATE($O$13,".",4)</f>
        <v>2.1.4</v>
      </c>
      <c r="S14" s="80" t="str">
        <f aca="false">CONCATENATE($O$13,".",5)</f>
        <v>2.1.5</v>
      </c>
      <c r="T14" s="16"/>
      <c r="U14" s="67" t="str">
        <f aca="false">CONCATENATE($U$13,".",1)</f>
        <v>3.2.1</v>
      </c>
      <c r="V14" s="81" t="str">
        <f aca="false">CONCATENATE($U$13,".",2)</f>
        <v>3.2.2</v>
      </c>
      <c r="W14" s="81" t="str">
        <f aca="false">CONCATENATE($U$13,".",3)</f>
        <v>3.2.3</v>
      </c>
      <c r="X14" s="80" t="str">
        <f aca="false">CONCATENATE($U$13,".",4)</f>
        <v>3.2.4</v>
      </c>
      <c r="Y14" s="80" t="str">
        <f aca="false">CONCATENATE($U$13,".",5)</f>
        <v>3.2.5</v>
      </c>
      <c r="Z14" s="16"/>
      <c r="AA14" s="71" t="str">
        <f aca="false">CONCATENATE($AA$13,".",1)</f>
        <v>4.1.1</v>
      </c>
      <c r="AB14" s="71" t="str">
        <f aca="false">CONCATENATE($AA$13,".",2)</f>
        <v>4.1.2</v>
      </c>
      <c r="AC14" s="71" t="str">
        <f aca="false">CONCATENATE($AA$13,".",3)</f>
        <v>4.1.3</v>
      </c>
      <c r="AD14" s="71" t="str">
        <f aca="false">CONCATENATE($AA$13,".",4)</f>
        <v>4.1.4</v>
      </c>
      <c r="AE14" s="71" t="str">
        <f aca="false">CONCATENATE($AA$13,".",5)</f>
        <v>4.1.5</v>
      </c>
      <c r="AF14" s="16"/>
      <c r="AG14" s="39"/>
      <c r="AH14" s="62"/>
      <c r="AI14" s="66" t="n">
        <v>26</v>
      </c>
      <c r="AJ14" s="81"/>
      <c r="AK14" s="68" t="s">
        <v>79</v>
      </c>
      <c r="AL14" s="68"/>
      <c r="AM14" s="68"/>
    </row>
    <row r="15" s="10" customFormat="true" ht="9.75" hidden="false" customHeight="true" outlineLevel="0" collapsed="false">
      <c r="A15" s="9"/>
      <c r="B15" s="16"/>
      <c r="C15" s="80" t="str">
        <f aca="false">CONCATENATE($C$13,".",6)</f>
        <v>1.1.6</v>
      </c>
      <c r="D15" s="64" t="str">
        <f aca="false">CONCATENATE($C$13,".",7)</f>
        <v>1.1.7</v>
      </c>
      <c r="E15" s="71" t="str">
        <f aca="false">CONCATENATE($C$13,".",8)</f>
        <v>1.1.8</v>
      </c>
      <c r="F15" s="71" t="str">
        <f aca="false">CONCATENATE($C$13,".",9)</f>
        <v>1.1.9</v>
      </c>
      <c r="G15" s="71" t="str">
        <f aca="false">CONCATENATE($C$13,".",10)</f>
        <v>1.1.10</v>
      </c>
      <c r="H15" s="16"/>
      <c r="I15" s="71" t="str">
        <f aca="false">CONCATENATE($I$13,".",6)</f>
        <v>1.5.6</v>
      </c>
      <c r="J15" s="71" t="str">
        <f aca="false">CONCATENATE($I$13,".",7)</f>
        <v>1.5.7</v>
      </c>
      <c r="K15" s="81" t="str">
        <f aca="false">CONCATENATE($I$13,".",8)</f>
        <v>1.5.8</v>
      </c>
      <c r="L15" s="81" t="str">
        <f aca="false">CONCATENATE($I$13,".",9)</f>
        <v>1.5.9</v>
      </c>
      <c r="M15" s="42"/>
      <c r="N15" s="16"/>
      <c r="O15" s="80" t="str">
        <f aca="false">CONCATENATE($O$13,".",6)</f>
        <v>2.1.6</v>
      </c>
      <c r="P15" s="80" t="str">
        <f aca="false">CONCATENATE($O$13,".",7)</f>
        <v>2.1.7</v>
      </c>
      <c r="Q15" s="69" t="str">
        <f aca="false">CONCATENATE($O$13,".",8)</f>
        <v>2.1.8</v>
      </c>
      <c r="R15" s="42"/>
      <c r="S15" s="42"/>
      <c r="T15" s="16"/>
      <c r="U15" s="80" t="str">
        <f aca="false">CONCATENATE($U$13,".",6)</f>
        <v>3.2.6</v>
      </c>
      <c r="V15" s="69" t="str">
        <f aca="false">CONCATENATE($U$13,".",7)</f>
        <v>3.2.7</v>
      </c>
      <c r="W15" s="71" t="str">
        <f aca="false">CONCATENATE($U$13,".",8)</f>
        <v>3.2.8</v>
      </c>
      <c r="X15" s="71" t="str">
        <f aca="false">CONCATENATE($U$13,".",9)</f>
        <v>3.2.9</v>
      </c>
      <c r="Y15" s="71" t="str">
        <f aca="false">CONCATENATE($U$13,".",10)</f>
        <v>3.2.10</v>
      </c>
      <c r="Z15" s="16"/>
      <c r="AA15" s="80" t="str">
        <f aca="false">CONCATENATE($AA$13,".",6)</f>
        <v>4.1.6</v>
      </c>
      <c r="AB15" s="71" t="str">
        <f aca="false">CONCATENATE($AA$13,".",7)</f>
        <v>4.1.7</v>
      </c>
      <c r="AC15" s="71" t="str">
        <f aca="false">CONCATENATE($AA$13,".",8)</f>
        <v>4.1.8</v>
      </c>
      <c r="AD15" s="71" t="str">
        <f aca="false">CONCATENATE($AA$13,".",9)</f>
        <v>4.1.9</v>
      </c>
      <c r="AE15" s="71" t="str">
        <f aca="false">CONCATENATE($AA$13,".",10)</f>
        <v>4.1.10</v>
      </c>
      <c r="AF15" s="16"/>
      <c r="AG15" s="39"/>
      <c r="AH15" s="62"/>
      <c r="AI15" s="66" t="n">
        <v>3</v>
      </c>
      <c r="AJ15" s="82"/>
      <c r="AK15" s="68" t="s">
        <v>80</v>
      </c>
      <c r="AL15" s="68"/>
      <c r="AM15" s="68"/>
    </row>
    <row r="16" s="10" customFormat="true" ht="10.5" hidden="false" customHeight="true" outlineLevel="0" collapsed="false">
      <c r="A16" s="9"/>
      <c r="B16" s="16"/>
      <c r="C16" s="71" t="str">
        <f aca="false">CONCATENATE($C$13,".",11)</f>
        <v>1.1.11</v>
      </c>
      <c r="D16" s="71" t="str">
        <f aca="false">CONCATENATE($C$13,".",12)</f>
        <v>1.1.12</v>
      </c>
      <c r="E16" s="81" t="str">
        <f aca="false">CONCATENATE($C$13,".",13)</f>
        <v>1.1.13</v>
      </c>
      <c r="F16" s="42"/>
      <c r="G16" s="42"/>
      <c r="H16" s="16"/>
      <c r="I16" s="83"/>
      <c r="J16" s="42"/>
      <c r="K16" s="42"/>
      <c r="L16" s="42"/>
      <c r="M16" s="42"/>
      <c r="N16" s="16"/>
      <c r="O16" s="42"/>
      <c r="P16" s="42"/>
      <c r="Q16" s="42"/>
      <c r="R16" s="42"/>
      <c r="S16" s="42"/>
      <c r="T16" s="16"/>
      <c r="U16" s="71" t="str">
        <f aca="false">CONCATENATE($U$13,".",11)</f>
        <v>3.2.11</v>
      </c>
      <c r="V16" s="79" t="str">
        <f aca="false">CONCATENATE($U$13,".",12)</f>
        <v>3.2.12</v>
      </c>
      <c r="W16" s="42"/>
      <c r="X16" s="42"/>
      <c r="Y16" s="42"/>
      <c r="Z16" s="16"/>
      <c r="AA16" s="71" t="str">
        <f aca="false">CONCATENATE($AA$13,".",11)</f>
        <v>4.1.11</v>
      </c>
      <c r="AB16" s="81" t="str">
        <f aca="false">CONCATENATE($AA$13,".",12)</f>
        <v>4.1.12</v>
      </c>
      <c r="AC16" s="42"/>
      <c r="AD16" s="42"/>
      <c r="AE16" s="42"/>
      <c r="AF16" s="16"/>
      <c r="AG16" s="42"/>
      <c r="AH16" s="62"/>
      <c r="AI16" s="84"/>
      <c r="AJ16" s="85"/>
      <c r="AK16" s="86" t="s">
        <v>81</v>
      </c>
      <c r="AL16" s="86"/>
      <c r="AM16" s="86"/>
    </row>
    <row r="17" s="10" customFormat="true" ht="12" hidden="false" customHeight="true" outlineLevel="0" collapsed="false">
      <c r="A17" s="9"/>
      <c r="B17" s="16"/>
      <c r="C17" s="42"/>
      <c r="D17" s="42"/>
      <c r="E17" s="42"/>
      <c r="F17" s="42"/>
      <c r="G17" s="42"/>
      <c r="H17" s="16"/>
      <c r="I17" s="42"/>
      <c r="J17" s="42"/>
      <c r="K17" s="42"/>
      <c r="L17" s="42"/>
      <c r="M17" s="42"/>
      <c r="N17" s="16"/>
      <c r="O17" s="42"/>
      <c r="P17" s="42"/>
      <c r="Q17" s="42"/>
      <c r="R17" s="42"/>
      <c r="S17" s="42"/>
      <c r="T17" s="16"/>
      <c r="U17" s="42"/>
      <c r="V17" s="42"/>
      <c r="W17" s="42"/>
      <c r="X17" s="42"/>
      <c r="Y17" s="42"/>
      <c r="Z17" s="16"/>
      <c r="AA17" s="42"/>
      <c r="AB17" s="42"/>
      <c r="AC17" s="42"/>
      <c r="AD17" s="42"/>
      <c r="AE17" s="42"/>
      <c r="AF17" s="16"/>
      <c r="AG17" s="42"/>
      <c r="AH17" s="62"/>
      <c r="AI17" s="87" t="n">
        <f aca="false">SUM(AI7:AI16)</f>
        <v>217</v>
      </c>
      <c r="AJ17" s="88"/>
      <c r="AK17" s="89" t="s">
        <v>82</v>
      </c>
      <c r="AL17" s="89"/>
      <c r="AM17" s="89"/>
      <c r="AO17" s="10" t="n">
        <v>217</v>
      </c>
    </row>
    <row r="18" s="10" customFormat="true" ht="11.25" hidden="false" customHeight="true" outlineLevel="0" collapsed="false">
      <c r="A18" s="9"/>
      <c r="B18" s="16"/>
      <c r="C18" s="42"/>
      <c r="D18" s="42"/>
      <c r="E18" s="42"/>
      <c r="F18" s="42"/>
      <c r="G18" s="42"/>
      <c r="H18" s="16"/>
      <c r="I18" s="42"/>
      <c r="J18" s="42"/>
      <c r="K18" s="42"/>
      <c r="L18" s="42"/>
      <c r="M18" s="42"/>
      <c r="N18" s="16"/>
      <c r="O18" s="42"/>
      <c r="P18" s="42"/>
      <c r="Q18" s="42"/>
      <c r="R18" s="42"/>
      <c r="S18" s="42"/>
      <c r="T18" s="16"/>
      <c r="U18" s="42"/>
      <c r="V18" s="42"/>
      <c r="W18" s="42"/>
      <c r="X18" s="42"/>
      <c r="Y18" s="42"/>
      <c r="Z18" s="16"/>
      <c r="AA18" s="42"/>
      <c r="AB18" s="42"/>
      <c r="AC18" s="42"/>
      <c r="AD18" s="42"/>
      <c r="AE18" s="42"/>
      <c r="AF18" s="16"/>
      <c r="AG18" s="42"/>
      <c r="AH18" s="13"/>
    </row>
    <row r="19" s="10" customFormat="true" ht="14.25" hidden="false" customHeight="false" outlineLevel="0" collapsed="false">
      <c r="A19" s="9"/>
      <c r="B19" s="16"/>
      <c r="C19" s="42"/>
      <c r="D19" s="42"/>
      <c r="E19" s="42"/>
      <c r="F19" s="42"/>
      <c r="G19" s="42"/>
      <c r="H19" s="16"/>
      <c r="I19" s="42"/>
      <c r="J19" s="42"/>
      <c r="K19" s="42"/>
      <c r="L19" s="42"/>
      <c r="M19" s="42"/>
      <c r="N19" s="16"/>
      <c r="O19" s="42"/>
      <c r="P19" s="42"/>
      <c r="Q19" s="42"/>
      <c r="R19" s="42"/>
      <c r="S19" s="42"/>
      <c r="T19" s="16"/>
      <c r="U19" s="42"/>
      <c r="V19" s="42"/>
      <c r="W19" s="42"/>
      <c r="X19" s="42"/>
      <c r="Y19" s="42"/>
      <c r="Z19" s="16"/>
      <c r="AA19" s="42"/>
      <c r="AB19" s="42"/>
      <c r="AC19" s="42"/>
      <c r="AD19" s="42"/>
      <c r="AE19" s="42"/>
      <c r="AF19" s="16"/>
      <c r="AG19" s="42"/>
      <c r="AH19" s="13"/>
    </row>
    <row r="20" s="10" customFormat="true" ht="9.75" hidden="false" customHeight="true" outlineLevel="0" collapsed="false">
      <c r="A20" s="9"/>
      <c r="B20" s="16"/>
      <c r="C20" s="73" t="s">
        <v>40</v>
      </c>
      <c r="D20" s="73"/>
      <c r="E20" s="73"/>
      <c r="F20" s="73"/>
      <c r="G20" s="73"/>
      <c r="H20" s="20"/>
      <c r="I20" s="73" t="s">
        <v>83</v>
      </c>
      <c r="J20" s="73"/>
      <c r="K20" s="73"/>
      <c r="L20" s="73"/>
      <c r="M20" s="73"/>
      <c r="N20" s="20"/>
      <c r="O20" s="73" t="s">
        <v>84</v>
      </c>
      <c r="P20" s="73"/>
      <c r="Q20" s="73"/>
      <c r="R20" s="73"/>
      <c r="S20" s="73"/>
      <c r="T20" s="20"/>
      <c r="U20" s="73" t="s">
        <v>41</v>
      </c>
      <c r="V20" s="73"/>
      <c r="W20" s="73"/>
      <c r="X20" s="73"/>
      <c r="Y20" s="73"/>
      <c r="Z20" s="90"/>
      <c r="AA20" s="73" t="s">
        <v>42</v>
      </c>
      <c r="AB20" s="73"/>
      <c r="AC20" s="73"/>
      <c r="AD20" s="73"/>
      <c r="AE20" s="73"/>
      <c r="AF20" s="47"/>
      <c r="AG20" s="16"/>
      <c r="AH20" s="13"/>
    </row>
    <row r="21" s="10" customFormat="true" ht="15" hidden="false" customHeight="false" outlineLevel="0" collapsed="false">
      <c r="A21" s="9"/>
      <c r="B21" s="20"/>
      <c r="C21" s="75" t="n">
        <v>1.2</v>
      </c>
      <c r="D21" s="75"/>
      <c r="E21" s="75"/>
      <c r="F21" s="75"/>
      <c r="G21" s="75"/>
      <c r="H21" s="20"/>
      <c r="I21" s="75" t="n">
        <v>1.6</v>
      </c>
      <c r="J21" s="75"/>
      <c r="K21" s="75"/>
      <c r="L21" s="75"/>
      <c r="M21" s="75"/>
      <c r="N21" s="20"/>
      <c r="O21" s="91" t="n">
        <v>2.2</v>
      </c>
      <c r="P21" s="91"/>
      <c r="Q21" s="91"/>
      <c r="R21" s="91"/>
      <c r="S21" s="91"/>
      <c r="T21" s="20"/>
      <c r="U21" s="77" t="n">
        <v>3.3</v>
      </c>
      <c r="V21" s="77"/>
      <c r="W21" s="77"/>
      <c r="X21" s="77"/>
      <c r="Y21" s="77"/>
      <c r="Z21" s="49"/>
      <c r="AA21" s="78" t="n">
        <v>4.2</v>
      </c>
      <c r="AB21" s="78"/>
      <c r="AC21" s="78"/>
      <c r="AD21" s="78"/>
      <c r="AE21" s="78"/>
      <c r="AF21" s="49"/>
      <c r="AG21" s="36"/>
      <c r="AH21" s="13"/>
    </row>
    <row r="22" s="10" customFormat="true" ht="11.25" hidden="false" customHeight="true" outlineLevel="0" collapsed="false">
      <c r="A22" s="9"/>
      <c r="B22" s="16"/>
      <c r="C22" s="80" t="str">
        <f aca="false">CONCATENATE($C$21,".",1)</f>
        <v>1.2.1</v>
      </c>
      <c r="D22" s="80" t="str">
        <f aca="false">CONCATENATE($C$21,".",2)</f>
        <v>1.2.2</v>
      </c>
      <c r="E22" s="80" t="str">
        <f aca="false">CONCATENATE($C$21,".",3)</f>
        <v>1.2.3</v>
      </c>
      <c r="F22" s="80" t="str">
        <f aca="false">CONCATENATE($C$21,".",4)</f>
        <v>1.2.4</v>
      </c>
      <c r="G22" s="80" t="str">
        <f aca="false">CONCATENATE($C$21,".",5)</f>
        <v>1.2.5</v>
      </c>
      <c r="H22" s="16"/>
      <c r="I22" s="80" t="str">
        <f aca="false">CONCATENATE($I$21,".",1)</f>
        <v>1.6.1</v>
      </c>
      <c r="J22" s="64" t="str">
        <f aca="false">CONCATENATE($I$21,".",2)</f>
        <v>1.6.2</v>
      </c>
      <c r="K22" s="80" t="str">
        <f aca="false">CONCATENATE($I$21,".",3)</f>
        <v>1.6.3</v>
      </c>
      <c r="L22" s="64" t="str">
        <f aca="false">CONCATENATE($I$21,".",4)</f>
        <v>1.6.4</v>
      </c>
      <c r="M22" s="64" t="str">
        <f aca="false">CONCATENATE($I$21,".",5)</f>
        <v>1.6.5</v>
      </c>
      <c r="N22" s="16"/>
      <c r="O22" s="80" t="str">
        <f aca="false">CONCATENATE($O$21,".",1)</f>
        <v>2.2.1</v>
      </c>
      <c r="P22" s="64" t="str">
        <f aca="false">CONCATENATE($O$21,".",2)</f>
        <v>2.2.2</v>
      </c>
      <c r="Q22" s="64" t="str">
        <f aca="false">CONCATENATE($O$21,".",3)</f>
        <v>2.2.3</v>
      </c>
      <c r="R22" s="64" t="str">
        <f aca="false">CONCATENATE($O$21,".",4)</f>
        <v>2.2.4</v>
      </c>
      <c r="S22" s="64" t="str">
        <f aca="false">CONCATENATE($O$21,".",5)</f>
        <v>2.2.5</v>
      </c>
      <c r="T22" s="16"/>
      <c r="U22" s="80" t="str">
        <f aca="false">CONCATENATE($U$21,".",1)</f>
        <v>3.3.1</v>
      </c>
      <c r="V22" s="80" t="str">
        <f aca="false">CONCATENATE($U$21,".",2)</f>
        <v>3.3.2</v>
      </c>
      <c r="W22" s="71" t="str">
        <f aca="false">CONCATENATE($U$21,".",3)</f>
        <v>3.3.3</v>
      </c>
      <c r="X22" s="71" t="str">
        <f aca="false">CONCATENATE($U$21,".",4)</f>
        <v>3.3.4</v>
      </c>
      <c r="Y22" s="81" t="str">
        <f aca="false">CONCATENATE($U$21,".",5)</f>
        <v>3.3.5</v>
      </c>
      <c r="Z22" s="47"/>
      <c r="AA22" s="80" t="str">
        <f aca="false">CONCATENATE($AA$21,".",1)</f>
        <v>4.2.1</v>
      </c>
      <c r="AB22" s="67" t="str">
        <f aca="false">CONCATENATE($AA$21,".",2)</f>
        <v>4.2.2</v>
      </c>
      <c r="AC22" s="80" t="str">
        <f aca="false">CONCATENATE($AA$21,".",3)</f>
        <v>4.2.3</v>
      </c>
      <c r="AD22" s="80" t="str">
        <f aca="false">CONCATENATE($AA$21,".",4)</f>
        <v>4.2.4</v>
      </c>
      <c r="AE22" s="80" t="str">
        <f aca="false">CONCATENATE($AA$21,".",5)</f>
        <v>4.2.5</v>
      </c>
      <c r="AF22" s="47"/>
      <c r="AG22" s="39"/>
      <c r="AH22" s="13"/>
    </row>
    <row r="23" s="10" customFormat="true" ht="9" hidden="false" customHeight="true" outlineLevel="0" collapsed="false">
      <c r="A23" s="9"/>
      <c r="B23" s="16"/>
      <c r="C23" s="80" t="str">
        <f aca="false">CONCATENATE($C$21,".",6)</f>
        <v>1.2.6</v>
      </c>
      <c r="D23" s="80" t="str">
        <f aca="false">CONCATENATE($C$21,".",7)</f>
        <v>1.2.7</v>
      </c>
      <c r="E23" s="64" t="str">
        <f aca="false">CONCATENATE($C$21,".",8)</f>
        <v>1.2.8</v>
      </c>
      <c r="F23" s="67" t="str">
        <f aca="false">CONCATENATE($C$21,".",9)</f>
        <v>1.2.9</v>
      </c>
      <c r="G23" s="64" t="str">
        <f aca="false">CONCATENATE($C$21,".",10)</f>
        <v>1.2.10</v>
      </c>
      <c r="H23" s="16"/>
      <c r="I23" s="67" t="str">
        <f aca="false">CONCATENATE($I$21,".",6)</f>
        <v>1.6.6</v>
      </c>
      <c r="J23" s="71" t="str">
        <f aca="false">CONCATENATE($I$21,".",7)</f>
        <v>1.6.7</v>
      </c>
      <c r="K23" s="71" t="str">
        <f aca="false">CONCATENATE($I$21,".",8)</f>
        <v>1.6.8</v>
      </c>
      <c r="L23" s="81" t="str">
        <f aca="false">CONCATENATE($I$21,".",9)</f>
        <v>1.6.9</v>
      </c>
      <c r="M23" s="81" t="str">
        <f aca="false">CONCATENATE($I$21,".",10)</f>
        <v>1.6.10</v>
      </c>
      <c r="N23" s="16"/>
      <c r="O23" s="64" t="str">
        <f aca="false">CONCATENATE($O$21,".",6)</f>
        <v>2.2.6</v>
      </c>
      <c r="P23" s="64" t="str">
        <f aca="false">CONCATENATE($O$21,".",7)</f>
        <v>2.2.7</v>
      </c>
      <c r="Q23" s="80" t="str">
        <f aca="false">CONCATENATE($O$21,".",8)</f>
        <v>2.2.8</v>
      </c>
      <c r="R23" s="92"/>
      <c r="S23" s="92"/>
      <c r="T23" s="16"/>
      <c r="U23" s="42"/>
      <c r="V23" s="42"/>
      <c r="W23" s="42"/>
      <c r="X23" s="42"/>
      <c r="Y23" s="42"/>
      <c r="Z23" s="47"/>
      <c r="AA23" s="80" t="str">
        <f aca="false">CONCATENATE($AA$21,".",6)</f>
        <v>4.2.6</v>
      </c>
      <c r="AB23" s="80" t="str">
        <f aca="false">CONCATENATE($AA$21,".",7)</f>
        <v>4.2.7</v>
      </c>
      <c r="AC23" s="80" t="str">
        <f aca="false">CONCATENATE($AA$21,".",8)</f>
        <v>4.2.8</v>
      </c>
      <c r="AD23" s="80" t="str">
        <f aca="false">CONCATENATE($AA$21,".",9)</f>
        <v>4.2.9</v>
      </c>
      <c r="AE23" s="71" t="str">
        <f aca="false">CONCATENATE($AA$21,".",10)</f>
        <v>4.2.10</v>
      </c>
      <c r="AF23" s="47"/>
      <c r="AG23" s="39"/>
      <c r="AH23" s="13"/>
    </row>
    <row r="24" s="10" customFormat="true" ht="10.5" hidden="false" customHeight="true" outlineLevel="0" collapsed="false">
      <c r="A24" s="9"/>
      <c r="B24" s="16"/>
      <c r="C24" s="80" t="str">
        <f aca="false">CONCATENATE($C$21,".",11)</f>
        <v>1.2.11</v>
      </c>
      <c r="D24" s="64" t="str">
        <f aca="false">CONCATENATE($C$21,".",12)</f>
        <v>1.2.12</v>
      </c>
      <c r="E24" s="42"/>
      <c r="F24" s="42"/>
      <c r="G24" s="42"/>
      <c r="H24" s="16"/>
      <c r="I24" s="42"/>
      <c r="J24" s="42"/>
      <c r="K24" s="42"/>
      <c r="L24" s="42"/>
      <c r="M24" s="42"/>
      <c r="N24" s="16"/>
      <c r="O24" s="92"/>
      <c r="P24" s="92"/>
      <c r="Q24" s="92"/>
      <c r="R24" s="92"/>
      <c r="S24" s="92"/>
      <c r="T24" s="16"/>
      <c r="U24" s="42"/>
      <c r="V24" s="42"/>
      <c r="W24" s="42"/>
      <c r="X24" s="42"/>
      <c r="Y24" s="42"/>
      <c r="Z24" s="47"/>
      <c r="AA24" s="71" t="str">
        <f aca="false">CONCATENATE($AA$21,".",11)</f>
        <v>4.2.11</v>
      </c>
      <c r="AB24" s="71" t="str">
        <f aca="false">CONCATENATE($AA$21,".",12)</f>
        <v>4.2.12</v>
      </c>
      <c r="AC24" s="71" t="str">
        <f aca="false">CONCATENATE($AA$21,".",13)</f>
        <v>4.2.13</v>
      </c>
      <c r="AD24" s="71" t="str">
        <f aca="false">CONCATENATE($AA$21,".",14)</f>
        <v>4.2.14</v>
      </c>
      <c r="AE24" s="71" t="str">
        <f aca="false">CONCATENATE($AA$21,".",15)</f>
        <v>4.2.15</v>
      </c>
      <c r="AF24" s="47"/>
      <c r="AG24" s="42"/>
      <c r="AH24" s="13"/>
    </row>
    <row r="25" s="10" customFormat="true" ht="10.5" hidden="false" customHeight="true" outlineLevel="0" collapsed="false">
      <c r="A25" s="9"/>
      <c r="B25" s="16"/>
      <c r="C25" s="42"/>
      <c r="D25" s="42"/>
      <c r="E25" s="42"/>
      <c r="F25" s="42"/>
      <c r="G25" s="42"/>
      <c r="H25" s="16"/>
      <c r="I25" s="42"/>
      <c r="J25" s="42"/>
      <c r="K25" s="42"/>
      <c r="L25" s="42"/>
      <c r="M25" s="42"/>
      <c r="N25" s="16"/>
      <c r="O25" s="92"/>
      <c r="P25" s="92"/>
      <c r="Q25" s="92"/>
      <c r="R25" s="92"/>
      <c r="S25" s="92"/>
      <c r="T25" s="16"/>
      <c r="U25" s="42"/>
      <c r="V25" s="42"/>
      <c r="W25" s="42"/>
      <c r="X25" s="42"/>
      <c r="Y25" s="42"/>
      <c r="Z25" s="47"/>
      <c r="AA25" s="81" t="str">
        <f aca="false">CONCATENATE($AA$21,".",16)</f>
        <v>4.2.16</v>
      </c>
      <c r="AB25" s="81" t="str">
        <f aca="false">CONCATENATE($AA$21,".",17)</f>
        <v>4.2.17</v>
      </c>
      <c r="AC25" s="81" t="str">
        <f aca="false">CONCATENATE($AA$21,".",18)</f>
        <v>4.2.18</v>
      </c>
      <c r="AD25" s="42"/>
      <c r="AE25" s="42"/>
      <c r="AF25" s="47"/>
      <c r="AG25" s="42"/>
      <c r="AH25" s="13"/>
    </row>
    <row r="26" s="10" customFormat="true" ht="12" hidden="false" customHeight="true" outlineLevel="0" collapsed="false">
      <c r="A26" s="9"/>
      <c r="B26" s="16"/>
      <c r="C26" s="42"/>
      <c r="D26" s="42"/>
      <c r="E26" s="42"/>
      <c r="F26" s="42"/>
      <c r="G26" s="42"/>
      <c r="H26" s="16"/>
      <c r="I26" s="42"/>
      <c r="J26" s="42"/>
      <c r="K26" s="42"/>
      <c r="L26" s="42"/>
      <c r="M26" s="42"/>
      <c r="N26" s="16"/>
      <c r="O26" s="92"/>
      <c r="P26" s="92"/>
      <c r="Q26" s="92"/>
      <c r="R26" s="92"/>
      <c r="S26" s="92"/>
      <c r="T26" s="16"/>
      <c r="U26" s="42"/>
      <c r="V26" s="42"/>
      <c r="W26" s="42"/>
      <c r="X26" s="42"/>
      <c r="Y26" s="42"/>
      <c r="Z26" s="47"/>
      <c r="AA26" s="42"/>
      <c r="AB26" s="42"/>
      <c r="AC26" s="42"/>
      <c r="AD26" s="42"/>
      <c r="AE26" s="42"/>
      <c r="AF26" s="47"/>
      <c r="AG26" s="42"/>
      <c r="AH26" s="13"/>
    </row>
    <row r="27" s="10" customFormat="true" ht="11.25" hidden="false" customHeight="true" outlineLevel="0" collapsed="false">
      <c r="A27" s="9"/>
      <c r="B27" s="16"/>
      <c r="C27" s="42"/>
      <c r="D27" s="42"/>
      <c r="E27" s="42"/>
      <c r="F27" s="42"/>
      <c r="G27" s="42"/>
      <c r="H27" s="16"/>
      <c r="I27" s="42"/>
      <c r="J27" s="42"/>
      <c r="K27" s="42"/>
      <c r="L27" s="42"/>
      <c r="M27" s="42"/>
      <c r="N27" s="16"/>
      <c r="O27" s="92"/>
      <c r="P27" s="92"/>
      <c r="Q27" s="92"/>
      <c r="R27" s="92"/>
      <c r="S27" s="92"/>
      <c r="T27" s="16"/>
      <c r="U27" s="42"/>
      <c r="V27" s="42"/>
      <c r="W27" s="42"/>
      <c r="X27" s="42"/>
      <c r="Y27" s="42"/>
      <c r="Z27" s="47"/>
      <c r="AA27" s="42"/>
      <c r="AB27" s="42"/>
      <c r="AC27" s="42"/>
      <c r="AD27" s="42"/>
      <c r="AE27" s="42"/>
      <c r="AF27" s="47"/>
      <c r="AG27" s="42"/>
      <c r="AH27" s="13"/>
    </row>
    <row r="28" s="10" customFormat="true" ht="14.25" hidden="false" customHeight="false" outlineLevel="0" collapsed="false">
      <c r="A28" s="9"/>
      <c r="B28" s="16"/>
      <c r="C28" s="42"/>
      <c r="D28" s="42"/>
      <c r="E28" s="42"/>
      <c r="F28" s="42"/>
      <c r="G28" s="42"/>
      <c r="H28" s="16"/>
      <c r="I28" s="42"/>
      <c r="J28" s="42"/>
      <c r="K28" s="42"/>
      <c r="L28" s="42"/>
      <c r="M28" s="42"/>
      <c r="N28" s="16"/>
      <c r="O28" s="42"/>
      <c r="P28" s="42"/>
      <c r="Q28" s="42"/>
      <c r="R28" s="42"/>
      <c r="S28" s="42"/>
      <c r="T28" s="16"/>
      <c r="U28" s="42"/>
      <c r="V28" s="42"/>
      <c r="W28" s="42"/>
      <c r="X28" s="42"/>
      <c r="Y28" s="42"/>
      <c r="Z28" s="47"/>
      <c r="AA28" s="42"/>
      <c r="AB28" s="42"/>
      <c r="AC28" s="42"/>
      <c r="AD28" s="42"/>
      <c r="AE28" s="42"/>
      <c r="AF28" s="47"/>
      <c r="AG28" s="42"/>
      <c r="AH28" s="13"/>
    </row>
    <row r="29" s="10" customFormat="true" ht="9.75" hidden="false" customHeight="true" outlineLevel="0" collapsed="false">
      <c r="A29" s="9"/>
      <c r="B29" s="16"/>
      <c r="C29" s="73" t="s">
        <v>85</v>
      </c>
      <c r="D29" s="73"/>
      <c r="E29" s="73"/>
      <c r="F29" s="73"/>
      <c r="G29" s="73"/>
      <c r="H29" s="20"/>
      <c r="I29" s="73" t="s">
        <v>86</v>
      </c>
      <c r="J29" s="73"/>
      <c r="K29" s="73"/>
      <c r="L29" s="73"/>
      <c r="M29" s="73"/>
      <c r="N29" s="20"/>
      <c r="O29" s="73" t="s">
        <v>87</v>
      </c>
      <c r="P29" s="73"/>
      <c r="Q29" s="73"/>
      <c r="R29" s="73"/>
      <c r="S29" s="73"/>
      <c r="T29" s="20"/>
      <c r="U29" s="73" t="s">
        <v>52</v>
      </c>
      <c r="V29" s="73"/>
      <c r="W29" s="73"/>
      <c r="X29" s="73"/>
      <c r="Y29" s="73"/>
      <c r="Z29" s="90"/>
      <c r="AA29" s="73" t="s">
        <v>53</v>
      </c>
      <c r="AB29" s="73"/>
      <c r="AC29" s="73"/>
      <c r="AD29" s="73"/>
      <c r="AE29" s="73"/>
      <c r="AF29" s="47"/>
      <c r="AG29" s="25"/>
      <c r="AH29" s="13"/>
    </row>
    <row r="30" s="10" customFormat="true" ht="14.25" hidden="false" customHeight="false" outlineLevel="0" collapsed="false">
      <c r="A30" s="9"/>
      <c r="B30" s="20"/>
      <c r="C30" s="75" t="n">
        <v>1.3</v>
      </c>
      <c r="D30" s="75"/>
      <c r="E30" s="75"/>
      <c r="F30" s="75"/>
      <c r="G30" s="75"/>
      <c r="H30" s="20"/>
      <c r="I30" s="75" t="n">
        <v>1.7</v>
      </c>
      <c r="J30" s="75"/>
      <c r="K30" s="75"/>
      <c r="L30" s="75"/>
      <c r="M30" s="75"/>
      <c r="N30" s="20"/>
      <c r="O30" s="76" t="n">
        <v>2.3</v>
      </c>
      <c r="P30" s="76"/>
      <c r="Q30" s="76"/>
      <c r="R30" s="76"/>
      <c r="S30" s="76"/>
      <c r="T30" s="20"/>
      <c r="U30" s="77" t="n">
        <v>3.4</v>
      </c>
      <c r="V30" s="77"/>
      <c r="W30" s="77"/>
      <c r="X30" s="77"/>
      <c r="Y30" s="77"/>
      <c r="Z30" s="49"/>
      <c r="AA30" s="78" t="n">
        <v>4.3</v>
      </c>
      <c r="AB30" s="78"/>
      <c r="AC30" s="78"/>
      <c r="AD30" s="78"/>
      <c r="AE30" s="78"/>
      <c r="AF30" s="49"/>
      <c r="AH30" s="13"/>
    </row>
    <row r="31" s="10" customFormat="true" ht="10.5" hidden="false" customHeight="true" outlineLevel="0" collapsed="false">
      <c r="A31" s="9"/>
      <c r="B31" s="16"/>
      <c r="C31" s="80" t="str">
        <f aca="false">CONCATENATE($C$30,".",1)</f>
        <v>1.3.1</v>
      </c>
      <c r="D31" s="80" t="str">
        <f aca="false">CONCATENATE($C$30,".",2)</f>
        <v>1.3.2</v>
      </c>
      <c r="E31" s="64" t="str">
        <f aca="false">CONCATENATE($C$30,".",3)</f>
        <v>1.3.3</v>
      </c>
      <c r="F31" s="67" t="str">
        <f aca="false">CONCATENATE($C$30,".",4)</f>
        <v>1.3.4</v>
      </c>
      <c r="G31" s="80" t="str">
        <f aca="false">CONCATENATE($C$30,".",5)</f>
        <v>1.3.5</v>
      </c>
      <c r="H31" s="16"/>
      <c r="I31" s="80" t="str">
        <f aca="false">CONCATENATE($I$30,".",1)</f>
        <v>1.7.1</v>
      </c>
      <c r="J31" s="67" t="str">
        <f aca="false">CONCATENATE($I$30,".",2)</f>
        <v>1.7.2</v>
      </c>
      <c r="K31" s="80" t="str">
        <f aca="false">CONCATENATE($I$30,".",3)</f>
        <v>1.7.3</v>
      </c>
      <c r="L31" s="80" t="str">
        <f aca="false">CONCATENATE($I$30,".",4)</f>
        <v>1.7.4</v>
      </c>
      <c r="M31" s="80" t="str">
        <f aca="false">CONCATENATE($I$30,".",5)</f>
        <v>1.7.5</v>
      </c>
      <c r="N31" s="16"/>
      <c r="O31" s="80" t="str">
        <f aca="false">CONCATENATE($O$30,".",1)</f>
        <v>2.3.1</v>
      </c>
      <c r="P31" s="80" t="str">
        <f aca="false">CONCATENATE($O$30,".",2)</f>
        <v>2.3.2</v>
      </c>
      <c r="Q31" s="80" t="str">
        <f aca="false">CONCATENATE($O$30,".",3)</f>
        <v>2.3.3</v>
      </c>
      <c r="R31" s="80" t="str">
        <f aca="false">CONCATENATE($O$30,".",4)</f>
        <v>2.3.4</v>
      </c>
      <c r="S31" s="67" t="str">
        <f aca="false">CONCATENATE($O$30,".",5)</f>
        <v>2.3.5</v>
      </c>
      <c r="T31" s="16"/>
      <c r="U31" s="85" t="str">
        <f aca="false">CONCATENATE($U$30,".",1)</f>
        <v>3.4.1</v>
      </c>
      <c r="V31" s="85" t="str">
        <f aca="false">CONCATENATE($U$30,".",2)</f>
        <v>3.4.2</v>
      </c>
      <c r="W31" s="85" t="str">
        <f aca="false">CONCATENATE($U$30,".",3)</f>
        <v>3.4.3</v>
      </c>
      <c r="X31" s="93" t="str">
        <f aca="false">CONCATENATE($U$30,".",4)</f>
        <v>3.4.4</v>
      </c>
      <c r="Y31" s="93" t="str">
        <f aca="false">CONCATENATE($U$30,".",5)</f>
        <v>3.4.5</v>
      </c>
      <c r="Z31" s="47"/>
      <c r="AA31" s="80" t="str">
        <f aca="false">CONCATENATE($AA$30,".",1)</f>
        <v>4.3.1</v>
      </c>
      <c r="AB31" s="80" t="str">
        <f aca="false">CONCATENATE($AA$30,".",2)</f>
        <v>4.3.2</v>
      </c>
      <c r="AC31" s="80" t="str">
        <f aca="false">CONCATENATE($AA$30,".",3)</f>
        <v>4.3.3</v>
      </c>
      <c r="AD31" s="80" t="str">
        <f aca="false">CONCATENATE($AA$30,".",4)</f>
        <v>4.3.4</v>
      </c>
      <c r="AE31" s="80" t="str">
        <f aca="false">CONCATENATE($AA$30,".",5)</f>
        <v>4.3.5</v>
      </c>
      <c r="AF31" s="47"/>
      <c r="AG31" s="39"/>
      <c r="AH31" s="13"/>
    </row>
    <row r="32" s="10" customFormat="true" ht="9" hidden="false" customHeight="true" outlineLevel="0" collapsed="false">
      <c r="A32" s="9"/>
      <c r="B32" s="16"/>
      <c r="C32" s="80" t="str">
        <f aca="false">CONCATENATE($C$30,".",6)</f>
        <v>1.3.6</v>
      </c>
      <c r="D32" s="80" t="str">
        <f aca="false">CONCATENATE($C$30,".",7)</f>
        <v>1.3.7</v>
      </c>
      <c r="E32" s="80" t="str">
        <f aca="false">CONCATENATE($C$30,".",8)</f>
        <v>1.3.8</v>
      </c>
      <c r="F32" s="80" t="str">
        <f aca="false">CONCATENATE($C$30,".",9)</f>
        <v>1.3.9</v>
      </c>
      <c r="G32" s="80" t="str">
        <f aca="false">CONCATENATE($C$30,".",10)</f>
        <v>1.3.10</v>
      </c>
      <c r="H32" s="16"/>
      <c r="I32" s="80" t="str">
        <f aca="false">CONCATENATE($I$30,".",6)</f>
        <v>1.7.6</v>
      </c>
      <c r="J32" s="80" t="str">
        <f aca="false">CONCATENATE($I$30,".",7)</f>
        <v>1.7.7</v>
      </c>
      <c r="K32" s="71" t="str">
        <f aca="false">CONCATENATE($I$30,".",8)</f>
        <v>1.7.8</v>
      </c>
      <c r="L32" s="71" t="str">
        <f aca="false">CONCATENATE($I$30,".",9)</f>
        <v>1.7.9</v>
      </c>
      <c r="M32" s="81" t="str">
        <f aca="false">CONCATENATE($I$30,".",10)</f>
        <v>1.7.10</v>
      </c>
      <c r="N32" s="16"/>
      <c r="O32" s="42"/>
      <c r="P32" s="42"/>
      <c r="Q32" s="42"/>
      <c r="R32" s="42"/>
      <c r="S32" s="42"/>
      <c r="T32" s="16"/>
      <c r="U32" s="80" t="str">
        <f aca="false">CONCATENATE($U$30,".",6)</f>
        <v>3.4.6</v>
      </c>
      <c r="V32" s="80" t="str">
        <f aca="false">CONCATENATE($U$30,".",7)</f>
        <v>3.4.7</v>
      </c>
      <c r="W32" s="80" t="str">
        <f aca="false">CONCATENATE($U$30,".",8)</f>
        <v>3.4.8</v>
      </c>
      <c r="X32" s="82" t="str">
        <f aca="false">CONCATENATE($U$30,".",9)</f>
        <v>3.4.9</v>
      </c>
      <c r="Y32" s="82" t="str">
        <f aca="false">CONCATENATE($U$30,".",10)</f>
        <v>3.4.10</v>
      </c>
      <c r="Z32" s="47"/>
      <c r="AA32" s="80" t="str">
        <f aca="false">CONCATENATE($AA$30,".",6)</f>
        <v>4.3.6</v>
      </c>
      <c r="AB32" s="80" t="str">
        <f aca="false">CONCATENATE($AA$30,".",7)</f>
        <v>4.3.7</v>
      </c>
      <c r="AC32" s="81" t="str">
        <f aca="false">CONCATENATE($AA$30,".",8)</f>
        <v>4.3.8</v>
      </c>
      <c r="AD32" s="81" t="str">
        <f aca="false">CONCATENATE($AA$30,".",9)</f>
        <v>4.3.9</v>
      </c>
      <c r="AE32" s="81" t="str">
        <f aca="false">CONCATENATE($AA$30,".",10)</f>
        <v>4.3.10</v>
      </c>
      <c r="AF32" s="47"/>
      <c r="AG32" s="39"/>
      <c r="AH32" s="13"/>
    </row>
    <row r="33" s="10" customFormat="true" ht="9.75" hidden="false" customHeight="true" outlineLevel="0" collapsed="false">
      <c r="A33" s="9"/>
      <c r="B33" s="16"/>
      <c r="C33" s="80" t="str">
        <f aca="false">CONCATENATE($C$30,".",11)</f>
        <v>1.3.11</v>
      </c>
      <c r="D33" s="42"/>
      <c r="E33" s="42"/>
      <c r="F33" s="42"/>
      <c r="G33" s="42"/>
      <c r="H33" s="16"/>
      <c r="I33" s="81" t="str">
        <f aca="false">CONCATENATE($I$30,".",11)</f>
        <v>1.7.11</v>
      </c>
      <c r="J33" s="42"/>
      <c r="K33" s="42"/>
      <c r="L33" s="42"/>
      <c r="M33" s="42"/>
      <c r="N33" s="16"/>
      <c r="O33" s="42"/>
      <c r="P33" s="42"/>
      <c r="Q33" s="42"/>
      <c r="R33" s="42"/>
      <c r="S33" s="42"/>
      <c r="T33" s="16"/>
      <c r="U33" s="82" t="str">
        <f aca="false">CONCATENATE($U$30,".",11)</f>
        <v>3.4.11</v>
      </c>
      <c r="V33" s="80" t="str">
        <f aca="false">CONCATENATE($U$30,".",12)</f>
        <v>3.4.12</v>
      </c>
      <c r="W33" s="80" t="str">
        <f aca="false">CONCATENATE($U$30,".",13)</f>
        <v>3.4.13</v>
      </c>
      <c r="X33" s="80" t="str">
        <f aca="false">CONCATENATE($U$30,".",14)</f>
        <v>3.4.14</v>
      </c>
      <c r="Y33" s="42"/>
      <c r="Z33" s="47"/>
      <c r="AA33" s="81" t="str">
        <f aca="false">CONCATENATE($AA$30,".",11)</f>
        <v>4.3.11</v>
      </c>
      <c r="AB33" s="42"/>
      <c r="AC33" s="42"/>
      <c r="AD33" s="42"/>
      <c r="AE33" s="42"/>
      <c r="AF33" s="47"/>
      <c r="AG33" s="39"/>
      <c r="AH33" s="13"/>
    </row>
    <row r="34" s="10" customFormat="true" ht="14.25" hidden="false" customHeight="false" outlineLevel="0" collapsed="false">
      <c r="A34" s="9"/>
      <c r="B34" s="16"/>
      <c r="C34" s="42"/>
      <c r="D34" s="42"/>
      <c r="E34" s="42"/>
      <c r="F34" s="42"/>
      <c r="G34" s="42"/>
      <c r="H34" s="16"/>
      <c r="I34" s="42"/>
      <c r="J34" s="42"/>
      <c r="K34" s="42"/>
      <c r="L34" s="42"/>
      <c r="M34" s="42"/>
      <c r="N34" s="16"/>
      <c r="O34" s="42"/>
      <c r="P34" s="42"/>
      <c r="Q34" s="42"/>
      <c r="R34" s="42"/>
      <c r="S34" s="42"/>
      <c r="T34" s="16"/>
      <c r="U34" s="42"/>
      <c r="V34" s="42"/>
      <c r="W34" s="42"/>
      <c r="X34" s="42"/>
      <c r="Y34" s="42"/>
      <c r="Z34" s="47"/>
      <c r="AA34" s="42"/>
      <c r="AB34" s="42"/>
      <c r="AC34" s="42"/>
      <c r="AD34" s="42"/>
      <c r="AE34" s="42"/>
      <c r="AF34" s="47"/>
      <c r="AG34" s="39"/>
      <c r="AH34" s="13"/>
    </row>
    <row r="35" s="10" customFormat="true" ht="14.25" hidden="false" customHeight="false" outlineLevel="0" collapsed="false">
      <c r="A35" s="9"/>
      <c r="B35" s="16"/>
      <c r="C35" s="42"/>
      <c r="D35" s="42"/>
      <c r="E35" s="42"/>
      <c r="F35" s="42"/>
      <c r="G35" s="42"/>
      <c r="H35" s="16"/>
      <c r="I35" s="42"/>
      <c r="J35" s="42"/>
      <c r="K35" s="42"/>
      <c r="L35" s="42"/>
      <c r="M35" s="42"/>
      <c r="N35" s="16"/>
      <c r="O35" s="42"/>
      <c r="P35" s="42"/>
      <c r="Q35" s="42"/>
      <c r="R35" s="42"/>
      <c r="S35" s="42"/>
      <c r="T35" s="16"/>
      <c r="U35" s="42"/>
      <c r="V35" s="42"/>
      <c r="W35" s="42"/>
      <c r="X35" s="42"/>
      <c r="Y35" s="42"/>
      <c r="Z35" s="47"/>
      <c r="AA35" s="42"/>
      <c r="AB35" s="42"/>
      <c r="AC35" s="42"/>
      <c r="AD35" s="42"/>
      <c r="AE35" s="42"/>
      <c r="AF35" s="47"/>
      <c r="AG35" s="39"/>
      <c r="AH35" s="13"/>
    </row>
    <row r="36" s="10" customFormat="true" ht="14.25" hidden="false" customHeight="false" outlineLevel="0" collapsed="false">
      <c r="A36" s="9"/>
      <c r="B36" s="16"/>
      <c r="C36" s="42"/>
      <c r="D36" s="42"/>
      <c r="E36" s="42"/>
      <c r="F36" s="42"/>
      <c r="G36" s="42"/>
      <c r="H36" s="16"/>
      <c r="I36" s="42"/>
      <c r="J36" s="42"/>
      <c r="K36" s="42"/>
      <c r="L36" s="42"/>
      <c r="M36" s="42"/>
      <c r="N36" s="16"/>
      <c r="O36" s="42"/>
      <c r="P36" s="42"/>
      <c r="Q36" s="42"/>
      <c r="R36" s="42"/>
      <c r="S36" s="42"/>
      <c r="T36" s="16"/>
      <c r="U36" s="42"/>
      <c r="V36" s="42"/>
      <c r="W36" s="42"/>
      <c r="X36" s="42"/>
      <c r="Y36" s="42"/>
      <c r="Z36" s="47"/>
      <c r="AA36" s="42"/>
      <c r="AB36" s="42"/>
      <c r="AC36" s="42"/>
      <c r="AD36" s="42"/>
      <c r="AE36" s="42"/>
      <c r="AF36" s="47"/>
      <c r="AG36" s="39"/>
      <c r="AH36" s="13"/>
    </row>
    <row r="37" s="10" customFormat="true" ht="9.75" hidden="false" customHeight="true" outlineLevel="0" collapsed="false">
      <c r="A37" s="9"/>
      <c r="B37" s="14"/>
      <c r="C37" s="73" t="s">
        <v>88</v>
      </c>
      <c r="D37" s="73"/>
      <c r="E37" s="73"/>
      <c r="F37" s="73"/>
      <c r="G37" s="73"/>
      <c r="H37" s="14"/>
      <c r="I37" s="73" t="s">
        <v>89</v>
      </c>
      <c r="J37" s="73"/>
      <c r="K37" s="73"/>
      <c r="L37" s="73"/>
      <c r="M37" s="73"/>
      <c r="N37" s="14"/>
      <c r="O37" s="73" t="s">
        <v>90</v>
      </c>
      <c r="P37" s="73"/>
      <c r="Q37" s="73"/>
      <c r="R37" s="73"/>
      <c r="S37" s="73"/>
      <c r="T37" s="20"/>
      <c r="U37" s="42"/>
      <c r="V37" s="42"/>
      <c r="W37" s="42"/>
      <c r="X37" s="42"/>
      <c r="Y37" s="42"/>
      <c r="Z37" s="47"/>
      <c r="AA37" s="14"/>
      <c r="AB37" s="14"/>
      <c r="AC37" s="14"/>
      <c r="AD37" s="14"/>
      <c r="AE37" s="14"/>
      <c r="AF37" s="47"/>
      <c r="AG37" s="17"/>
      <c r="AH37" s="13"/>
    </row>
    <row r="38" s="10" customFormat="true" ht="15" hidden="false" customHeight="false" outlineLevel="0" collapsed="false">
      <c r="A38" s="9"/>
      <c r="B38" s="14"/>
      <c r="C38" s="75" t="n">
        <v>1.4</v>
      </c>
      <c r="D38" s="75"/>
      <c r="E38" s="75"/>
      <c r="F38" s="75"/>
      <c r="G38" s="75"/>
      <c r="H38" s="14"/>
      <c r="I38" s="75" t="n">
        <v>1.8</v>
      </c>
      <c r="J38" s="75"/>
      <c r="K38" s="75"/>
      <c r="L38" s="75"/>
      <c r="M38" s="75"/>
      <c r="N38" s="14"/>
      <c r="O38" s="76" t="n">
        <v>2.4</v>
      </c>
      <c r="P38" s="76"/>
      <c r="Q38" s="76"/>
      <c r="R38" s="76"/>
      <c r="S38" s="76"/>
      <c r="T38" s="20"/>
      <c r="U38" s="42"/>
      <c r="V38" s="42"/>
      <c r="W38" s="42"/>
      <c r="X38" s="42"/>
      <c r="Y38" s="42"/>
      <c r="Z38" s="20"/>
      <c r="AA38" s="14"/>
      <c r="AB38" s="14"/>
      <c r="AC38" s="14"/>
      <c r="AD38" s="14"/>
      <c r="AE38" s="14"/>
      <c r="AF38" s="20"/>
      <c r="AG38" s="25"/>
      <c r="AH38" s="13"/>
    </row>
    <row r="39" s="10" customFormat="true" ht="10.5" hidden="false" customHeight="true" outlineLevel="0" collapsed="false">
      <c r="A39" s="9"/>
      <c r="B39" s="16"/>
      <c r="C39" s="71" t="str">
        <f aca="false">CONCATENATE($C$38,".",1)</f>
        <v>1.4.1</v>
      </c>
      <c r="D39" s="71" t="str">
        <f aca="false">CONCATENATE($C$38,".",2)</f>
        <v>1.4.2</v>
      </c>
      <c r="E39" s="71" t="str">
        <f aca="false">CONCATENATE($C$38,".",3)</f>
        <v>1.4.3</v>
      </c>
      <c r="F39" s="71" t="str">
        <f aca="false">CONCATENATE($C$38,".",4)</f>
        <v>1.4.4</v>
      </c>
      <c r="G39" s="71" t="str">
        <f aca="false">CONCATENATE($C$38,".",5)</f>
        <v>1.4.5</v>
      </c>
      <c r="H39" s="16"/>
      <c r="I39" s="80" t="str">
        <f aca="false">CONCATENATE($I$38,".",1)</f>
        <v>1.8.1</v>
      </c>
      <c r="J39" s="80" t="str">
        <f aca="false">CONCATENATE($I$38,".",2)</f>
        <v>1.8.2</v>
      </c>
      <c r="K39" s="80" t="str">
        <f aca="false">CONCATENATE($I$38,".",3)</f>
        <v>1.8.3</v>
      </c>
      <c r="L39" s="69" t="str">
        <f aca="false">CONCATENATE($I$38,".",4)</f>
        <v>1.8.4</v>
      </c>
      <c r="M39" s="69" t="str">
        <f aca="false">CONCATENATE($I$38,".",5)</f>
        <v>1.8.5</v>
      </c>
      <c r="N39" s="16"/>
      <c r="O39" s="80" t="str">
        <f aca="false">CONCATENATE($O$38,".",1)</f>
        <v>2.4.1</v>
      </c>
      <c r="P39" s="80" t="str">
        <f aca="false">CONCATENATE($O$38,".",2)</f>
        <v>2.4.2</v>
      </c>
      <c r="Q39" s="94"/>
      <c r="R39" s="95"/>
      <c r="S39" s="95"/>
      <c r="T39" s="16"/>
      <c r="U39" s="42"/>
      <c r="V39" s="42"/>
      <c r="W39" s="42"/>
      <c r="X39" s="42"/>
      <c r="Y39" s="42"/>
      <c r="Z39" s="16"/>
      <c r="AA39" s="14"/>
      <c r="AB39" s="14"/>
      <c r="AC39" s="14"/>
      <c r="AD39" s="14"/>
      <c r="AE39" s="14"/>
      <c r="AF39" s="16"/>
      <c r="AG39" s="39"/>
      <c r="AH39" s="13"/>
    </row>
    <row r="40" s="10" customFormat="true" ht="10.5" hidden="false" customHeight="true" outlineLevel="0" collapsed="false">
      <c r="A40" s="9"/>
      <c r="B40" s="14"/>
      <c r="C40" s="71" t="str">
        <f aca="false">CONCATENATE($C$38,".",6)</f>
        <v>1.4.6</v>
      </c>
      <c r="D40" s="71" t="str">
        <f aca="false">CONCATENATE($C$38,".",7)</f>
        <v>1.4.7</v>
      </c>
      <c r="E40" s="71" t="str">
        <f aca="false">CONCATENATE($C$38,".",8)</f>
        <v>1.4.8</v>
      </c>
      <c r="F40" s="71" t="str">
        <f aca="false">CONCATENATE($C$38,".",9)</f>
        <v>1.4.9</v>
      </c>
      <c r="G40" s="71" t="str">
        <f aca="false">CONCATENATE($C$38,".",10)</f>
        <v>1.4.10</v>
      </c>
      <c r="H40" s="14"/>
      <c r="I40" s="71" t="str">
        <f aca="false">CONCATENATE($I$38,".",6)</f>
        <v>1.8.6</v>
      </c>
      <c r="J40" s="71" t="str">
        <f aca="false">CONCATENATE($I$38,".",7)</f>
        <v>1.8.7</v>
      </c>
      <c r="K40" s="81" t="str">
        <f aca="false">CONCATENATE($I$38,".",8)</f>
        <v>1.8.8</v>
      </c>
      <c r="L40" s="81" t="str">
        <f aca="false">CONCATENATE($I$38,".",9)</f>
        <v>1.8.9</v>
      </c>
      <c r="M40" s="42"/>
      <c r="N40" s="14"/>
      <c r="O40" s="42"/>
      <c r="P40" s="42"/>
      <c r="Q40" s="42"/>
      <c r="R40" s="42"/>
      <c r="S40" s="42"/>
      <c r="T40" s="16"/>
      <c r="U40" s="42"/>
      <c r="V40" s="42"/>
      <c r="W40" s="42"/>
      <c r="X40" s="42"/>
      <c r="Y40" s="42"/>
      <c r="Z40" s="16"/>
      <c r="AA40" s="14"/>
      <c r="AB40" s="14"/>
      <c r="AC40" s="14"/>
      <c r="AD40" s="14"/>
      <c r="AE40" s="14"/>
      <c r="AF40" s="16"/>
      <c r="AG40" s="39"/>
      <c r="AH40" s="13"/>
    </row>
    <row r="41" s="10" customFormat="true" ht="9" hidden="false" customHeight="true" outlineLevel="0" collapsed="false">
      <c r="A41" s="9"/>
      <c r="B41" s="14"/>
      <c r="C41" s="81" t="str">
        <f aca="false">CONCATENATE($C$38,".",11)</f>
        <v>1.4.11</v>
      </c>
      <c r="D41" s="81" t="str">
        <f aca="false">CONCATENATE($C$38,".",12)</f>
        <v>1.4.12</v>
      </c>
      <c r="E41" s="81" t="str">
        <f aca="false">CONCATENATE($C$38,".",13)</f>
        <v>1.4.13</v>
      </c>
      <c r="F41" s="81" t="str">
        <f aca="false">CONCATENATE($C$38,".",14)</f>
        <v>1.4.14</v>
      </c>
      <c r="G41" s="81" t="str">
        <f aca="false">CONCATENATE($C$38,".",15)</f>
        <v>1.4.15</v>
      </c>
      <c r="H41" s="14"/>
      <c r="I41" s="42"/>
      <c r="J41" s="42"/>
      <c r="K41" s="42"/>
      <c r="L41" s="42"/>
      <c r="M41" s="42"/>
      <c r="N41" s="14"/>
      <c r="O41" s="42"/>
      <c r="P41" s="42"/>
      <c r="Q41" s="42"/>
      <c r="R41" s="42"/>
      <c r="S41" s="42"/>
      <c r="T41" s="16"/>
      <c r="U41" s="42"/>
      <c r="V41" s="42"/>
      <c r="W41" s="42"/>
      <c r="X41" s="42"/>
      <c r="Y41" s="42"/>
      <c r="Z41" s="16"/>
      <c r="AA41" s="14"/>
      <c r="AB41" s="14"/>
      <c r="AC41" s="14"/>
      <c r="AD41" s="14"/>
      <c r="AE41" s="14"/>
      <c r="AF41" s="16"/>
      <c r="AG41" s="39"/>
      <c r="AH41" s="13"/>
    </row>
    <row r="42" s="10" customFormat="true" ht="14.25" hidden="false" customHeight="false" outlineLevel="0" collapsed="false">
      <c r="A42" s="9"/>
      <c r="B42" s="14"/>
      <c r="C42" s="81" t="str">
        <f aca="false">CONCATENATE($C$38,".",16)</f>
        <v>1.4.16</v>
      </c>
      <c r="D42" s="3"/>
      <c r="E42" s="3"/>
      <c r="F42" s="3"/>
      <c r="G42" s="3"/>
      <c r="H42" s="14"/>
      <c r="I42" s="42"/>
      <c r="J42" s="42"/>
      <c r="K42" s="42"/>
      <c r="L42" s="42"/>
      <c r="M42" s="42"/>
      <c r="N42" s="14"/>
      <c r="O42" s="42"/>
      <c r="P42" s="42"/>
      <c r="Q42" s="42"/>
      <c r="R42" s="42"/>
      <c r="S42" s="42"/>
      <c r="T42" s="16"/>
      <c r="U42" s="42"/>
      <c r="V42" s="42"/>
      <c r="W42" s="42"/>
      <c r="X42" s="42"/>
      <c r="Y42" s="42"/>
      <c r="Z42" s="16"/>
      <c r="AA42" s="14"/>
      <c r="AB42" s="14"/>
      <c r="AC42" s="14"/>
      <c r="AD42" s="14"/>
      <c r="AE42" s="14"/>
      <c r="AF42" s="16"/>
      <c r="AG42" s="39"/>
      <c r="AH42" s="13"/>
    </row>
    <row r="43" s="10" customFormat="true" ht="14.25" hidden="false" customHeight="false" outlineLevel="0" collapsed="false">
      <c r="A43" s="9"/>
      <c r="B43" s="14"/>
      <c r="C43" s="3"/>
      <c r="D43" s="3"/>
      <c r="E43" s="3"/>
      <c r="F43" s="3"/>
      <c r="G43" s="3"/>
      <c r="H43" s="14"/>
      <c r="I43" s="42"/>
      <c r="J43" s="42"/>
      <c r="K43" s="42"/>
      <c r="L43" s="42"/>
      <c r="M43" s="42"/>
      <c r="N43" s="14"/>
      <c r="O43" s="96" t="s">
        <v>91</v>
      </c>
      <c r="P43" s="96"/>
      <c r="Q43" s="96"/>
      <c r="R43" s="96"/>
      <c r="S43" s="96"/>
      <c r="T43" s="16"/>
      <c r="U43" s="42"/>
      <c r="V43" s="42"/>
      <c r="W43" s="42"/>
      <c r="X43" s="42"/>
      <c r="Y43" s="42"/>
      <c r="Z43" s="16"/>
      <c r="AA43" s="14"/>
      <c r="AB43" s="14"/>
      <c r="AC43" s="14"/>
      <c r="AD43" s="14"/>
      <c r="AE43" s="14"/>
      <c r="AF43" s="16"/>
      <c r="AG43" s="39"/>
      <c r="AH43" s="13"/>
    </row>
    <row r="44" customFormat="false" ht="14.25" hidden="false" customHeight="true" outlineLevel="0" collapsed="false">
      <c r="A44" s="3"/>
      <c r="B44" s="3"/>
      <c r="C44" s="3"/>
      <c r="D44" s="3"/>
      <c r="E44" s="3"/>
      <c r="F44" s="3"/>
      <c r="G44" s="3"/>
      <c r="H44" s="3"/>
      <c r="I44" s="3"/>
      <c r="J44" s="3"/>
      <c r="K44" s="3"/>
      <c r="L44" s="3"/>
      <c r="M44" s="3"/>
      <c r="N44" s="51"/>
      <c r="O44" s="77" t="n">
        <v>3.1</v>
      </c>
      <c r="P44" s="77"/>
      <c r="Q44" s="77"/>
      <c r="R44" s="77"/>
      <c r="S44" s="77"/>
      <c r="T44" s="51"/>
      <c r="U44" s="3"/>
      <c r="V44" s="3"/>
      <c r="W44" s="3"/>
      <c r="X44" s="3"/>
      <c r="Y44" s="3"/>
      <c r="Z44" s="5"/>
      <c r="AA44" s="5"/>
      <c r="AB44" s="6"/>
      <c r="AC44" s="6"/>
      <c r="AD44" s="6"/>
      <c r="AE44" s="6"/>
      <c r="AF44" s="5"/>
    </row>
    <row r="45" customFormat="false" ht="15.75" hidden="false" customHeight="true" outlineLevel="0" collapsed="false">
      <c r="A45" s="3"/>
      <c r="B45" s="3"/>
      <c r="C45" s="3"/>
      <c r="D45" s="3"/>
      <c r="E45" s="3"/>
      <c r="F45" s="3"/>
      <c r="G45" s="3"/>
      <c r="H45" s="3"/>
      <c r="I45" s="3"/>
      <c r="J45" s="3"/>
      <c r="K45" s="3"/>
      <c r="L45" s="3"/>
      <c r="M45" s="3"/>
      <c r="N45" s="3"/>
      <c r="O45" s="80" t="str">
        <f aca="false">CONCATENATE($O$44,".",1)</f>
        <v>3.1.1</v>
      </c>
      <c r="P45" s="80" t="str">
        <f aca="false">CONCATENATE($O$44,".",2)</f>
        <v>3.1.2</v>
      </c>
      <c r="Q45" s="70" t="str">
        <f aca="false">CONCATENATE($O$44,".",3)</f>
        <v>3.1.3</v>
      </c>
      <c r="R45" s="80" t="str">
        <f aca="false">CONCATENATE($O$44,".",4)</f>
        <v>3.1.4</v>
      </c>
      <c r="S45" s="80" t="str">
        <f aca="false">CONCATENATE($O$44,".",5)</f>
        <v>3.1.5</v>
      </c>
      <c r="T45" s="3"/>
      <c r="U45" s="36"/>
      <c r="V45" s="36"/>
      <c r="W45" s="36"/>
      <c r="X45" s="36"/>
      <c r="Y45" s="36"/>
      <c r="Z45" s="5"/>
      <c r="AA45" s="5"/>
      <c r="AB45" s="6"/>
      <c r="AC45" s="6"/>
      <c r="AD45" s="6"/>
      <c r="AE45" s="6"/>
      <c r="AF45" s="5"/>
    </row>
    <row r="46" customFormat="false" ht="9.75" hidden="false" customHeight="true" outlineLevel="0" collapsed="false">
      <c r="A46" s="3"/>
      <c r="B46" s="3"/>
      <c r="C46" s="53"/>
      <c r="D46" s="54"/>
      <c r="E46" s="55"/>
      <c r="F46" s="55"/>
      <c r="G46" s="53"/>
      <c r="H46" s="3"/>
      <c r="I46" s="3"/>
      <c r="J46" s="3"/>
      <c r="K46" s="3"/>
      <c r="L46" s="3"/>
      <c r="M46" s="3"/>
      <c r="N46" s="3"/>
      <c r="O46" s="80" t="str">
        <f aca="false">CONCATENATE($O$44,".",6)</f>
        <v>3.1.6</v>
      </c>
      <c r="P46" s="80" t="str">
        <f aca="false">CONCATENATE($O$44,".",7)</f>
        <v>3.1.7</v>
      </c>
      <c r="Q46" s="80" t="str">
        <f aca="false">CONCATENATE($O$44,".",8)</f>
        <v>3.1.8</v>
      </c>
      <c r="R46" s="80" t="str">
        <f aca="false">CONCATENATE($O$44,".",9)</f>
        <v>3.1.9</v>
      </c>
      <c r="S46" s="67" t="str">
        <f aca="false">CONCATENATE($O$44,".",10)</f>
        <v>3.1.10</v>
      </c>
      <c r="T46" s="3"/>
      <c r="U46" s="50"/>
      <c r="V46" s="50"/>
      <c r="W46" s="50"/>
      <c r="X46" s="50"/>
      <c r="Y46" s="50"/>
      <c r="Z46" s="5"/>
      <c r="AA46" s="5"/>
      <c r="AB46" s="6"/>
      <c r="AC46" s="6"/>
      <c r="AD46" s="6"/>
      <c r="AE46" s="6"/>
      <c r="AF46" s="5"/>
    </row>
    <row r="47" customFormat="false" ht="11.25" hidden="false" customHeight="true" outlineLevel="0" collapsed="false">
      <c r="A47" s="3"/>
      <c r="B47" s="3"/>
      <c r="C47" s="57"/>
      <c r="D47" s="57"/>
      <c r="E47" s="57"/>
      <c r="F47" s="57"/>
      <c r="G47" s="57"/>
      <c r="H47" s="3"/>
      <c r="I47" s="3"/>
      <c r="J47" s="3"/>
      <c r="K47" s="3"/>
      <c r="L47" s="3"/>
      <c r="M47" s="3"/>
      <c r="N47" s="3"/>
      <c r="O47" s="67" t="str">
        <f aca="false">CONCATENATE($O$44,".",11)</f>
        <v>3.1.11</v>
      </c>
      <c r="P47" s="80" t="str">
        <f aca="false">CONCATENATE($O$44,".",12)</f>
        <v>3.1.12</v>
      </c>
      <c r="Q47" s="80" t="str">
        <f aca="false">CONCATENATE($O$44,".",13)</f>
        <v>3.1.13</v>
      </c>
      <c r="R47" s="80" t="str">
        <f aca="false">CONCATENATE($O$44,".",14)</f>
        <v>3.1.14</v>
      </c>
      <c r="S47" s="80" t="str">
        <f aca="false">CONCATENATE($O$44,".",15)</f>
        <v>3.1.15</v>
      </c>
      <c r="T47" s="3"/>
      <c r="U47" s="50"/>
      <c r="V47" s="50"/>
      <c r="W47" s="50"/>
      <c r="X47" s="50"/>
      <c r="Y47" s="50"/>
      <c r="Z47" s="5"/>
      <c r="AA47" s="5"/>
      <c r="AB47" s="6"/>
      <c r="AC47" s="6"/>
      <c r="AD47" s="6"/>
      <c r="AE47" s="6"/>
      <c r="AF47" s="3"/>
    </row>
    <row r="48" customFormat="false" ht="9" hidden="false" customHeight="true" outlineLevel="0" collapsed="false">
      <c r="A48" s="3"/>
      <c r="B48" s="3"/>
      <c r="C48" s="5"/>
      <c r="D48" s="5"/>
      <c r="E48" s="5"/>
      <c r="F48" s="5"/>
      <c r="G48" s="5"/>
      <c r="H48" s="3"/>
      <c r="I48" s="3"/>
      <c r="J48" s="3"/>
      <c r="K48" s="3"/>
      <c r="L48" s="3"/>
      <c r="M48" s="3"/>
      <c r="N48" s="3"/>
      <c r="O48" s="69" t="str">
        <f aca="false">CONCATENATE($O$44,".",16)</f>
        <v>3.1.16</v>
      </c>
      <c r="P48" s="69" t="str">
        <f aca="false">CONCATENATE($O$44,".",17)</f>
        <v>3.1.17</v>
      </c>
      <c r="Q48" s="80" t="str">
        <f aca="false">CONCATENATE($O$44,".",18)</f>
        <v>3.1.18</v>
      </c>
      <c r="R48" s="80" t="str">
        <f aca="false">CONCATENATE($O$44,".",19)</f>
        <v>3.1.19</v>
      </c>
      <c r="S48" s="80" t="str">
        <f aca="false">CONCATENATE($O$44,".",20)</f>
        <v>3.1.20</v>
      </c>
      <c r="T48" s="3"/>
      <c r="U48" s="42"/>
      <c r="V48" s="42"/>
      <c r="W48" s="42"/>
      <c r="X48" s="42"/>
      <c r="Y48" s="42"/>
      <c r="Z48" s="5"/>
      <c r="AA48" s="5"/>
      <c r="AB48" s="6"/>
      <c r="AC48" s="6"/>
      <c r="AD48" s="6"/>
      <c r="AE48" s="6"/>
      <c r="AF48" s="3"/>
    </row>
    <row r="49" customFormat="false" ht="9.75" hidden="false" customHeight="true" outlineLevel="0" collapsed="false">
      <c r="A49" s="3"/>
      <c r="B49" s="3"/>
      <c r="C49" s="5"/>
      <c r="D49" s="5"/>
      <c r="E49" s="5"/>
      <c r="F49" s="5"/>
      <c r="G49" s="5"/>
      <c r="H49" s="3"/>
      <c r="I49" s="3"/>
      <c r="J49" s="3"/>
      <c r="K49" s="3"/>
      <c r="L49" s="3"/>
      <c r="M49" s="3"/>
      <c r="N49" s="3"/>
      <c r="O49" s="80" t="str">
        <f aca="false">CONCATENATE($O$44,".",21)</f>
        <v>3.1.21</v>
      </c>
      <c r="P49" s="67" t="str">
        <f aca="false">CONCATENATE($O$44,".",22)</f>
        <v>3.1.22</v>
      </c>
      <c r="Q49" s="67" t="str">
        <f aca="false">CONCATENATE($O$44,".",23)</f>
        <v>3.1.23</v>
      </c>
      <c r="R49" s="80" t="str">
        <f aca="false">CONCATENATE($O$44,".",24)</f>
        <v>3.1.24</v>
      </c>
      <c r="S49" s="80" t="str">
        <f aca="false">CONCATENATE($O$44,".",25)</f>
        <v>3.1.25</v>
      </c>
      <c r="T49" s="3"/>
      <c r="U49" s="6"/>
      <c r="V49" s="6"/>
      <c r="W49" s="6"/>
      <c r="X49" s="6"/>
      <c r="Y49" s="6"/>
      <c r="Z49" s="5"/>
      <c r="AA49" s="3"/>
      <c r="AB49" s="3"/>
      <c r="AC49" s="3"/>
      <c r="AD49" s="51"/>
      <c r="AE49" s="5"/>
      <c r="AF49" s="5"/>
    </row>
    <row r="50" customFormat="false" ht="9.75" hidden="false" customHeight="true" outlineLevel="0" collapsed="false">
      <c r="A50" s="3"/>
      <c r="B50" s="3"/>
      <c r="C50" s="3"/>
      <c r="D50" s="3"/>
      <c r="E50" s="3"/>
      <c r="F50" s="3"/>
      <c r="G50" s="3"/>
      <c r="H50" s="56"/>
      <c r="I50" s="3"/>
      <c r="J50" s="3"/>
      <c r="K50" s="3"/>
      <c r="L50" s="3"/>
      <c r="M50" s="3"/>
      <c r="N50" s="3"/>
      <c r="O50" s="80" t="str">
        <f aca="false">CONCATENATE($O$44,".",26)</f>
        <v>3.1.26</v>
      </c>
      <c r="P50" s="80" t="str">
        <f aca="false">CONCATENATE($O$44,".",27)</f>
        <v>3.1.27</v>
      </c>
      <c r="Q50" s="80" t="str">
        <f aca="false">CONCATENATE($O$44,".",28)</f>
        <v>3.1.28</v>
      </c>
      <c r="R50" s="80" t="str">
        <f aca="false">CONCATENATE($O$44,".",29)</f>
        <v>3.1.29</v>
      </c>
      <c r="S50" s="80" t="str">
        <f aca="false">CONCATENATE($O$44,".",30)</f>
        <v>3.1.30</v>
      </c>
      <c r="T50" s="5"/>
      <c r="U50" s="6"/>
      <c r="V50" s="6"/>
      <c r="W50" s="6"/>
      <c r="X50" s="6"/>
      <c r="Y50" s="6"/>
      <c r="Z50" s="3"/>
      <c r="AA50" s="3"/>
      <c r="AB50" s="3"/>
      <c r="AC50" s="3"/>
      <c r="AD50" s="56"/>
      <c r="AE50" s="5"/>
      <c r="AF50" s="5"/>
    </row>
    <row r="51" customFormat="false" ht="9.75" hidden="false" customHeight="true" outlineLevel="0" collapsed="false">
      <c r="A51" s="3"/>
      <c r="B51" s="3"/>
      <c r="C51" s="51"/>
      <c r="D51" s="3"/>
      <c r="E51" s="3"/>
      <c r="F51" s="3"/>
      <c r="G51" s="3"/>
      <c r="H51" s="3"/>
      <c r="I51" s="3"/>
      <c r="J51" s="3"/>
      <c r="K51" s="3"/>
      <c r="L51" s="3"/>
      <c r="M51" s="3"/>
      <c r="N51" s="3"/>
      <c r="O51" s="80" t="str">
        <f aca="false">CONCATENATE($O$44,".",31)</f>
        <v>3.1.31</v>
      </c>
      <c r="P51" s="3"/>
      <c r="Q51" s="3"/>
      <c r="R51" s="3"/>
      <c r="S51" s="3"/>
      <c r="T51" s="5"/>
      <c r="U51" s="51"/>
      <c r="V51" s="51"/>
      <c r="W51" s="51"/>
      <c r="X51" s="51"/>
      <c r="Y51" s="51"/>
      <c r="Z51" s="51"/>
      <c r="AA51" s="51"/>
      <c r="AB51" s="51"/>
      <c r="AC51" s="51"/>
      <c r="AD51" s="51"/>
      <c r="AE51" s="5"/>
      <c r="AF51" s="5"/>
    </row>
    <row r="52" customFormat="false" ht="9.75" hidden="false" customHeight="true" outlineLevel="0" collapsed="false">
      <c r="A52" s="3"/>
      <c r="B52" s="3"/>
      <c r="C52" s="51"/>
      <c r="D52" s="3"/>
      <c r="E52" s="3"/>
      <c r="F52" s="3"/>
      <c r="G52" s="3"/>
      <c r="H52" s="3"/>
      <c r="I52" s="3"/>
      <c r="J52" s="3"/>
      <c r="K52" s="3"/>
      <c r="L52" s="3"/>
      <c r="M52" s="3"/>
      <c r="N52" s="3"/>
      <c r="O52" s="57"/>
      <c r="P52" s="57"/>
      <c r="Q52" s="57"/>
      <c r="R52" s="57"/>
      <c r="S52" s="57"/>
      <c r="T52" s="5"/>
      <c r="U52" s="51"/>
      <c r="V52" s="51"/>
      <c r="W52" s="51"/>
      <c r="X52" s="51"/>
      <c r="Y52" s="51"/>
      <c r="Z52" s="51"/>
      <c r="AA52" s="51"/>
      <c r="AB52" s="51"/>
      <c r="AC52" s="51"/>
      <c r="AD52" s="51"/>
      <c r="AE52" s="5"/>
      <c r="AF52" s="5"/>
    </row>
    <row r="53" customFormat="false" ht="9.75" hidden="false" customHeight="true" outlineLevel="0" collapsed="false">
      <c r="A53" s="3"/>
      <c r="B53" s="3"/>
      <c r="C53" s="51"/>
      <c r="D53" s="3"/>
      <c r="E53" s="3"/>
      <c r="F53" s="3"/>
      <c r="G53" s="3"/>
      <c r="H53" s="3"/>
      <c r="I53" s="3"/>
      <c r="J53" s="3"/>
      <c r="K53" s="3"/>
      <c r="L53" s="3"/>
      <c r="M53" s="3"/>
      <c r="N53" s="3"/>
      <c r="O53" s="3"/>
      <c r="P53" s="3"/>
      <c r="Q53" s="3"/>
      <c r="R53" s="3"/>
      <c r="S53" s="3"/>
      <c r="T53" s="5"/>
      <c r="U53" s="51"/>
      <c r="V53" s="51"/>
      <c r="W53" s="51"/>
      <c r="X53" s="51"/>
      <c r="Y53" s="51"/>
      <c r="Z53" s="51"/>
      <c r="AA53" s="51"/>
      <c r="AB53" s="51"/>
      <c r="AC53" s="51"/>
      <c r="AD53" s="51"/>
      <c r="AE53" s="5"/>
      <c r="AF53" s="5"/>
    </row>
    <row r="54" customFormat="false" ht="9.75" hidden="false" customHeight="true" outlineLevel="0" collapsed="false">
      <c r="A54" s="3"/>
      <c r="B54" s="3"/>
      <c r="C54" s="51"/>
      <c r="D54" s="51"/>
      <c r="E54" s="51"/>
      <c r="F54" s="51"/>
      <c r="G54" s="51"/>
      <c r="H54" s="3"/>
      <c r="I54" s="51"/>
      <c r="J54" s="51"/>
      <c r="K54" s="51"/>
      <c r="L54" s="51"/>
      <c r="M54" s="3"/>
      <c r="N54" s="3"/>
      <c r="T54" s="3"/>
      <c r="U54" s="3"/>
      <c r="V54" s="3"/>
      <c r="W54" s="3"/>
      <c r="X54" s="3"/>
      <c r="Y54" s="3"/>
      <c r="Z54" s="51"/>
      <c r="AA54" s="51"/>
      <c r="AB54" s="51"/>
      <c r="AC54" s="51"/>
      <c r="AD54" s="51"/>
      <c r="AE54" s="5"/>
      <c r="AF54" s="5"/>
    </row>
    <row r="55" customFormat="false" ht="12.75" hidden="false" customHeight="false" outlineLevel="0" collapsed="false">
      <c r="AE55" s="5"/>
      <c r="AF55" s="5"/>
    </row>
  </sheetData>
  <mergeCells count="72">
    <mergeCell ref="B3:AF3"/>
    <mergeCell ref="B4:AF4"/>
    <mergeCell ref="AK7:AM7"/>
    <mergeCell ref="C8:F8"/>
    <mergeCell ref="I8:L8"/>
    <mergeCell ref="O8:Q8"/>
    <mergeCell ref="R8:S8"/>
    <mergeCell ref="X8:Y8"/>
    <mergeCell ref="AD8:AE8"/>
    <mergeCell ref="AK8:AM8"/>
    <mergeCell ref="C9:G9"/>
    <mergeCell ref="I9:M9"/>
    <mergeCell ref="O9:S9"/>
    <mergeCell ref="U9:Y9"/>
    <mergeCell ref="AA9:AE9"/>
    <mergeCell ref="AK9:AM9"/>
    <mergeCell ref="I10:M10"/>
    <mergeCell ref="U10:Y10"/>
    <mergeCell ref="AA10:AE10"/>
    <mergeCell ref="AK10:AM10"/>
    <mergeCell ref="AK11:AM11"/>
    <mergeCell ref="C12:G12"/>
    <mergeCell ref="I12:M12"/>
    <mergeCell ref="O12:S12"/>
    <mergeCell ref="U12:Y12"/>
    <mergeCell ref="AA12:AE12"/>
    <mergeCell ref="AK12:AM12"/>
    <mergeCell ref="C13:G13"/>
    <mergeCell ref="I13:M13"/>
    <mergeCell ref="O13:S13"/>
    <mergeCell ref="U13:Y13"/>
    <mergeCell ref="AA13:AE13"/>
    <mergeCell ref="AK13:AM13"/>
    <mergeCell ref="AK14:AM14"/>
    <mergeCell ref="AK15:AM15"/>
    <mergeCell ref="AK16:AM16"/>
    <mergeCell ref="AK17:AM17"/>
    <mergeCell ref="C20:G20"/>
    <mergeCell ref="I20:M20"/>
    <mergeCell ref="O20:S20"/>
    <mergeCell ref="U20:Y20"/>
    <mergeCell ref="AA20:AE20"/>
    <mergeCell ref="C21:G21"/>
    <mergeCell ref="I21:M21"/>
    <mergeCell ref="O21:S21"/>
    <mergeCell ref="U21:Y21"/>
    <mergeCell ref="AA21:AE21"/>
    <mergeCell ref="C29:G29"/>
    <mergeCell ref="I29:M29"/>
    <mergeCell ref="O29:S29"/>
    <mergeCell ref="U29:Y29"/>
    <mergeCell ref="AA29:AE29"/>
    <mergeCell ref="C30:G30"/>
    <mergeCell ref="I30:M30"/>
    <mergeCell ref="O30:S30"/>
    <mergeCell ref="U30:Y30"/>
    <mergeCell ref="AA30:AE30"/>
    <mergeCell ref="C37:G37"/>
    <mergeCell ref="I37:M37"/>
    <mergeCell ref="O37:S37"/>
    <mergeCell ref="C38:G38"/>
    <mergeCell ref="I38:M38"/>
    <mergeCell ref="O38:S38"/>
    <mergeCell ref="O43:S43"/>
    <mergeCell ref="O44:S44"/>
    <mergeCell ref="U45:Y45"/>
    <mergeCell ref="U46:Y47"/>
    <mergeCell ref="C47:G47"/>
    <mergeCell ref="U48:Y48"/>
    <mergeCell ref="U49:Y49"/>
    <mergeCell ref="U50:Y50"/>
    <mergeCell ref="O52:S52"/>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3.xml><?xml version="1.0" encoding="utf-8"?>
<worksheet xmlns="http://schemas.openxmlformats.org/spreadsheetml/2006/main" xmlns:r="http://schemas.openxmlformats.org/officeDocument/2006/relationships">
  <sheetPr filterMode="false">
    <pageSetUpPr fitToPage="false"/>
  </sheetPr>
  <dimension ref="B2:N63"/>
  <sheetViews>
    <sheetView showFormulas="false" showGridLines="true" showRowColHeaders="true" showZeros="true" rightToLeft="false" tabSelected="false" showOutlineSymbols="true" defaultGridColor="true" view="normal" topLeftCell="A7" colorId="64" zoomScale="96" zoomScaleNormal="96" zoomScalePageLayoutView="100" workbookViewId="0">
      <selection pane="topLeft" activeCell="L31" activeCellId="0" sqref="L31"/>
    </sheetView>
  </sheetViews>
  <sheetFormatPr defaultRowHeight="12.75" zeroHeight="false" outlineLevelRow="0" outlineLevelCol="0"/>
  <cols>
    <col collapsed="false" customWidth="true" hidden="false" outlineLevel="0" max="1" min="1" style="97" width="10.85"/>
    <col collapsed="false" customWidth="true" hidden="false" outlineLevel="0" max="2" min="2" style="97" width="8.57"/>
    <col collapsed="false" customWidth="true" hidden="false" outlineLevel="0" max="3" min="3" style="97" width="20.3"/>
    <col collapsed="false" customWidth="true" hidden="false" outlineLevel="0" max="4" min="4" style="97" width="10.85"/>
    <col collapsed="false" customWidth="true" hidden="false" outlineLevel="0" max="5" min="5" style="97" width="8.4"/>
    <col collapsed="false" customWidth="true" hidden="false" outlineLevel="0" max="6" min="6" style="97" width="13.86"/>
    <col collapsed="false" customWidth="true" hidden="false" outlineLevel="0" max="8" min="7" style="97" width="10.85"/>
    <col collapsed="false" customWidth="true" hidden="false" outlineLevel="0" max="9" min="9" style="97" width="16"/>
    <col collapsed="false" customWidth="true" hidden="false" outlineLevel="0" max="10" min="10" style="97" width="14.69"/>
    <col collapsed="false" customWidth="true" hidden="false" outlineLevel="0" max="11" min="11" style="97" width="56.14"/>
    <col collapsed="false" customWidth="true" hidden="false" outlineLevel="0" max="12" min="12" style="97" width="13.29"/>
    <col collapsed="false" customWidth="true" hidden="false" outlineLevel="0" max="13" min="13" style="97" width="35.85"/>
    <col collapsed="false" customWidth="true" hidden="false" outlineLevel="0" max="1025" min="14" style="97" width="10.85"/>
  </cols>
  <sheetData>
    <row r="2" customFormat="false" ht="12.75" hidden="false" customHeight="false" outlineLevel="0" collapsed="false">
      <c r="B2" s="98" t="s">
        <v>3</v>
      </c>
      <c r="C2" s="99" t="s">
        <v>92</v>
      </c>
      <c r="D2" s="99"/>
      <c r="E2" s="99"/>
      <c r="F2" s="99"/>
      <c r="G2" s="99"/>
      <c r="H2" s="99"/>
      <c r="I2" s="99"/>
      <c r="J2" s="99"/>
      <c r="K2" s="99"/>
    </row>
    <row r="3" customFormat="false" ht="12.75" hidden="false" customHeight="false" outlineLevel="0" collapsed="false">
      <c r="B3" s="100"/>
      <c r="C3" s="101" t="s">
        <v>93</v>
      </c>
      <c r="D3" s="101"/>
      <c r="E3" s="101"/>
      <c r="F3" s="101"/>
      <c r="G3" s="101"/>
      <c r="H3" s="101"/>
      <c r="I3" s="101"/>
      <c r="J3" s="101"/>
      <c r="K3" s="101"/>
    </row>
    <row r="4" customFormat="false" ht="12.75" hidden="false" customHeight="false" outlineLevel="0" collapsed="false">
      <c r="B4" s="102"/>
      <c r="C4" s="103"/>
      <c r="D4" s="103"/>
      <c r="E4" s="103"/>
      <c r="F4" s="103"/>
      <c r="G4" s="103"/>
      <c r="H4" s="104"/>
      <c r="I4" s="104"/>
      <c r="J4" s="104"/>
      <c r="K4" s="105"/>
    </row>
    <row r="5" customFormat="false" ht="12.75" hidden="false" customHeight="false" outlineLevel="0" collapsed="false">
      <c r="B5" s="106" t="s">
        <v>94</v>
      </c>
      <c r="C5" s="107" t="s">
        <v>95</v>
      </c>
      <c r="D5" s="107" t="s">
        <v>96</v>
      </c>
      <c r="E5" s="107" t="s">
        <v>97</v>
      </c>
      <c r="F5" s="107" t="s">
        <v>98</v>
      </c>
      <c r="G5" s="107" t="s">
        <v>99</v>
      </c>
      <c r="H5" s="108" t="s">
        <v>100</v>
      </c>
      <c r="I5" s="108" t="s">
        <v>101</v>
      </c>
      <c r="J5" s="108" t="s">
        <v>102</v>
      </c>
      <c r="K5" s="109" t="s">
        <v>103</v>
      </c>
      <c r="L5" s="110" t="s">
        <v>104</v>
      </c>
      <c r="M5" s="111" t="s">
        <v>105</v>
      </c>
      <c r="N5" s="111" t="s">
        <v>106</v>
      </c>
    </row>
    <row r="6" customFormat="false" ht="12.8" hidden="false" customHeight="false" outlineLevel="0" collapsed="false">
      <c r="B6" s="112" t="n">
        <v>1.1</v>
      </c>
      <c r="C6" s="113" t="s">
        <v>26</v>
      </c>
      <c r="D6" s="114" t="n">
        <v>1</v>
      </c>
      <c r="E6" s="114"/>
      <c r="F6" s="115"/>
      <c r="G6" s="116" t="n">
        <v>1</v>
      </c>
      <c r="H6" s="115"/>
      <c r="I6" s="117"/>
      <c r="J6" s="118" t="s">
        <v>107</v>
      </c>
      <c r="K6" s="119" t="s">
        <v>108</v>
      </c>
      <c r="L6" s="120" t="n">
        <v>1.2</v>
      </c>
      <c r="M6" s="121"/>
      <c r="N6" s="122"/>
    </row>
    <row r="7" customFormat="false" ht="12.8" hidden="false" customHeight="false" outlineLevel="0" collapsed="false">
      <c r="B7" s="112" t="n">
        <f aca="false">$B$6</f>
        <v>1.1</v>
      </c>
      <c r="C7" s="113" t="s">
        <v>26</v>
      </c>
      <c r="D7" s="113" t="n">
        <v>2</v>
      </c>
      <c r="E7" s="113"/>
      <c r="F7" s="118"/>
      <c r="G7" s="123" t="n">
        <v>1</v>
      </c>
      <c r="H7" s="118"/>
      <c r="I7" s="118"/>
      <c r="J7" s="118" t="s">
        <v>107</v>
      </c>
      <c r="K7" s="124" t="s">
        <v>109</v>
      </c>
      <c r="L7" s="120" t="n">
        <v>1.06</v>
      </c>
      <c r="M7" s="121"/>
      <c r="N7" s="122"/>
    </row>
    <row r="8" customFormat="false" ht="12.8" hidden="false" customHeight="false" outlineLevel="0" collapsed="false">
      <c r="B8" s="112" t="n">
        <f aca="false">$B$6</f>
        <v>1.1</v>
      </c>
      <c r="C8" s="113" t="s">
        <v>26</v>
      </c>
      <c r="D8" s="113" t="n">
        <v>3</v>
      </c>
      <c r="E8" s="113"/>
      <c r="F8" s="118"/>
      <c r="G8" s="123" t="n">
        <v>0.99</v>
      </c>
      <c r="H8" s="118"/>
      <c r="I8" s="118"/>
      <c r="J8" s="118" t="s">
        <v>107</v>
      </c>
      <c r="K8" s="124" t="s">
        <v>110</v>
      </c>
      <c r="L8" s="125"/>
      <c r="M8" s="121"/>
      <c r="N8" s="121"/>
    </row>
    <row r="9" customFormat="false" ht="12.8" hidden="false" customHeight="false" outlineLevel="0" collapsed="false">
      <c r="B9" s="112" t="n">
        <f aca="false">$B$6</f>
        <v>1.1</v>
      </c>
      <c r="C9" s="113" t="s">
        <v>26</v>
      </c>
      <c r="D9" s="113" t="n">
        <v>4</v>
      </c>
      <c r="E9" s="113"/>
      <c r="F9" s="118"/>
      <c r="G9" s="118" t="n">
        <v>2</v>
      </c>
      <c r="H9" s="118" t="s">
        <v>111</v>
      </c>
      <c r="I9" s="118"/>
      <c r="J9" s="118" t="s">
        <v>107</v>
      </c>
      <c r="K9" s="124" t="s">
        <v>112</v>
      </c>
      <c r="L9" s="126" t="n">
        <v>0</v>
      </c>
      <c r="M9" s="121"/>
      <c r="N9" s="121"/>
    </row>
    <row r="10" customFormat="false" ht="21.85" hidden="false" customHeight="false" outlineLevel="0" collapsed="false">
      <c r="B10" s="112" t="n">
        <f aca="false">$B$6</f>
        <v>1.1</v>
      </c>
      <c r="C10" s="113" t="s">
        <v>26</v>
      </c>
      <c r="D10" s="113" t="n">
        <v>5</v>
      </c>
      <c r="E10" s="113"/>
      <c r="F10" s="118"/>
      <c r="G10" s="118" t="n">
        <v>0</v>
      </c>
      <c r="H10" s="118" t="s">
        <v>111</v>
      </c>
      <c r="I10" s="118"/>
      <c r="J10" s="118" t="s">
        <v>107</v>
      </c>
      <c r="K10" s="124" t="s">
        <v>113</v>
      </c>
      <c r="L10" s="126" t="n">
        <v>0</v>
      </c>
      <c r="M10" s="122"/>
      <c r="N10" s="127"/>
    </row>
    <row r="11" customFormat="false" ht="21.85" hidden="false" customHeight="false" outlineLevel="0" collapsed="false">
      <c r="B11" s="112" t="n">
        <f aca="false">$B$6</f>
        <v>1.1</v>
      </c>
      <c r="C11" s="113" t="s">
        <v>26</v>
      </c>
      <c r="D11" s="113" t="n">
        <v>6</v>
      </c>
      <c r="E11" s="113"/>
      <c r="F11" s="118"/>
      <c r="G11" s="118" t="n">
        <v>0</v>
      </c>
      <c r="H11" s="118" t="s">
        <v>111</v>
      </c>
      <c r="I11" s="118"/>
      <c r="J11" s="118" t="s">
        <v>107</v>
      </c>
      <c r="K11" s="124" t="s">
        <v>114</v>
      </c>
      <c r="L11" s="126" t="n">
        <v>0</v>
      </c>
      <c r="M11" s="122"/>
      <c r="N11" s="122"/>
    </row>
    <row r="12" customFormat="false" ht="12.8" hidden="false" customHeight="false" outlineLevel="0" collapsed="false">
      <c r="B12" s="112" t="n">
        <f aca="false">$B$6</f>
        <v>1.1</v>
      </c>
      <c r="C12" s="113" t="s">
        <v>26</v>
      </c>
      <c r="D12" s="113" t="n">
        <v>7</v>
      </c>
      <c r="E12" s="113"/>
      <c r="F12" s="118"/>
      <c r="G12" s="118" t="n">
        <v>0.94</v>
      </c>
      <c r="H12" s="118"/>
      <c r="I12" s="118"/>
      <c r="J12" s="118" t="s">
        <v>107</v>
      </c>
      <c r="K12" s="124" t="s">
        <v>115</v>
      </c>
      <c r="L12" s="120" t="n">
        <f aca="false">13.8 / 14.5</f>
        <v>0.951724137931035</v>
      </c>
      <c r="M12" s="128"/>
      <c r="N12" s="128"/>
    </row>
    <row r="13" customFormat="false" ht="12.75" hidden="false" customHeight="false" outlineLevel="0" collapsed="false">
      <c r="B13" s="112" t="n">
        <f aca="false">$B$6</f>
        <v>1.1</v>
      </c>
      <c r="C13" s="113" t="s">
        <v>26</v>
      </c>
      <c r="D13" s="113"/>
      <c r="E13" s="113" t="n">
        <v>8</v>
      </c>
      <c r="F13" s="129" t="n">
        <v>42522</v>
      </c>
      <c r="G13" s="129" t="n">
        <v>42644</v>
      </c>
      <c r="H13" s="130"/>
      <c r="I13" s="130" t="n">
        <v>42644</v>
      </c>
      <c r="J13" s="118" t="s">
        <v>107</v>
      </c>
      <c r="K13" s="131" t="s">
        <v>116</v>
      </c>
      <c r="L13" s="132"/>
      <c r="M13" s="133"/>
      <c r="N13" s="133" t="s">
        <v>117</v>
      </c>
    </row>
    <row r="14" customFormat="false" ht="12.75" hidden="false" customHeight="false" outlineLevel="0" collapsed="false">
      <c r="B14" s="112" t="n">
        <f aca="false">$B$6</f>
        <v>1.1</v>
      </c>
      <c r="C14" s="113" t="s">
        <v>26</v>
      </c>
      <c r="D14" s="113"/>
      <c r="E14" s="113" t="n">
        <v>9</v>
      </c>
      <c r="F14" s="129" t="n">
        <v>42675</v>
      </c>
      <c r="G14" s="129" t="n">
        <v>42675</v>
      </c>
      <c r="H14" s="129"/>
      <c r="I14" s="130"/>
      <c r="J14" s="118" t="s">
        <v>107</v>
      </c>
      <c r="K14" s="134" t="s">
        <v>118</v>
      </c>
      <c r="L14" s="132"/>
      <c r="M14" s="133" t="s">
        <v>119</v>
      </c>
      <c r="N14" s="133" t="s">
        <v>117</v>
      </c>
    </row>
    <row r="15" customFormat="false" ht="12.75" hidden="false" customHeight="false" outlineLevel="0" collapsed="false">
      <c r="B15" s="112" t="n">
        <f aca="false">$B$6</f>
        <v>1.1</v>
      </c>
      <c r="C15" s="113" t="s">
        <v>26</v>
      </c>
      <c r="D15" s="135"/>
      <c r="E15" s="113" t="n">
        <v>10</v>
      </c>
      <c r="F15" s="129" t="n">
        <v>42887</v>
      </c>
      <c r="G15" s="129" t="n">
        <v>42887</v>
      </c>
      <c r="H15" s="136"/>
      <c r="I15" s="136"/>
      <c r="J15" s="118" t="s">
        <v>107</v>
      </c>
      <c r="K15" s="131" t="s">
        <v>116</v>
      </c>
      <c r="L15" s="132"/>
      <c r="M15" s="133"/>
      <c r="N15" s="133" t="s">
        <v>117</v>
      </c>
    </row>
    <row r="16" customFormat="false" ht="12.75" hidden="false" customHeight="false" outlineLevel="0" collapsed="false">
      <c r="B16" s="112" t="n">
        <f aca="false">$B$6</f>
        <v>1.1</v>
      </c>
      <c r="C16" s="113" t="s">
        <v>26</v>
      </c>
      <c r="D16" s="135"/>
      <c r="E16" s="113" t="n">
        <v>11</v>
      </c>
      <c r="F16" s="129" t="n">
        <v>43252</v>
      </c>
      <c r="G16" s="129" t="n">
        <v>43252</v>
      </c>
      <c r="H16" s="136"/>
      <c r="I16" s="136"/>
      <c r="J16" s="118" t="s">
        <v>107</v>
      </c>
      <c r="K16" s="131" t="s">
        <v>116</v>
      </c>
      <c r="L16" s="132"/>
      <c r="M16" s="133"/>
      <c r="N16" s="133" t="s">
        <v>117</v>
      </c>
    </row>
    <row r="17" customFormat="false" ht="12.75" hidden="false" customHeight="false" outlineLevel="0" collapsed="false">
      <c r="B17" s="112" t="n">
        <f aca="false">$B$6</f>
        <v>1.1</v>
      </c>
      <c r="C17" s="113" t="s">
        <v>26</v>
      </c>
      <c r="D17" s="135"/>
      <c r="E17" s="113" t="n">
        <v>12</v>
      </c>
      <c r="F17" s="129" t="n">
        <v>43374</v>
      </c>
      <c r="G17" s="129" t="n">
        <v>43374</v>
      </c>
      <c r="H17" s="136"/>
      <c r="I17" s="136"/>
      <c r="J17" s="118" t="s">
        <v>107</v>
      </c>
      <c r="K17" s="134" t="s">
        <v>118</v>
      </c>
      <c r="L17" s="132"/>
      <c r="M17" s="133"/>
      <c r="N17" s="133" t="s">
        <v>117</v>
      </c>
    </row>
    <row r="18" customFormat="false" ht="12.75" hidden="false" customHeight="false" outlineLevel="0" collapsed="false">
      <c r="B18" s="112" t="n">
        <f aca="false">$B$6</f>
        <v>1.1</v>
      </c>
      <c r="C18" s="113" t="s">
        <v>26</v>
      </c>
      <c r="D18" s="135"/>
      <c r="E18" s="113" t="n">
        <v>13</v>
      </c>
      <c r="F18" s="130" t="n">
        <v>43617</v>
      </c>
      <c r="G18" s="130" t="n">
        <v>43617</v>
      </c>
      <c r="H18" s="136"/>
      <c r="I18" s="136"/>
      <c r="J18" s="118" t="s">
        <v>120</v>
      </c>
      <c r="K18" s="131" t="s">
        <v>116</v>
      </c>
      <c r="L18" s="137"/>
      <c r="M18" s="133"/>
      <c r="N18" s="133" t="s">
        <v>121</v>
      </c>
    </row>
    <row r="19" customFormat="false" ht="21.85" hidden="false" customHeight="false" outlineLevel="0" collapsed="false">
      <c r="B19" s="138" t="n">
        <v>1.2</v>
      </c>
      <c r="C19" s="139" t="s">
        <v>40</v>
      </c>
      <c r="D19" s="139" t="n">
        <v>1</v>
      </c>
      <c r="E19" s="139"/>
      <c r="F19" s="140"/>
      <c r="G19" s="141" t="n">
        <v>1</v>
      </c>
      <c r="H19" s="140"/>
      <c r="I19" s="140"/>
      <c r="J19" s="117" t="s">
        <v>107</v>
      </c>
      <c r="K19" s="142" t="s">
        <v>122</v>
      </c>
      <c r="L19" s="143" t="n">
        <v>1</v>
      </c>
      <c r="M19" s="121" t="s">
        <v>123</v>
      </c>
      <c r="N19" s="144"/>
    </row>
    <row r="20" customFormat="false" ht="21.85" hidden="false" customHeight="false" outlineLevel="0" collapsed="false">
      <c r="B20" s="138" t="n">
        <f aca="false">$B$19</f>
        <v>1.2</v>
      </c>
      <c r="C20" s="145" t="s">
        <v>40</v>
      </c>
      <c r="D20" s="145" t="n">
        <v>2</v>
      </c>
      <c r="E20" s="145"/>
      <c r="F20" s="141"/>
      <c r="G20" s="141" t="n">
        <v>1</v>
      </c>
      <c r="H20" s="141"/>
      <c r="I20" s="141"/>
      <c r="J20" s="118" t="s">
        <v>107</v>
      </c>
      <c r="K20" s="146" t="s">
        <v>124</v>
      </c>
      <c r="L20" s="120" t="n">
        <v>1</v>
      </c>
      <c r="M20" s="147" t="s">
        <v>123</v>
      </c>
      <c r="N20" s="133"/>
    </row>
    <row r="21" customFormat="false" ht="21.85" hidden="false" customHeight="false" outlineLevel="0" collapsed="false">
      <c r="B21" s="138" t="n">
        <f aca="false">$B$19</f>
        <v>1.2</v>
      </c>
      <c r="C21" s="145" t="s">
        <v>40</v>
      </c>
      <c r="D21" s="139" t="n">
        <v>3</v>
      </c>
      <c r="E21" s="145"/>
      <c r="F21" s="141"/>
      <c r="G21" s="141" t="n">
        <v>1</v>
      </c>
      <c r="H21" s="141"/>
      <c r="I21" s="141"/>
      <c r="J21" s="118" t="s">
        <v>107</v>
      </c>
      <c r="K21" s="146" t="s">
        <v>125</v>
      </c>
      <c r="L21" s="120" t="n">
        <v>1</v>
      </c>
      <c r="M21" s="147" t="s">
        <v>123</v>
      </c>
      <c r="N21" s="133"/>
    </row>
    <row r="22" customFormat="false" ht="21.85" hidden="false" customHeight="false" outlineLevel="0" collapsed="false">
      <c r="B22" s="138" t="n">
        <f aca="false">$B$19</f>
        <v>1.2</v>
      </c>
      <c r="C22" s="145" t="s">
        <v>40</v>
      </c>
      <c r="D22" s="145" t="n">
        <v>4</v>
      </c>
      <c r="E22" s="145"/>
      <c r="F22" s="141"/>
      <c r="G22" s="141" t="n">
        <v>1</v>
      </c>
      <c r="H22" s="141"/>
      <c r="I22" s="141"/>
      <c r="J22" s="118" t="s">
        <v>107</v>
      </c>
      <c r="K22" s="146" t="s">
        <v>126</v>
      </c>
      <c r="L22" s="120" t="n">
        <v>1</v>
      </c>
      <c r="M22" s="147" t="s">
        <v>123</v>
      </c>
      <c r="N22" s="144"/>
    </row>
    <row r="23" customFormat="false" ht="12.8" hidden="false" customHeight="false" outlineLevel="0" collapsed="false">
      <c r="B23" s="138" t="n">
        <f aca="false">$B$19</f>
        <v>1.2</v>
      </c>
      <c r="C23" s="145" t="s">
        <v>40</v>
      </c>
      <c r="D23" s="139" t="n">
        <v>5</v>
      </c>
      <c r="E23" s="145"/>
      <c r="F23" s="141"/>
      <c r="G23" s="141" t="n">
        <v>2</v>
      </c>
      <c r="H23" s="141"/>
      <c r="I23" s="141"/>
      <c r="J23" s="118" t="s">
        <v>107</v>
      </c>
      <c r="K23" s="146" t="s">
        <v>127</v>
      </c>
      <c r="L23" s="148" t="n">
        <v>0</v>
      </c>
      <c r="M23" s="127"/>
      <c r="N23" s="144"/>
    </row>
    <row r="24" customFormat="false" ht="21.85" hidden="false" customHeight="false" outlineLevel="0" collapsed="false">
      <c r="B24" s="138" t="n">
        <f aca="false">$B$19</f>
        <v>1.2</v>
      </c>
      <c r="C24" s="145" t="s">
        <v>40</v>
      </c>
      <c r="D24" s="145" t="n">
        <v>6</v>
      </c>
      <c r="E24" s="145"/>
      <c r="F24" s="141"/>
      <c r="G24" s="149" t="n">
        <v>0.01</v>
      </c>
      <c r="H24" s="141"/>
      <c r="I24" s="141"/>
      <c r="J24" s="118" t="s">
        <v>107</v>
      </c>
      <c r="K24" s="146" t="s">
        <v>128</v>
      </c>
      <c r="L24" s="150" t="s">
        <v>129</v>
      </c>
      <c r="M24" s="151"/>
      <c r="N24" s="133"/>
    </row>
    <row r="25" customFormat="false" ht="21.85" hidden="false" customHeight="false" outlineLevel="0" collapsed="false">
      <c r="B25" s="138" t="n">
        <f aca="false">$B$19</f>
        <v>1.2</v>
      </c>
      <c r="C25" s="145" t="s">
        <v>40</v>
      </c>
      <c r="D25" s="139" t="n">
        <v>7</v>
      </c>
      <c r="E25" s="145"/>
      <c r="F25" s="141"/>
      <c r="G25" s="141" t="n">
        <v>1</v>
      </c>
      <c r="H25" s="141"/>
      <c r="I25" s="141"/>
      <c r="J25" s="118" t="s">
        <v>107</v>
      </c>
      <c r="K25" s="146" t="s">
        <v>130</v>
      </c>
      <c r="L25" s="148" t="n">
        <v>0</v>
      </c>
      <c r="M25" s="128"/>
      <c r="N25" s="144"/>
    </row>
    <row r="26" customFormat="false" ht="12.8" hidden="false" customHeight="false" outlineLevel="0" collapsed="false">
      <c r="B26" s="138" t="n">
        <f aca="false">$B$19</f>
        <v>1.2</v>
      </c>
      <c r="C26" s="145" t="s">
        <v>40</v>
      </c>
      <c r="D26" s="145" t="n">
        <v>8</v>
      </c>
      <c r="E26" s="145"/>
      <c r="F26" s="141"/>
      <c r="G26" s="149" t="n">
        <v>0.99</v>
      </c>
      <c r="H26" s="141"/>
      <c r="I26" s="141"/>
      <c r="J26" s="118" t="s">
        <v>107</v>
      </c>
      <c r="K26" s="152" t="s">
        <v>131</v>
      </c>
      <c r="L26" s="153" t="n">
        <v>1</v>
      </c>
      <c r="M26" s="154"/>
      <c r="N26" s="133"/>
    </row>
    <row r="27" customFormat="false" ht="12.8" hidden="false" customHeight="false" outlineLevel="0" collapsed="false">
      <c r="B27" s="138" t="n">
        <f aca="false">$B$19</f>
        <v>1.2</v>
      </c>
      <c r="C27" s="145" t="s">
        <v>40</v>
      </c>
      <c r="D27" s="145" t="n">
        <v>9</v>
      </c>
      <c r="E27" s="145"/>
      <c r="F27" s="141"/>
      <c r="G27" s="149" t="n">
        <v>0.99</v>
      </c>
      <c r="H27" s="141"/>
      <c r="I27" s="141"/>
      <c r="J27" s="118" t="s">
        <v>107</v>
      </c>
      <c r="K27" s="152" t="s">
        <v>132</v>
      </c>
      <c r="L27" s="155" t="n">
        <v>0.9807</v>
      </c>
      <c r="M27" s="133"/>
      <c r="N27" s="133"/>
    </row>
    <row r="28" customFormat="false" ht="12.8" hidden="false" customHeight="false" outlineLevel="0" collapsed="false">
      <c r="B28" s="138" t="n">
        <f aca="false">$B$19</f>
        <v>1.2</v>
      </c>
      <c r="C28" s="145" t="s">
        <v>40</v>
      </c>
      <c r="D28" s="139" t="n">
        <v>10</v>
      </c>
      <c r="E28" s="145"/>
      <c r="F28" s="141"/>
      <c r="G28" s="149" t="n">
        <v>0.99</v>
      </c>
      <c r="H28" s="141"/>
      <c r="I28" s="141"/>
      <c r="J28" s="118" t="s">
        <v>107</v>
      </c>
      <c r="K28" s="152" t="s">
        <v>133</v>
      </c>
      <c r="L28" s="156" t="n">
        <v>0.9872</v>
      </c>
      <c r="M28" s="157"/>
      <c r="N28" s="133"/>
    </row>
    <row r="29" customFormat="false" ht="12.8" hidden="false" customHeight="false" outlineLevel="0" collapsed="false">
      <c r="B29" s="138" t="n">
        <f aca="false">$B$19</f>
        <v>1.2</v>
      </c>
      <c r="C29" s="145" t="s">
        <v>40</v>
      </c>
      <c r="D29" s="145" t="n">
        <v>11</v>
      </c>
      <c r="E29" s="145"/>
      <c r="F29" s="141"/>
      <c r="G29" s="149" t="n">
        <v>0.99</v>
      </c>
      <c r="H29" s="141"/>
      <c r="I29" s="141"/>
      <c r="J29" s="118" t="s">
        <v>107</v>
      </c>
      <c r="K29" s="152" t="s">
        <v>134</v>
      </c>
      <c r="L29" s="156" t="n">
        <v>0.9992</v>
      </c>
      <c r="M29" s="133"/>
      <c r="N29" s="133"/>
    </row>
    <row r="30" customFormat="false" ht="12.8" hidden="false" customHeight="false" outlineLevel="0" collapsed="false">
      <c r="B30" s="138" t="n">
        <f aca="false">$B$19</f>
        <v>1.2</v>
      </c>
      <c r="C30" s="145" t="s">
        <v>40</v>
      </c>
      <c r="D30" s="145" t="n">
        <v>12</v>
      </c>
      <c r="E30" s="145"/>
      <c r="F30" s="141"/>
      <c r="G30" s="149" t="n">
        <v>0.99</v>
      </c>
      <c r="H30" s="141"/>
      <c r="I30" s="141"/>
      <c r="J30" s="118" t="s">
        <v>107</v>
      </c>
      <c r="K30" s="146" t="s">
        <v>135</v>
      </c>
      <c r="L30" s="156" t="n">
        <v>1</v>
      </c>
      <c r="M30" s="144"/>
      <c r="N30" s="144"/>
    </row>
    <row r="31" customFormat="false" ht="21.85" hidden="false" customHeight="false" outlineLevel="0" collapsed="false">
      <c r="B31" s="158" t="n">
        <v>1.3</v>
      </c>
      <c r="C31" s="114" t="s">
        <v>136</v>
      </c>
      <c r="D31" s="114" t="n">
        <v>1</v>
      </c>
      <c r="E31" s="114"/>
      <c r="F31" s="115"/>
      <c r="G31" s="116" t="n">
        <v>0.97</v>
      </c>
      <c r="H31" s="115" t="s">
        <v>111</v>
      </c>
      <c r="I31" s="115"/>
      <c r="J31" s="159" t="s">
        <v>107</v>
      </c>
      <c r="K31" s="160" t="s">
        <v>137</v>
      </c>
      <c r="L31" s="156"/>
      <c r="M31" s="133"/>
      <c r="N31" s="133"/>
    </row>
    <row r="32" customFormat="false" ht="12.8" hidden="false" customHeight="false" outlineLevel="0" collapsed="false">
      <c r="B32" s="158" t="n">
        <f aca="false">$B$31</f>
        <v>1.3</v>
      </c>
      <c r="C32" s="113" t="s">
        <v>136</v>
      </c>
      <c r="D32" s="113" t="n">
        <v>2</v>
      </c>
      <c r="E32" s="113"/>
      <c r="F32" s="117"/>
      <c r="G32" s="161" t="n">
        <v>0.97</v>
      </c>
      <c r="H32" s="117" t="s">
        <v>111</v>
      </c>
      <c r="I32" s="117"/>
      <c r="J32" s="159" t="s">
        <v>107</v>
      </c>
      <c r="K32" s="162" t="s">
        <v>138</v>
      </c>
      <c r="L32" s="156" t="n">
        <v>0.99</v>
      </c>
      <c r="M32" s="133"/>
      <c r="N32" s="133"/>
    </row>
    <row r="33" customFormat="false" ht="12.8" hidden="false" customHeight="false" outlineLevel="0" collapsed="false">
      <c r="B33" s="158" t="n">
        <f aca="false">$B$31</f>
        <v>1.3</v>
      </c>
      <c r="C33" s="113" t="s">
        <v>136</v>
      </c>
      <c r="D33" s="113" t="n">
        <v>3</v>
      </c>
      <c r="E33" s="113"/>
      <c r="F33" s="117"/>
      <c r="G33" s="161" t="n">
        <v>0.97</v>
      </c>
      <c r="H33" s="118" t="s">
        <v>111</v>
      </c>
      <c r="I33" s="117"/>
      <c r="J33" s="159" t="s">
        <v>107</v>
      </c>
      <c r="K33" s="124" t="s">
        <v>139</v>
      </c>
      <c r="L33" s="156" t="n">
        <v>0.99</v>
      </c>
      <c r="M33" s="133"/>
      <c r="N33" s="133"/>
    </row>
    <row r="34" customFormat="false" ht="12.8" hidden="false" customHeight="false" outlineLevel="0" collapsed="false">
      <c r="B34" s="158" t="n">
        <f aca="false">$B$31</f>
        <v>1.3</v>
      </c>
      <c r="C34" s="113" t="s">
        <v>136</v>
      </c>
      <c r="D34" s="113" t="n">
        <v>4</v>
      </c>
      <c r="E34" s="113"/>
      <c r="F34" s="117"/>
      <c r="G34" s="161" t="n">
        <v>0.97</v>
      </c>
      <c r="H34" s="118" t="s">
        <v>111</v>
      </c>
      <c r="I34" s="117"/>
      <c r="J34" s="159" t="s">
        <v>107</v>
      </c>
      <c r="K34" s="124" t="s">
        <v>140</v>
      </c>
      <c r="L34" s="155" t="n">
        <v>0.97</v>
      </c>
      <c r="M34" s="133"/>
      <c r="N34" s="133"/>
    </row>
    <row r="35" customFormat="false" ht="12.8" hidden="false" customHeight="false" outlineLevel="0" collapsed="false">
      <c r="B35" s="158" t="n">
        <f aca="false">$B$31</f>
        <v>1.3</v>
      </c>
      <c r="C35" s="113" t="s">
        <v>136</v>
      </c>
      <c r="D35" s="113" t="n">
        <v>5</v>
      </c>
      <c r="E35" s="113"/>
      <c r="F35" s="117"/>
      <c r="G35" s="163" t="n">
        <v>0.97</v>
      </c>
      <c r="H35" s="118" t="s">
        <v>111</v>
      </c>
      <c r="I35" s="117"/>
      <c r="J35" s="159" t="s">
        <v>107</v>
      </c>
      <c r="K35" s="124" t="s">
        <v>141</v>
      </c>
      <c r="L35" s="156" t="n">
        <v>0.97</v>
      </c>
      <c r="M35" s="133"/>
      <c r="N35" s="133"/>
    </row>
    <row r="36" customFormat="false" ht="12.8" hidden="false" customHeight="false" outlineLevel="0" collapsed="false">
      <c r="B36" s="158" t="n">
        <f aca="false">$B$31</f>
        <v>1.3</v>
      </c>
      <c r="C36" s="113" t="s">
        <v>136</v>
      </c>
      <c r="D36" s="113" t="n">
        <v>6</v>
      </c>
      <c r="E36" s="113"/>
      <c r="F36" s="117"/>
      <c r="G36" s="161" t="n">
        <v>0.95</v>
      </c>
      <c r="H36" s="118"/>
      <c r="I36" s="118"/>
      <c r="J36" s="164" t="s">
        <v>142</v>
      </c>
      <c r="K36" s="124" t="s">
        <v>143</v>
      </c>
      <c r="L36" s="156" t="n">
        <v>1</v>
      </c>
      <c r="M36" s="133"/>
      <c r="N36" s="133"/>
    </row>
    <row r="37" customFormat="false" ht="21.85" hidden="false" customHeight="false" outlineLevel="0" collapsed="false">
      <c r="B37" s="158" t="n">
        <f aca="false">$B$31</f>
        <v>1.3</v>
      </c>
      <c r="C37" s="113" t="s">
        <v>136</v>
      </c>
      <c r="D37" s="113" t="n">
        <v>7</v>
      </c>
      <c r="E37" s="113"/>
      <c r="F37" s="117"/>
      <c r="G37" s="117" t="s">
        <v>144</v>
      </c>
      <c r="H37" s="118"/>
      <c r="I37" s="118"/>
      <c r="J37" s="164" t="s">
        <v>142</v>
      </c>
      <c r="K37" s="124" t="s">
        <v>145</v>
      </c>
      <c r="L37" s="165" t="n">
        <v>3</v>
      </c>
      <c r="M37" s="133"/>
      <c r="N37" s="133"/>
    </row>
    <row r="38" customFormat="false" ht="21.85" hidden="false" customHeight="false" outlineLevel="0" collapsed="false">
      <c r="B38" s="158" t="n">
        <f aca="false">$B$31</f>
        <v>1.3</v>
      </c>
      <c r="C38" s="113" t="s">
        <v>136</v>
      </c>
      <c r="D38" s="113" t="n">
        <v>8</v>
      </c>
      <c r="E38" s="113"/>
      <c r="F38" s="117"/>
      <c r="G38" s="161" t="n">
        <v>0.7</v>
      </c>
      <c r="H38" s="118"/>
      <c r="I38" s="118"/>
      <c r="J38" s="164" t="s">
        <v>142</v>
      </c>
      <c r="K38" s="124" t="s">
        <v>146</v>
      </c>
      <c r="L38" s="166" t="n">
        <f aca="false">(74.9+75.1+65.4)/300</f>
        <v>0.718</v>
      </c>
      <c r="M38" s="147" t="s">
        <v>123</v>
      </c>
      <c r="N38" s="133"/>
    </row>
    <row r="39" customFormat="false" ht="21.85" hidden="false" customHeight="false" outlineLevel="0" collapsed="false">
      <c r="B39" s="158" t="n">
        <f aca="false">$B$31</f>
        <v>1.3</v>
      </c>
      <c r="C39" s="113" t="s">
        <v>136</v>
      </c>
      <c r="D39" s="113" t="n">
        <v>9</v>
      </c>
      <c r="E39" s="113"/>
      <c r="F39" s="117"/>
      <c r="G39" s="117" t="n">
        <v>70</v>
      </c>
      <c r="H39" s="118"/>
      <c r="I39" s="118"/>
      <c r="J39" s="164" t="s">
        <v>142</v>
      </c>
      <c r="K39" s="124" t="s">
        <v>147</v>
      </c>
      <c r="L39" s="166" t="n">
        <f aca="false">2*(244163+267519+293586)/(655951+652592+653666)</f>
        <v>0.82077699164564</v>
      </c>
      <c r="M39" s="147" t="s">
        <v>123</v>
      </c>
      <c r="N39" s="133"/>
    </row>
    <row r="40" customFormat="false" ht="21.85" hidden="false" customHeight="false" outlineLevel="0" collapsed="false">
      <c r="B40" s="158" t="n">
        <f aca="false">$B$31</f>
        <v>1.3</v>
      </c>
      <c r="C40" s="113" t="s">
        <v>136</v>
      </c>
      <c r="D40" s="113" t="n">
        <v>10</v>
      </c>
      <c r="E40" s="113"/>
      <c r="F40" s="117"/>
      <c r="G40" s="161" t="n">
        <v>0.75</v>
      </c>
      <c r="H40" s="118"/>
      <c r="I40" s="118"/>
      <c r="J40" s="164" t="s">
        <v>142</v>
      </c>
      <c r="K40" s="124" t="s">
        <v>148</v>
      </c>
      <c r="L40" s="166"/>
      <c r="M40" s="147" t="s">
        <v>123</v>
      </c>
      <c r="N40" s="167"/>
    </row>
    <row r="41" customFormat="false" ht="12.8" hidden="false" customHeight="false" outlineLevel="0" collapsed="false">
      <c r="B41" s="158" t="n">
        <f aca="false">$B$31</f>
        <v>1.3</v>
      </c>
      <c r="C41" s="113" t="s">
        <v>136</v>
      </c>
      <c r="D41" s="113" t="n">
        <v>11</v>
      </c>
      <c r="E41" s="113"/>
      <c r="F41" s="117"/>
      <c r="G41" s="117"/>
      <c r="H41" s="118"/>
      <c r="I41" s="118"/>
      <c r="J41" s="164" t="s">
        <v>142</v>
      </c>
      <c r="K41" s="124" t="s">
        <v>149</v>
      </c>
      <c r="L41" s="168" t="n">
        <v>48849</v>
      </c>
      <c r="M41" s="133"/>
      <c r="N41" s="133"/>
    </row>
    <row r="42" customFormat="false" ht="38.25" hidden="false" customHeight="false" outlineLevel="0" collapsed="false">
      <c r="B42" s="138" t="n">
        <v>1.4</v>
      </c>
      <c r="C42" s="145" t="s">
        <v>150</v>
      </c>
      <c r="D42" s="145"/>
      <c r="E42" s="145" t="n">
        <v>1</v>
      </c>
      <c r="F42" s="169" t="n">
        <v>42522</v>
      </c>
      <c r="G42" s="169" t="n">
        <v>42522</v>
      </c>
      <c r="H42" s="170"/>
      <c r="I42" s="171" t="n">
        <v>42644</v>
      </c>
      <c r="J42" s="171" t="s">
        <v>107</v>
      </c>
      <c r="K42" s="172" t="s">
        <v>151</v>
      </c>
      <c r="L42" s="173" t="n">
        <v>42736</v>
      </c>
      <c r="M42" s="174" t="s">
        <v>152</v>
      </c>
      <c r="N42" s="133" t="s">
        <v>153</v>
      </c>
    </row>
    <row r="43" customFormat="false" ht="25.5" hidden="false" customHeight="false" outlineLevel="0" collapsed="false">
      <c r="B43" s="138" t="n">
        <f aca="false">$B$42</f>
        <v>1.4</v>
      </c>
      <c r="C43" s="145" t="s">
        <v>150</v>
      </c>
      <c r="D43" s="145"/>
      <c r="E43" s="145" t="n">
        <v>2</v>
      </c>
      <c r="F43" s="169" t="n">
        <v>42675</v>
      </c>
      <c r="G43" s="169" t="n">
        <v>42675</v>
      </c>
      <c r="H43" s="170"/>
      <c r="I43" s="171" t="n">
        <v>42767</v>
      </c>
      <c r="J43" s="171" t="s">
        <v>107</v>
      </c>
      <c r="K43" s="172" t="s">
        <v>154</v>
      </c>
      <c r="L43" s="175" t="n">
        <v>42767</v>
      </c>
      <c r="M43" s="174" t="s">
        <v>155</v>
      </c>
      <c r="N43" s="133" t="s">
        <v>153</v>
      </c>
    </row>
    <row r="44" customFormat="false" ht="12.75" hidden="false" customHeight="false" outlineLevel="0" collapsed="false">
      <c r="B44" s="138" t="n">
        <f aca="false">$B$42</f>
        <v>1.4</v>
      </c>
      <c r="C44" s="145" t="s">
        <v>150</v>
      </c>
      <c r="D44" s="145"/>
      <c r="E44" s="145" t="n">
        <v>3</v>
      </c>
      <c r="F44" s="169" t="n">
        <v>42826</v>
      </c>
      <c r="G44" s="169" t="n">
        <v>42826</v>
      </c>
      <c r="H44" s="170"/>
      <c r="I44" s="171"/>
      <c r="J44" s="171" t="s">
        <v>107</v>
      </c>
      <c r="K44" s="152" t="s">
        <v>156</v>
      </c>
      <c r="L44" s="176"/>
      <c r="M44" s="174" t="s">
        <v>157</v>
      </c>
      <c r="N44" s="133" t="s">
        <v>153</v>
      </c>
    </row>
    <row r="45" customFormat="false" ht="12.75" hidden="false" customHeight="false" outlineLevel="0" collapsed="false">
      <c r="B45" s="138" t="n">
        <f aca="false">$B$42</f>
        <v>1.4</v>
      </c>
      <c r="C45" s="145" t="s">
        <v>150</v>
      </c>
      <c r="D45" s="145"/>
      <c r="E45" s="145" t="n">
        <v>4</v>
      </c>
      <c r="F45" s="169" t="n">
        <v>42856</v>
      </c>
      <c r="G45" s="169" t="n">
        <v>42856</v>
      </c>
      <c r="H45" s="170"/>
      <c r="I45" s="171"/>
      <c r="J45" s="171" t="s">
        <v>107</v>
      </c>
      <c r="K45" s="152" t="s">
        <v>158</v>
      </c>
      <c r="L45" s="175"/>
      <c r="M45" s="177" t="s">
        <v>159</v>
      </c>
      <c r="N45" s="133" t="s">
        <v>153</v>
      </c>
    </row>
    <row r="46" customFormat="false" ht="25.5" hidden="false" customHeight="false" outlineLevel="0" collapsed="false">
      <c r="B46" s="138" t="n">
        <f aca="false">$B$42</f>
        <v>1.4</v>
      </c>
      <c r="C46" s="145" t="s">
        <v>150</v>
      </c>
      <c r="D46" s="145"/>
      <c r="E46" s="145" t="n">
        <v>5</v>
      </c>
      <c r="F46" s="169" t="n">
        <v>42887</v>
      </c>
      <c r="G46" s="169" t="n">
        <v>42887</v>
      </c>
      <c r="H46" s="170"/>
      <c r="I46" s="171"/>
      <c r="J46" s="171" t="s">
        <v>107</v>
      </c>
      <c r="K46" s="172" t="s">
        <v>151</v>
      </c>
      <c r="L46" s="176"/>
      <c r="M46" s="174" t="s">
        <v>160</v>
      </c>
      <c r="N46" s="133" t="s">
        <v>153</v>
      </c>
    </row>
    <row r="47" customFormat="false" ht="51" hidden="false" customHeight="false" outlineLevel="0" collapsed="false">
      <c r="B47" s="138" t="n">
        <f aca="false">$B$42</f>
        <v>1.4</v>
      </c>
      <c r="C47" s="145" t="s">
        <v>150</v>
      </c>
      <c r="D47" s="145"/>
      <c r="E47" s="145" t="n">
        <v>6</v>
      </c>
      <c r="F47" s="169" t="n">
        <v>43040</v>
      </c>
      <c r="G47" s="169" t="n">
        <v>43040</v>
      </c>
      <c r="H47" s="170"/>
      <c r="I47" s="171"/>
      <c r="J47" s="171" t="s">
        <v>107</v>
      </c>
      <c r="K47" s="178" t="s">
        <v>161</v>
      </c>
      <c r="L47" s="176"/>
      <c r="M47" s="174" t="s">
        <v>162</v>
      </c>
      <c r="N47" s="133" t="s">
        <v>153</v>
      </c>
    </row>
    <row r="48" customFormat="false" ht="25.5" hidden="false" customHeight="false" outlineLevel="0" collapsed="false">
      <c r="B48" s="138" t="n">
        <f aca="false">$B$42</f>
        <v>1.4</v>
      </c>
      <c r="C48" s="145" t="s">
        <v>150</v>
      </c>
      <c r="D48" s="145"/>
      <c r="E48" s="145" t="n">
        <v>7</v>
      </c>
      <c r="F48" s="169" t="n">
        <v>43191</v>
      </c>
      <c r="G48" s="169" t="n">
        <v>43191</v>
      </c>
      <c r="H48" s="170"/>
      <c r="I48" s="171"/>
      <c r="J48" s="171" t="s">
        <v>107</v>
      </c>
      <c r="K48" s="178" t="s">
        <v>163</v>
      </c>
      <c r="L48" s="176"/>
      <c r="M48" s="174" t="s">
        <v>164</v>
      </c>
      <c r="N48" s="133" t="s">
        <v>153</v>
      </c>
    </row>
    <row r="49" customFormat="false" ht="25.5" hidden="false" customHeight="false" outlineLevel="0" collapsed="false">
      <c r="B49" s="138" t="n">
        <f aca="false">$B$42</f>
        <v>1.4</v>
      </c>
      <c r="C49" s="145" t="s">
        <v>150</v>
      </c>
      <c r="D49" s="145"/>
      <c r="E49" s="145" t="n">
        <v>8</v>
      </c>
      <c r="F49" s="169" t="n">
        <v>43221</v>
      </c>
      <c r="G49" s="169" t="n">
        <v>43221</v>
      </c>
      <c r="H49" s="170"/>
      <c r="I49" s="171"/>
      <c r="J49" s="171" t="s">
        <v>107</v>
      </c>
      <c r="K49" s="178" t="s">
        <v>158</v>
      </c>
      <c r="L49" s="176"/>
      <c r="M49" s="174" t="s">
        <v>165</v>
      </c>
      <c r="N49" s="133" t="s">
        <v>153</v>
      </c>
    </row>
    <row r="50" customFormat="false" ht="38.25" hidden="false" customHeight="false" outlineLevel="0" collapsed="false">
      <c r="B50" s="138" t="n">
        <f aca="false">$B$42</f>
        <v>1.4</v>
      </c>
      <c r="C50" s="145" t="s">
        <v>150</v>
      </c>
      <c r="D50" s="145"/>
      <c r="E50" s="145" t="n">
        <v>9</v>
      </c>
      <c r="F50" s="169" t="n">
        <v>43252</v>
      </c>
      <c r="G50" s="169" t="n">
        <v>43252</v>
      </c>
      <c r="H50" s="170"/>
      <c r="I50" s="171"/>
      <c r="J50" s="171" t="s">
        <v>107</v>
      </c>
      <c r="K50" s="179" t="s">
        <v>151</v>
      </c>
      <c r="L50" s="176"/>
      <c r="M50" s="174" t="s">
        <v>166</v>
      </c>
      <c r="N50" s="133" t="s">
        <v>153</v>
      </c>
    </row>
    <row r="51" customFormat="false" ht="25.5" hidden="false" customHeight="false" outlineLevel="0" collapsed="false">
      <c r="B51" s="138" t="n">
        <f aca="false">$B$42</f>
        <v>1.4</v>
      </c>
      <c r="C51" s="145" t="s">
        <v>150</v>
      </c>
      <c r="D51" s="145"/>
      <c r="E51" s="145" t="n">
        <v>10</v>
      </c>
      <c r="F51" s="169" t="n">
        <v>43405</v>
      </c>
      <c r="G51" s="169" t="n">
        <v>43405</v>
      </c>
      <c r="H51" s="170"/>
      <c r="I51" s="171"/>
      <c r="J51" s="171" t="s">
        <v>107</v>
      </c>
      <c r="K51" s="178" t="s">
        <v>167</v>
      </c>
      <c r="L51" s="180"/>
      <c r="M51" s="174" t="s">
        <v>168</v>
      </c>
      <c r="N51" s="133" t="s">
        <v>153</v>
      </c>
    </row>
    <row r="52" customFormat="false" ht="12.75" hidden="false" customHeight="false" outlineLevel="0" collapsed="false">
      <c r="B52" s="138" t="n">
        <f aca="false">$B$42</f>
        <v>1.4</v>
      </c>
      <c r="C52" s="145" t="s">
        <v>150</v>
      </c>
      <c r="D52" s="145"/>
      <c r="E52" s="145" t="n">
        <v>11</v>
      </c>
      <c r="F52" s="169" t="n">
        <v>43556</v>
      </c>
      <c r="G52" s="169" t="n">
        <v>43556</v>
      </c>
      <c r="H52" s="170"/>
      <c r="I52" s="171"/>
      <c r="J52" s="171" t="s">
        <v>107</v>
      </c>
      <c r="K52" s="178" t="s">
        <v>169</v>
      </c>
      <c r="L52" s="181"/>
      <c r="M52" s="133"/>
      <c r="N52" s="133" t="s">
        <v>121</v>
      </c>
    </row>
    <row r="53" customFormat="false" ht="12.75" hidden="false" customHeight="false" outlineLevel="0" collapsed="false">
      <c r="B53" s="138" t="n">
        <f aca="false">$B$42</f>
        <v>1.4</v>
      </c>
      <c r="C53" s="145" t="s">
        <v>150</v>
      </c>
      <c r="D53" s="145"/>
      <c r="E53" s="145" t="n">
        <v>12</v>
      </c>
      <c r="F53" s="169" t="n">
        <v>43586</v>
      </c>
      <c r="G53" s="169" t="n">
        <v>43586</v>
      </c>
      <c r="H53" s="170"/>
      <c r="I53" s="171"/>
      <c r="J53" s="171" t="s">
        <v>107</v>
      </c>
      <c r="K53" s="178" t="s">
        <v>158</v>
      </c>
      <c r="L53" s="181"/>
      <c r="M53" s="133"/>
      <c r="N53" s="133" t="s">
        <v>121</v>
      </c>
    </row>
    <row r="54" customFormat="false" ht="12.75" hidden="false" customHeight="false" outlineLevel="0" collapsed="false">
      <c r="B54" s="138" t="n">
        <f aca="false">$B$42</f>
        <v>1.4</v>
      </c>
      <c r="C54" s="145" t="s">
        <v>150</v>
      </c>
      <c r="D54" s="145"/>
      <c r="E54" s="145" t="n">
        <v>13</v>
      </c>
      <c r="F54" s="169" t="n">
        <v>43617</v>
      </c>
      <c r="G54" s="169" t="n">
        <v>43617</v>
      </c>
      <c r="H54" s="170"/>
      <c r="I54" s="171"/>
      <c r="J54" s="171" t="s">
        <v>107</v>
      </c>
      <c r="K54" s="179" t="s">
        <v>151</v>
      </c>
      <c r="L54" s="181"/>
      <c r="M54" s="133"/>
      <c r="N54" s="133" t="s">
        <v>121</v>
      </c>
    </row>
    <row r="55" customFormat="false" ht="12.75" hidden="false" customHeight="false" outlineLevel="0" collapsed="false">
      <c r="B55" s="138" t="n">
        <f aca="false">$B$42</f>
        <v>1.4</v>
      </c>
      <c r="C55" s="145" t="s">
        <v>150</v>
      </c>
      <c r="D55" s="145"/>
      <c r="E55" s="145" t="n">
        <v>14</v>
      </c>
      <c r="F55" s="169" t="n">
        <v>43770</v>
      </c>
      <c r="G55" s="169" t="n">
        <v>43770</v>
      </c>
      <c r="H55" s="170"/>
      <c r="I55" s="171"/>
      <c r="J55" s="171" t="s">
        <v>107</v>
      </c>
      <c r="K55" s="178" t="s">
        <v>170</v>
      </c>
      <c r="L55" s="181"/>
      <c r="M55" s="133"/>
      <c r="N55" s="133" t="s">
        <v>121</v>
      </c>
    </row>
    <row r="56" customFormat="false" ht="12.75" hidden="false" customHeight="false" outlineLevel="0" collapsed="false">
      <c r="B56" s="138" t="n">
        <f aca="false">$B$42</f>
        <v>1.4</v>
      </c>
      <c r="C56" s="145" t="s">
        <v>150</v>
      </c>
      <c r="D56" s="145"/>
      <c r="E56" s="145" t="n">
        <v>15</v>
      </c>
      <c r="F56" s="169" t="n">
        <v>43922</v>
      </c>
      <c r="G56" s="169" t="n">
        <v>43922</v>
      </c>
      <c r="H56" s="170"/>
      <c r="I56" s="171"/>
      <c r="J56" s="171" t="s">
        <v>107</v>
      </c>
      <c r="K56" s="178" t="s">
        <v>171</v>
      </c>
      <c r="L56" s="181"/>
      <c r="M56" s="133"/>
      <c r="N56" s="133" t="s">
        <v>121</v>
      </c>
    </row>
    <row r="57" customFormat="false" ht="12.75" hidden="false" customHeight="false" outlineLevel="0" collapsed="false">
      <c r="B57" s="138" t="n">
        <f aca="false">$B$42</f>
        <v>1.4</v>
      </c>
      <c r="C57" s="145" t="s">
        <v>150</v>
      </c>
      <c r="D57" s="145"/>
      <c r="E57" s="145" t="n">
        <v>16</v>
      </c>
      <c r="F57" s="169" t="n">
        <v>43952</v>
      </c>
      <c r="G57" s="169" t="n">
        <v>43952</v>
      </c>
      <c r="H57" s="170"/>
      <c r="I57" s="171"/>
      <c r="J57" s="171" t="s">
        <v>107</v>
      </c>
      <c r="K57" s="178" t="s">
        <v>158</v>
      </c>
      <c r="L57" s="181"/>
      <c r="M57" s="133"/>
      <c r="N57" s="133" t="s">
        <v>121</v>
      </c>
    </row>
    <row r="59" customFormat="false" ht="12.75" hidden="false" customHeight="false" outlineLevel="0" collapsed="false">
      <c r="K59" s="182" t="s">
        <v>172</v>
      </c>
    </row>
    <row r="60" customFormat="false" ht="12.75" hidden="false" customHeight="false" outlineLevel="0" collapsed="false">
      <c r="K60" s="182" t="s">
        <v>173</v>
      </c>
    </row>
    <row r="61" customFormat="false" ht="12.75" hidden="false" customHeight="false" outlineLevel="0" collapsed="false">
      <c r="K61" s="182" t="s">
        <v>174</v>
      </c>
    </row>
    <row r="62" customFormat="false" ht="12.75" hidden="false" customHeight="false" outlineLevel="0" collapsed="false">
      <c r="K62" s="182" t="s">
        <v>175</v>
      </c>
    </row>
    <row r="63" customFormat="false" ht="12.75" hidden="false" customHeight="false" outlineLevel="0" collapsed="false">
      <c r="K63" s="182" t="s">
        <v>176</v>
      </c>
    </row>
  </sheetData>
  <mergeCells count="2">
    <mergeCell ref="C2:K2"/>
    <mergeCell ref="C3:K3"/>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4.xml><?xml version="1.0" encoding="utf-8"?>
<worksheet xmlns="http://schemas.openxmlformats.org/spreadsheetml/2006/main" xmlns:r="http://schemas.openxmlformats.org/officeDocument/2006/relationships">
  <sheetPr filterMode="false">
    <pageSetUpPr fitToPage="false"/>
  </sheetPr>
  <dimension ref="B2:N61"/>
  <sheetViews>
    <sheetView showFormulas="false" showGridLines="true" showRowColHeaders="true" showZeros="true" rightToLeft="false" tabSelected="false" showOutlineSymbols="true" defaultGridColor="true" view="normal" topLeftCell="A19" colorId="64" zoomScale="75" zoomScaleNormal="75" zoomScalePageLayoutView="100" workbookViewId="0">
      <selection pane="topLeft" activeCell="N36" activeCellId="0" sqref="N36"/>
    </sheetView>
  </sheetViews>
  <sheetFormatPr defaultRowHeight="12.75" zeroHeight="false" outlineLevelRow="0" outlineLevelCol="0"/>
  <cols>
    <col collapsed="false" customWidth="true" hidden="false" outlineLevel="0" max="1" min="1" style="97" width="9.13"/>
    <col collapsed="false" customWidth="true" hidden="false" outlineLevel="0" max="2" min="2" style="97" width="10.58"/>
    <col collapsed="false" customWidth="true" hidden="false" outlineLevel="0" max="3" min="3" style="97" width="13.86"/>
    <col collapsed="false" customWidth="true" hidden="false" outlineLevel="0" max="5" min="4" style="97" width="10.85"/>
    <col collapsed="false" customWidth="true" hidden="false" outlineLevel="0" max="6" min="6" style="97" width="13.02"/>
    <col collapsed="false" customWidth="true" hidden="false" outlineLevel="0" max="7" min="7" style="97" width="22.7"/>
    <col collapsed="false" customWidth="true" hidden="false" outlineLevel="0" max="9" min="8" style="97" width="12.14"/>
    <col collapsed="false" customWidth="true" hidden="false" outlineLevel="0" max="10" min="10" style="97" width="16"/>
    <col collapsed="false" customWidth="true" hidden="false" outlineLevel="0" max="11" min="11" style="97" width="63.29"/>
    <col collapsed="false" customWidth="true" hidden="false" outlineLevel="0" max="12" min="12" style="97" width="21.43"/>
    <col collapsed="false" customWidth="true" hidden="false" outlineLevel="0" max="13" min="13" style="97" width="37.71"/>
    <col collapsed="false" customWidth="true" hidden="false" outlineLevel="0" max="14" min="14" style="97" width="31.69"/>
    <col collapsed="false" customWidth="true" hidden="false" outlineLevel="0" max="1025" min="15" style="97" width="9.13"/>
  </cols>
  <sheetData>
    <row r="2" customFormat="false" ht="12.75" hidden="false" customHeight="false" outlineLevel="0" collapsed="false">
      <c r="B2" s="98" t="s">
        <v>3</v>
      </c>
      <c r="C2" s="98"/>
      <c r="D2" s="99" t="s">
        <v>177</v>
      </c>
      <c r="E2" s="99"/>
      <c r="F2" s="99"/>
      <c r="G2" s="99"/>
      <c r="H2" s="99"/>
      <c r="I2" s="99"/>
      <c r="J2" s="99"/>
      <c r="K2" s="99"/>
    </row>
    <row r="3" customFormat="false" ht="12.75" hidden="false" customHeight="false" outlineLevel="0" collapsed="false">
      <c r="B3" s="100"/>
      <c r="C3" s="100"/>
      <c r="D3" s="183" t="s">
        <v>93</v>
      </c>
      <c r="E3" s="183"/>
      <c r="F3" s="183"/>
      <c r="G3" s="183"/>
      <c r="H3" s="183"/>
      <c r="I3" s="183"/>
      <c r="J3" s="183"/>
      <c r="K3" s="183"/>
    </row>
    <row r="4" customFormat="false" ht="12.75" hidden="false" customHeight="false" outlineLevel="0" collapsed="false">
      <c r="B4" s="102"/>
      <c r="C4" s="102"/>
      <c r="D4" s="103"/>
      <c r="E4" s="103"/>
      <c r="F4" s="103"/>
      <c r="G4" s="103"/>
      <c r="H4" s="104"/>
      <c r="I4" s="104"/>
      <c r="J4" s="104"/>
      <c r="K4" s="105"/>
    </row>
    <row r="5" customFormat="false" ht="25.5" hidden="false" customHeight="false" outlineLevel="0" collapsed="false">
      <c r="B5" s="106" t="s">
        <v>94</v>
      </c>
      <c r="C5" s="184" t="s">
        <v>178</v>
      </c>
      <c r="D5" s="185" t="s">
        <v>96</v>
      </c>
      <c r="E5" s="186" t="s">
        <v>97</v>
      </c>
      <c r="F5" s="186" t="s">
        <v>179</v>
      </c>
      <c r="G5" s="186" t="s">
        <v>99</v>
      </c>
      <c r="H5" s="187" t="s">
        <v>180</v>
      </c>
      <c r="I5" s="187" t="s">
        <v>181</v>
      </c>
      <c r="J5" s="187" t="s">
        <v>102</v>
      </c>
      <c r="K5" s="188" t="s">
        <v>103</v>
      </c>
      <c r="L5" s="189" t="str">
        <f aca="false">WP1!L5</f>
        <v>Q319</v>
      </c>
      <c r="M5" s="189" t="s">
        <v>182</v>
      </c>
      <c r="N5" s="189" t="s">
        <v>183</v>
      </c>
    </row>
    <row r="6" customFormat="false" ht="12.95" hidden="false" customHeight="false" outlineLevel="0" collapsed="false">
      <c r="B6" s="138" t="n">
        <v>1.5</v>
      </c>
      <c r="C6" s="190" t="s">
        <v>24</v>
      </c>
      <c r="D6" s="191" t="n">
        <v>1</v>
      </c>
      <c r="E6" s="192"/>
      <c r="F6" s="192"/>
      <c r="G6" s="192"/>
      <c r="H6" s="193"/>
      <c r="I6" s="193"/>
      <c r="J6" s="192" t="s">
        <v>184</v>
      </c>
      <c r="K6" s="194" t="s">
        <v>185</v>
      </c>
      <c r="L6" s="195"/>
      <c r="N6" s="196"/>
    </row>
    <row r="7" customFormat="false" ht="55.5" hidden="false" customHeight="true" outlineLevel="0" collapsed="false">
      <c r="B7" s="138" t="n">
        <f aca="false">B6</f>
        <v>1.5</v>
      </c>
      <c r="C7" s="197" t="s">
        <v>24</v>
      </c>
      <c r="D7" s="198" t="n">
        <v>2</v>
      </c>
      <c r="E7" s="145"/>
      <c r="F7" s="145"/>
      <c r="G7" s="145" t="n">
        <v>0.95</v>
      </c>
      <c r="H7" s="141" t="s">
        <v>186</v>
      </c>
      <c r="I7" s="141"/>
      <c r="J7" s="145" t="s">
        <v>184</v>
      </c>
      <c r="K7" s="146" t="s">
        <v>187</v>
      </c>
      <c r="L7" s="199" t="n">
        <v>0.972</v>
      </c>
      <c r="M7" s="154"/>
      <c r="N7" s="200"/>
    </row>
    <row r="8" customFormat="false" ht="39.75" hidden="false" customHeight="true" outlineLevel="0" collapsed="false">
      <c r="B8" s="138" t="n">
        <f aca="false">B7</f>
        <v>1.5</v>
      </c>
      <c r="C8" s="197" t="s">
        <v>24</v>
      </c>
      <c r="D8" s="198" t="n">
        <v>3</v>
      </c>
      <c r="E8" s="145"/>
      <c r="F8" s="145"/>
      <c r="G8" s="145" t="n">
        <v>0.98</v>
      </c>
      <c r="H8" s="141" t="s">
        <v>186</v>
      </c>
      <c r="I8" s="141"/>
      <c r="J8" s="145" t="s">
        <v>184</v>
      </c>
      <c r="K8" s="146" t="s">
        <v>188</v>
      </c>
      <c r="L8" s="199" t="n">
        <v>0.964</v>
      </c>
      <c r="M8" s="154"/>
      <c r="N8" s="201"/>
    </row>
    <row r="9" customFormat="false" ht="30" hidden="false" customHeight="true" outlineLevel="0" collapsed="false">
      <c r="B9" s="138" t="n">
        <f aca="false">B8</f>
        <v>1.5</v>
      </c>
      <c r="C9" s="197" t="s">
        <v>24</v>
      </c>
      <c r="D9" s="198" t="n">
        <v>4</v>
      </c>
      <c r="E9" s="145"/>
      <c r="F9" s="145"/>
      <c r="G9" s="145" t="n">
        <v>0.98</v>
      </c>
      <c r="H9" s="141" t="s">
        <v>186</v>
      </c>
      <c r="I9" s="141"/>
      <c r="J9" s="145" t="s">
        <v>184</v>
      </c>
      <c r="K9" s="146" t="s">
        <v>189</v>
      </c>
      <c r="L9" s="202" t="n">
        <v>0.987</v>
      </c>
      <c r="M9" s="203"/>
      <c r="N9" s="200"/>
    </row>
    <row r="10" customFormat="false" ht="39" hidden="false" customHeight="true" outlineLevel="0" collapsed="false">
      <c r="B10" s="138" t="n">
        <f aca="false">B9</f>
        <v>1.5</v>
      </c>
      <c r="C10" s="197" t="s">
        <v>24</v>
      </c>
      <c r="D10" s="198" t="n">
        <v>5</v>
      </c>
      <c r="E10" s="145"/>
      <c r="F10" s="145"/>
      <c r="G10" s="145" t="n">
        <v>0.01</v>
      </c>
      <c r="H10" s="141"/>
      <c r="I10" s="141"/>
      <c r="J10" s="145" t="s">
        <v>184</v>
      </c>
      <c r="K10" s="146" t="s">
        <v>190</v>
      </c>
      <c r="L10" s="204"/>
      <c r="N10" s="200"/>
    </row>
    <row r="11" customFormat="false" ht="12.95" hidden="false" customHeight="false" outlineLevel="0" collapsed="false">
      <c r="B11" s="138" t="n">
        <f aca="false">B10</f>
        <v>1.5</v>
      </c>
      <c r="C11" s="197" t="s">
        <v>24</v>
      </c>
      <c r="D11" s="198"/>
      <c r="E11" s="145" t="n">
        <v>6</v>
      </c>
      <c r="F11" s="169" t="n">
        <v>42705</v>
      </c>
      <c r="G11" s="169" t="n">
        <v>42705</v>
      </c>
      <c r="H11" s="170"/>
      <c r="I11" s="170"/>
      <c r="J11" s="145" t="s">
        <v>184</v>
      </c>
      <c r="K11" s="205" t="s">
        <v>191</v>
      </c>
      <c r="L11" s="206"/>
      <c r="M11" s="200" t="s">
        <v>192</v>
      </c>
      <c r="N11" s="200" t="s">
        <v>153</v>
      </c>
    </row>
    <row r="12" customFormat="false" ht="12.95" hidden="false" customHeight="false" outlineLevel="0" collapsed="false">
      <c r="B12" s="138" t="n">
        <f aca="false">B11</f>
        <v>1.5</v>
      </c>
      <c r="C12" s="197" t="s">
        <v>24</v>
      </c>
      <c r="D12" s="198"/>
      <c r="E12" s="145" t="n">
        <v>7</v>
      </c>
      <c r="F12" s="169" t="n">
        <v>43070</v>
      </c>
      <c r="G12" s="169" t="n">
        <v>43070</v>
      </c>
      <c r="H12" s="170"/>
      <c r="I12" s="170"/>
      <c r="J12" s="145" t="s">
        <v>184</v>
      </c>
      <c r="K12" s="205" t="s">
        <v>191</v>
      </c>
      <c r="L12" s="206"/>
      <c r="M12" s="200" t="s">
        <v>192</v>
      </c>
      <c r="N12" s="200" t="s">
        <v>153</v>
      </c>
    </row>
    <row r="13" customFormat="false" ht="12.95" hidden="false" customHeight="false" outlineLevel="0" collapsed="false">
      <c r="B13" s="138" t="n">
        <f aca="false">B12</f>
        <v>1.5</v>
      </c>
      <c r="C13" s="197" t="s">
        <v>24</v>
      </c>
      <c r="D13" s="198"/>
      <c r="E13" s="145" t="n">
        <v>8</v>
      </c>
      <c r="F13" s="169" t="n">
        <v>43435</v>
      </c>
      <c r="G13" s="169" t="n">
        <v>43435</v>
      </c>
      <c r="H13" s="170"/>
      <c r="I13" s="170"/>
      <c r="J13" s="145" t="s">
        <v>184</v>
      </c>
      <c r="K13" s="205" t="s">
        <v>191</v>
      </c>
      <c r="L13" s="200"/>
      <c r="M13" s="200"/>
      <c r="N13" s="200" t="s">
        <v>121</v>
      </c>
    </row>
    <row r="14" customFormat="false" ht="12.95" hidden="false" customHeight="false" outlineLevel="0" collapsed="false">
      <c r="B14" s="138" t="n">
        <f aca="false">B13</f>
        <v>1.5</v>
      </c>
      <c r="C14" s="197" t="s">
        <v>24</v>
      </c>
      <c r="D14" s="198"/>
      <c r="E14" s="145" t="n">
        <v>9</v>
      </c>
      <c r="F14" s="169" t="n">
        <v>43800</v>
      </c>
      <c r="G14" s="169" t="n">
        <v>43800</v>
      </c>
      <c r="H14" s="170"/>
      <c r="I14" s="170"/>
      <c r="J14" s="145" t="s">
        <v>184</v>
      </c>
      <c r="K14" s="205" t="s">
        <v>191</v>
      </c>
      <c r="L14" s="200"/>
      <c r="M14" s="200"/>
      <c r="N14" s="200" t="s">
        <v>121</v>
      </c>
    </row>
    <row r="15" customFormat="false" ht="12.95" hidden="false" customHeight="false" outlineLevel="0" collapsed="false">
      <c r="B15" s="112" t="n">
        <v>1.6</v>
      </c>
      <c r="C15" s="207" t="s">
        <v>39</v>
      </c>
      <c r="D15" s="208" t="n">
        <v>1</v>
      </c>
      <c r="E15" s="113"/>
      <c r="F15" s="113"/>
      <c r="G15" s="113"/>
      <c r="H15" s="118"/>
      <c r="I15" s="117"/>
      <c r="J15" s="114" t="s">
        <v>193</v>
      </c>
      <c r="K15" s="124" t="s">
        <v>194</v>
      </c>
      <c r="L15" s="209" t="s">
        <v>195</v>
      </c>
      <c r="M15" s="210"/>
      <c r="N15" s="200"/>
    </row>
    <row r="16" customFormat="false" ht="109.5" hidden="false" customHeight="true" outlineLevel="0" collapsed="false">
      <c r="B16" s="112" t="n">
        <v>1.6</v>
      </c>
      <c r="C16" s="207" t="s">
        <v>39</v>
      </c>
      <c r="D16" s="208" t="n">
        <v>2</v>
      </c>
      <c r="E16" s="113"/>
      <c r="F16" s="113"/>
      <c r="G16" s="113"/>
      <c r="H16" s="118"/>
      <c r="I16" s="118"/>
      <c r="J16" s="113" t="s">
        <v>193</v>
      </c>
      <c r="K16" s="124" t="s">
        <v>196</v>
      </c>
      <c r="L16" s="211" t="n">
        <v>0.098</v>
      </c>
      <c r="M16" s="212" t="s">
        <v>197</v>
      </c>
      <c r="N16" s="200"/>
    </row>
    <row r="17" customFormat="false" ht="12.95" hidden="false" customHeight="false" outlineLevel="0" collapsed="false">
      <c r="B17" s="112" t="n">
        <v>1.6</v>
      </c>
      <c r="C17" s="207" t="s">
        <v>39</v>
      </c>
      <c r="D17" s="208" t="n">
        <v>3</v>
      </c>
      <c r="E17" s="113"/>
      <c r="F17" s="113"/>
      <c r="G17" s="113"/>
      <c r="H17" s="118" t="s">
        <v>111</v>
      </c>
      <c r="I17" s="118"/>
      <c r="J17" s="113" t="s">
        <v>193</v>
      </c>
      <c r="K17" s="124" t="s">
        <v>198</v>
      </c>
      <c r="L17" s="209" t="s">
        <v>195</v>
      </c>
      <c r="M17" s="210"/>
      <c r="N17" s="200"/>
    </row>
    <row r="18" customFormat="false" ht="12.8" hidden="false" customHeight="false" outlineLevel="0" collapsed="false">
      <c r="B18" s="112" t="n">
        <v>1.6</v>
      </c>
      <c r="C18" s="207" t="s">
        <v>39</v>
      </c>
      <c r="D18" s="208" t="n">
        <v>4</v>
      </c>
      <c r="E18" s="113"/>
      <c r="F18" s="113"/>
      <c r="G18" s="113" t="n">
        <v>0.9</v>
      </c>
      <c r="H18" s="118"/>
      <c r="I18" s="118"/>
      <c r="J18" s="113" t="s">
        <v>193</v>
      </c>
      <c r="K18" s="124" t="s">
        <v>199</v>
      </c>
      <c r="L18" s="209" t="s">
        <v>195</v>
      </c>
      <c r="M18" s="213"/>
      <c r="N18" s="200"/>
    </row>
    <row r="19" customFormat="false" ht="12.95" hidden="false" customHeight="false" outlineLevel="0" collapsed="false">
      <c r="B19" s="112" t="n">
        <v>1.6</v>
      </c>
      <c r="C19" s="207" t="s">
        <v>39</v>
      </c>
      <c r="D19" s="208" t="n">
        <v>5</v>
      </c>
      <c r="E19" s="113"/>
      <c r="F19" s="118"/>
      <c r="G19" s="118"/>
      <c r="H19" s="118"/>
      <c r="I19" s="118"/>
      <c r="J19" s="113" t="s">
        <v>193</v>
      </c>
      <c r="K19" s="124" t="s">
        <v>200</v>
      </c>
      <c r="L19" s="209" t="s">
        <v>195</v>
      </c>
      <c r="M19" s="214"/>
      <c r="N19" s="200"/>
    </row>
    <row r="20" customFormat="false" ht="45.75" hidden="false" customHeight="true" outlineLevel="0" collapsed="false">
      <c r="B20" s="112" t="n">
        <v>1.6</v>
      </c>
      <c r="C20" s="207" t="s">
        <v>39</v>
      </c>
      <c r="D20" s="208" t="n">
        <v>6</v>
      </c>
      <c r="E20" s="113"/>
      <c r="F20" s="118"/>
      <c r="G20" s="215" t="n">
        <v>0.08</v>
      </c>
      <c r="H20" s="118"/>
      <c r="I20" s="118"/>
      <c r="J20" s="113" t="s">
        <v>193</v>
      </c>
      <c r="K20" s="124" t="s">
        <v>201</v>
      </c>
      <c r="L20" s="216"/>
      <c r="M20" s="214" t="s">
        <v>202</v>
      </c>
      <c r="N20" s="200"/>
    </row>
    <row r="21" customFormat="false" ht="15" hidden="false" customHeight="true" outlineLevel="0" collapsed="false">
      <c r="B21" s="112" t="n">
        <v>1.6</v>
      </c>
      <c r="C21" s="207" t="s">
        <v>39</v>
      </c>
      <c r="D21" s="208"/>
      <c r="E21" s="113" t="n">
        <v>7</v>
      </c>
      <c r="F21" s="130" t="n">
        <v>42705</v>
      </c>
      <c r="G21" s="130" t="n">
        <v>42705</v>
      </c>
      <c r="H21" s="118"/>
      <c r="I21" s="130"/>
      <c r="J21" s="113" t="s">
        <v>193</v>
      </c>
      <c r="K21" s="124" t="s">
        <v>203</v>
      </c>
      <c r="L21" s="217"/>
      <c r="M21" s="200"/>
      <c r="N21" s="200" t="s">
        <v>153</v>
      </c>
    </row>
    <row r="22" customFormat="false" ht="15" hidden="false" customHeight="true" outlineLevel="0" collapsed="false">
      <c r="B22" s="112" t="n">
        <v>1.6</v>
      </c>
      <c r="C22" s="207" t="s">
        <v>39</v>
      </c>
      <c r="D22" s="208"/>
      <c r="E22" s="113" t="n">
        <v>8</v>
      </c>
      <c r="F22" s="130" t="n">
        <v>43070</v>
      </c>
      <c r="G22" s="130" t="n">
        <v>43070</v>
      </c>
      <c r="H22" s="117"/>
      <c r="I22" s="117"/>
      <c r="J22" s="113" t="s">
        <v>193</v>
      </c>
      <c r="K22" s="124" t="s">
        <v>203</v>
      </c>
      <c r="L22" s="217"/>
      <c r="M22" s="200"/>
      <c r="N22" s="200" t="s">
        <v>153</v>
      </c>
    </row>
    <row r="23" customFormat="false" ht="17.25" hidden="false" customHeight="true" outlineLevel="0" collapsed="false">
      <c r="B23" s="112" t="n">
        <v>1.6</v>
      </c>
      <c r="C23" s="207" t="s">
        <v>39</v>
      </c>
      <c r="D23" s="208"/>
      <c r="E23" s="113" t="n">
        <v>9</v>
      </c>
      <c r="F23" s="130" t="n">
        <v>43435</v>
      </c>
      <c r="G23" s="130" t="n">
        <v>43435</v>
      </c>
      <c r="H23" s="117"/>
      <c r="I23" s="117"/>
      <c r="J23" s="113" t="s">
        <v>193</v>
      </c>
      <c r="K23" s="124" t="s">
        <v>203</v>
      </c>
      <c r="L23" s="217"/>
      <c r="M23" s="200"/>
      <c r="N23" s="200" t="s">
        <v>121</v>
      </c>
    </row>
    <row r="24" customFormat="false" ht="15" hidden="false" customHeight="true" outlineLevel="0" collapsed="false">
      <c r="B24" s="112" t="n">
        <v>1.6</v>
      </c>
      <c r="C24" s="207" t="s">
        <v>39</v>
      </c>
      <c r="D24" s="208"/>
      <c r="E24" s="113" t="n">
        <v>10</v>
      </c>
      <c r="F24" s="130" t="n">
        <v>43800</v>
      </c>
      <c r="G24" s="130" t="n">
        <v>43800</v>
      </c>
      <c r="H24" s="117"/>
      <c r="I24" s="117"/>
      <c r="J24" s="113" t="s">
        <v>193</v>
      </c>
      <c r="K24" s="124" t="s">
        <v>203</v>
      </c>
      <c r="L24" s="217"/>
      <c r="M24" s="200"/>
      <c r="N24" s="200" t="s">
        <v>121</v>
      </c>
    </row>
    <row r="25" customFormat="false" ht="12.95" hidden="false" customHeight="false" outlineLevel="0" collapsed="false">
      <c r="B25" s="138" t="n">
        <v>1.7</v>
      </c>
      <c r="C25" s="218" t="s">
        <v>204</v>
      </c>
      <c r="D25" s="219" t="n">
        <v>1</v>
      </c>
      <c r="E25" s="139"/>
      <c r="F25" s="139"/>
      <c r="G25" s="220" t="n">
        <v>0.9</v>
      </c>
      <c r="H25" s="171"/>
      <c r="I25" s="171"/>
      <c r="J25" s="193" t="s">
        <v>205</v>
      </c>
      <c r="K25" s="205" t="s">
        <v>206</v>
      </c>
      <c r="L25" s="221" t="n">
        <v>0.988</v>
      </c>
      <c r="M25" s="200"/>
      <c r="N25" s="200"/>
    </row>
    <row r="26" customFormat="false" ht="12.95" hidden="false" customHeight="false" outlineLevel="0" collapsed="false">
      <c r="B26" s="138" t="n">
        <f aca="false">B25</f>
        <v>1.7</v>
      </c>
      <c r="C26" s="197" t="s">
        <v>50</v>
      </c>
      <c r="D26" s="198" t="n">
        <v>2</v>
      </c>
      <c r="E26" s="145"/>
      <c r="F26" s="145"/>
      <c r="G26" s="220" t="s">
        <v>207</v>
      </c>
      <c r="H26" s="170" t="s">
        <v>111</v>
      </c>
      <c r="I26" s="171"/>
      <c r="J26" s="193" t="s">
        <v>205</v>
      </c>
      <c r="K26" s="205" t="s">
        <v>208</v>
      </c>
      <c r="L26" s="216" t="n">
        <v>0.862</v>
      </c>
      <c r="M26" s="200"/>
      <c r="N26" s="200"/>
    </row>
    <row r="27" customFormat="false" ht="12.95" hidden="false" customHeight="false" outlineLevel="0" collapsed="false">
      <c r="B27" s="138" t="n">
        <f aca="false">B26</f>
        <v>1.7</v>
      </c>
      <c r="C27" s="197" t="s">
        <v>50</v>
      </c>
      <c r="D27" s="219" t="n">
        <v>3</v>
      </c>
      <c r="E27" s="145"/>
      <c r="F27" s="145"/>
      <c r="G27" s="220" t="n">
        <v>0.5</v>
      </c>
      <c r="H27" s="170"/>
      <c r="I27" s="171"/>
      <c r="J27" s="193" t="s">
        <v>205</v>
      </c>
      <c r="K27" s="205" t="s">
        <v>209</v>
      </c>
      <c r="L27" s="221" t="n">
        <v>0.694</v>
      </c>
      <c r="M27" s="200"/>
      <c r="N27" s="200"/>
    </row>
    <row r="28" customFormat="false" ht="12.95" hidden="false" customHeight="false" outlineLevel="0" collapsed="false">
      <c r="B28" s="138" t="n">
        <f aca="false">B27</f>
        <v>1.7</v>
      </c>
      <c r="C28" s="197" t="s">
        <v>50</v>
      </c>
      <c r="D28" s="198" t="n">
        <v>4</v>
      </c>
      <c r="E28" s="145"/>
      <c r="F28" s="145"/>
      <c r="G28" s="220" t="s">
        <v>210</v>
      </c>
      <c r="H28" s="170"/>
      <c r="I28" s="171"/>
      <c r="J28" s="193" t="s">
        <v>205</v>
      </c>
      <c r="K28" s="205" t="s">
        <v>211</v>
      </c>
      <c r="L28" s="221" t="n">
        <v>0.711</v>
      </c>
      <c r="M28" s="200"/>
      <c r="N28" s="200"/>
    </row>
    <row r="29" customFormat="false" ht="12.95" hidden="false" customHeight="false" outlineLevel="0" collapsed="false">
      <c r="B29" s="138" t="n">
        <f aca="false">B28</f>
        <v>1.7</v>
      </c>
      <c r="C29" s="197" t="s">
        <v>50</v>
      </c>
      <c r="D29" s="198" t="n">
        <v>5</v>
      </c>
      <c r="E29" s="145"/>
      <c r="F29" s="145"/>
      <c r="G29" s="220" t="n">
        <v>0.15</v>
      </c>
      <c r="H29" s="170"/>
      <c r="I29" s="171"/>
      <c r="J29" s="193" t="s">
        <v>205</v>
      </c>
      <c r="K29" s="205" t="s">
        <v>212</v>
      </c>
      <c r="L29" s="221" t="n">
        <v>0.216</v>
      </c>
      <c r="M29" s="222"/>
      <c r="N29" s="200"/>
    </row>
    <row r="30" customFormat="false" ht="34.95" hidden="false" customHeight="false" outlineLevel="0" collapsed="false">
      <c r="B30" s="138" t="n">
        <f aca="false">B29</f>
        <v>1.7</v>
      </c>
      <c r="C30" s="197" t="s">
        <v>50</v>
      </c>
      <c r="D30" s="219" t="n">
        <v>6</v>
      </c>
      <c r="E30" s="145"/>
      <c r="F30" s="145"/>
      <c r="G30" s="220" t="s">
        <v>213</v>
      </c>
      <c r="H30" s="170" t="s">
        <v>111</v>
      </c>
      <c r="I30" s="171"/>
      <c r="J30" s="193" t="s">
        <v>205</v>
      </c>
      <c r="K30" s="205" t="s">
        <v>214</v>
      </c>
      <c r="L30" s="223" t="s">
        <v>215</v>
      </c>
      <c r="M30" s="222"/>
      <c r="N30" s="200"/>
    </row>
    <row r="31" customFormat="false" ht="41.25" hidden="false" customHeight="true" outlineLevel="0" collapsed="false">
      <c r="B31" s="138" t="n">
        <f aca="false">B30</f>
        <v>1.7</v>
      </c>
      <c r="C31" s="197" t="s">
        <v>50</v>
      </c>
      <c r="D31" s="198" t="n">
        <v>7</v>
      </c>
      <c r="E31" s="145"/>
      <c r="F31" s="145"/>
      <c r="G31" s="220" t="s">
        <v>216</v>
      </c>
      <c r="H31" s="170"/>
      <c r="I31" s="171"/>
      <c r="J31" s="193" t="s">
        <v>205</v>
      </c>
      <c r="K31" s="205" t="s">
        <v>217</v>
      </c>
      <c r="L31" s="224"/>
      <c r="M31" s="222"/>
      <c r="N31" s="200"/>
    </row>
    <row r="32" customFormat="false" ht="36" hidden="false" customHeight="true" outlineLevel="0" collapsed="false">
      <c r="B32" s="138" t="n">
        <f aca="false">B31</f>
        <v>1.7</v>
      </c>
      <c r="C32" s="197" t="s">
        <v>50</v>
      </c>
      <c r="D32" s="198"/>
      <c r="E32" s="145" t="n">
        <v>8</v>
      </c>
      <c r="F32" s="169" t="n">
        <v>42705</v>
      </c>
      <c r="G32" s="169" t="n">
        <v>42705</v>
      </c>
      <c r="H32" s="170"/>
      <c r="I32" s="171"/>
      <c r="J32" s="193" t="s">
        <v>205</v>
      </c>
      <c r="K32" s="205" t="s">
        <v>218</v>
      </c>
      <c r="L32" s="225"/>
      <c r="M32" s="200" t="s">
        <v>192</v>
      </c>
      <c r="N32" s="200" t="s">
        <v>153</v>
      </c>
    </row>
    <row r="33" customFormat="false" ht="12.75" hidden="false" customHeight="false" outlineLevel="0" collapsed="false">
      <c r="B33" s="138" t="n">
        <f aca="false">B32</f>
        <v>1.7</v>
      </c>
      <c r="C33" s="197" t="s">
        <v>50</v>
      </c>
      <c r="D33" s="198"/>
      <c r="E33" s="145" t="n">
        <v>9</v>
      </c>
      <c r="F33" s="226" t="n">
        <v>43070</v>
      </c>
      <c r="G33" s="226" t="n">
        <v>43070</v>
      </c>
      <c r="H33" s="171"/>
      <c r="I33" s="171"/>
      <c r="J33" s="193" t="s">
        <v>205</v>
      </c>
      <c r="K33" s="205" t="s">
        <v>218</v>
      </c>
      <c r="L33" s="206"/>
      <c r="M33" s="200" t="s">
        <v>192</v>
      </c>
      <c r="N33" s="200" t="s">
        <v>153</v>
      </c>
    </row>
    <row r="34" customFormat="false" ht="30.75" hidden="false" customHeight="true" outlineLevel="0" collapsed="false">
      <c r="B34" s="138" t="n">
        <f aca="false">B33</f>
        <v>1.7</v>
      </c>
      <c r="C34" s="197" t="s">
        <v>50</v>
      </c>
      <c r="D34" s="198"/>
      <c r="E34" s="145" t="n">
        <v>10</v>
      </c>
      <c r="F34" s="169" t="n">
        <v>43435</v>
      </c>
      <c r="G34" s="169" t="n">
        <v>43435</v>
      </c>
      <c r="H34" s="171"/>
      <c r="I34" s="171"/>
      <c r="J34" s="193" t="s">
        <v>205</v>
      </c>
      <c r="K34" s="205" t="s">
        <v>218</v>
      </c>
      <c r="L34" s="200"/>
      <c r="M34" s="200"/>
      <c r="N34" s="200" t="s">
        <v>121</v>
      </c>
    </row>
    <row r="35" customFormat="false" ht="12.75" hidden="false" customHeight="false" outlineLevel="0" collapsed="false">
      <c r="B35" s="138" t="n">
        <f aca="false">B34</f>
        <v>1.7</v>
      </c>
      <c r="C35" s="197" t="s">
        <v>50</v>
      </c>
      <c r="D35" s="198"/>
      <c r="E35" s="145" t="n">
        <v>11</v>
      </c>
      <c r="F35" s="226" t="n">
        <v>43800</v>
      </c>
      <c r="G35" s="226" t="n">
        <v>43800</v>
      </c>
      <c r="H35" s="171"/>
      <c r="I35" s="171"/>
      <c r="J35" s="193" t="s">
        <v>205</v>
      </c>
      <c r="K35" s="205" t="s">
        <v>218</v>
      </c>
      <c r="L35" s="200"/>
      <c r="M35" s="200"/>
      <c r="N35" s="200" t="s">
        <v>121</v>
      </c>
    </row>
    <row r="36" customFormat="false" ht="12.95" hidden="false" customHeight="false" outlineLevel="0" collapsed="false">
      <c r="B36" s="227" t="n">
        <v>1.8</v>
      </c>
      <c r="C36" s="228" t="s">
        <v>219</v>
      </c>
      <c r="D36" s="229" t="n">
        <v>1</v>
      </c>
      <c r="E36" s="135"/>
      <c r="F36" s="135"/>
      <c r="G36" s="230" t="n">
        <v>0.75</v>
      </c>
      <c r="H36" s="117"/>
      <c r="I36" s="117"/>
      <c r="J36" s="117" t="s">
        <v>220</v>
      </c>
      <c r="K36" s="162" t="s">
        <v>221</v>
      </c>
      <c r="L36" s="231" t="n">
        <v>0.9925</v>
      </c>
      <c r="M36" s="232" t="s">
        <v>195</v>
      </c>
      <c r="N36" s="232" t="s">
        <v>195</v>
      </c>
    </row>
    <row r="37" customFormat="false" ht="12.95" hidden="false" customHeight="false" outlineLevel="0" collapsed="false">
      <c r="B37" s="227" t="n">
        <v>1.8</v>
      </c>
      <c r="C37" s="207" t="s">
        <v>219</v>
      </c>
      <c r="D37" s="208" t="n">
        <v>2</v>
      </c>
      <c r="E37" s="113"/>
      <c r="F37" s="113"/>
      <c r="G37" s="233"/>
      <c r="H37" s="118" t="s">
        <v>111</v>
      </c>
      <c r="I37" s="117"/>
      <c r="J37" s="117" t="s">
        <v>220</v>
      </c>
      <c r="K37" s="234" t="s">
        <v>222</v>
      </c>
      <c r="L37" s="231" t="n">
        <v>0.02678</v>
      </c>
      <c r="M37" s="232" t="s">
        <v>195</v>
      </c>
      <c r="N37" s="232" t="s">
        <v>195</v>
      </c>
    </row>
    <row r="38" customFormat="false" ht="57" hidden="false" customHeight="true" outlineLevel="0" collapsed="false">
      <c r="B38" s="227" t="n">
        <v>1.8</v>
      </c>
      <c r="C38" s="207" t="s">
        <v>219</v>
      </c>
      <c r="D38" s="229" t="n">
        <v>3</v>
      </c>
      <c r="E38" s="113"/>
      <c r="F38" s="113"/>
      <c r="G38" s="113" t="s">
        <v>223</v>
      </c>
      <c r="H38" s="118"/>
      <c r="I38" s="117"/>
      <c r="J38" s="117" t="s">
        <v>220</v>
      </c>
      <c r="K38" s="234" t="s">
        <v>224</v>
      </c>
      <c r="L38" s="235" t="n">
        <v>0</v>
      </c>
      <c r="M38" s="236"/>
      <c r="N38" s="237" t="s">
        <v>225</v>
      </c>
    </row>
    <row r="39" customFormat="false" ht="57" hidden="false" customHeight="true" outlineLevel="0" collapsed="false">
      <c r="B39" s="227" t="n">
        <v>1.8</v>
      </c>
      <c r="C39" s="238" t="s">
        <v>219</v>
      </c>
      <c r="D39" s="229" t="n">
        <v>4</v>
      </c>
      <c r="E39" s="113"/>
      <c r="F39" s="113"/>
      <c r="G39" s="233" t="n">
        <v>0.75</v>
      </c>
      <c r="H39" s="130"/>
      <c r="I39" s="136"/>
      <c r="J39" s="117" t="s">
        <v>220</v>
      </c>
      <c r="K39" s="239" t="s">
        <v>226</v>
      </c>
      <c r="L39" s="240" t="n">
        <v>0.5778</v>
      </c>
      <c r="M39" s="232" t="s">
        <v>195</v>
      </c>
      <c r="N39" s="232" t="s">
        <v>227</v>
      </c>
    </row>
    <row r="40" customFormat="false" ht="57" hidden="false" customHeight="true" outlineLevel="0" collapsed="false">
      <c r="B40" s="227" t="n">
        <v>1.8</v>
      </c>
      <c r="C40" s="241" t="s">
        <v>219</v>
      </c>
      <c r="D40" s="208" t="n">
        <v>5</v>
      </c>
      <c r="E40" s="113"/>
      <c r="F40" s="242"/>
      <c r="G40" s="243" t="n">
        <v>0.025</v>
      </c>
      <c r="H40" s="244"/>
      <c r="I40" s="245"/>
      <c r="J40" s="117" t="s">
        <v>220</v>
      </c>
      <c r="K40" s="246" t="s">
        <v>228</v>
      </c>
      <c r="L40" s="240" t="n">
        <v>0.02879</v>
      </c>
      <c r="M40" s="232" t="s">
        <v>229</v>
      </c>
      <c r="N40" s="232" t="s">
        <v>229</v>
      </c>
    </row>
    <row r="41" customFormat="false" ht="57" hidden="false" customHeight="true" outlineLevel="0" collapsed="false">
      <c r="B41" s="227" t="n">
        <v>1.8</v>
      </c>
      <c r="C41" s="247" t="s">
        <v>219</v>
      </c>
      <c r="D41" s="248"/>
      <c r="E41" s="248" t="n">
        <v>6</v>
      </c>
      <c r="F41" s="249" t="n">
        <v>42705</v>
      </c>
      <c r="G41" s="249" t="n">
        <v>42705</v>
      </c>
      <c r="H41" s="250"/>
      <c r="I41" s="251"/>
      <c r="J41" s="117" t="s">
        <v>220</v>
      </c>
      <c r="K41" s="252" t="s">
        <v>230</v>
      </c>
      <c r="L41" s="225"/>
      <c r="M41" s="200" t="s">
        <v>192</v>
      </c>
      <c r="N41" s="200" t="s">
        <v>153</v>
      </c>
    </row>
    <row r="42" customFormat="false" ht="12.75" hidden="false" customHeight="false" outlineLevel="0" collapsed="false">
      <c r="B42" s="227" t="n">
        <v>1.8</v>
      </c>
      <c r="C42" s="247" t="s">
        <v>219</v>
      </c>
      <c r="D42" s="248"/>
      <c r="E42" s="248" t="n">
        <v>7</v>
      </c>
      <c r="F42" s="249" t="n">
        <v>43070</v>
      </c>
      <c r="G42" s="249" t="n">
        <v>43070</v>
      </c>
      <c r="H42" s="250"/>
      <c r="I42" s="251"/>
      <c r="J42" s="117" t="s">
        <v>220</v>
      </c>
      <c r="K42" s="252" t="s">
        <v>230</v>
      </c>
      <c r="L42" s="225"/>
      <c r="M42" s="200" t="s">
        <v>192</v>
      </c>
      <c r="N42" s="200" t="s">
        <v>153</v>
      </c>
    </row>
    <row r="43" customFormat="false" ht="12.75" hidden="false" customHeight="false" outlineLevel="0" collapsed="false">
      <c r="B43" s="227" t="n">
        <v>1.8</v>
      </c>
      <c r="C43" s="247" t="s">
        <v>219</v>
      </c>
      <c r="D43" s="248"/>
      <c r="E43" s="248" t="n">
        <v>8</v>
      </c>
      <c r="F43" s="249" t="n">
        <v>43435</v>
      </c>
      <c r="G43" s="249" t="n">
        <v>43435</v>
      </c>
      <c r="H43" s="250"/>
      <c r="I43" s="251"/>
      <c r="J43" s="117" t="s">
        <v>220</v>
      </c>
      <c r="K43" s="252" t="s">
        <v>230</v>
      </c>
      <c r="L43" s="200"/>
      <c r="M43" s="200"/>
      <c r="N43" s="200" t="s">
        <v>121</v>
      </c>
    </row>
    <row r="44" customFormat="false" ht="12.75" hidden="false" customHeight="false" outlineLevel="0" collapsed="false">
      <c r="B44" s="227" t="n">
        <v>1.8</v>
      </c>
      <c r="C44" s="247" t="s">
        <v>219</v>
      </c>
      <c r="D44" s="248"/>
      <c r="E44" s="248" t="n">
        <v>9</v>
      </c>
      <c r="F44" s="249" t="n">
        <v>43800</v>
      </c>
      <c r="G44" s="249" t="n">
        <v>43800</v>
      </c>
      <c r="H44" s="250"/>
      <c r="I44" s="251"/>
      <c r="J44" s="117" t="s">
        <v>220</v>
      </c>
      <c r="K44" s="252" t="s">
        <v>230</v>
      </c>
      <c r="L44" s="200"/>
      <c r="M44" s="200"/>
      <c r="N44" s="200" t="s">
        <v>121</v>
      </c>
    </row>
    <row r="45" customFormat="false" ht="27" hidden="false" customHeight="true" outlineLevel="0" collapsed="false"/>
    <row r="53" customFormat="false" ht="15" hidden="false" customHeight="true" outlineLevel="0" collapsed="false"/>
    <row r="54" customFormat="false" ht="48" hidden="false" customHeight="true" outlineLevel="0" collapsed="false"/>
    <row r="61" customFormat="false" ht="32.25" hidden="false" customHeight="true" outlineLevel="0" collapsed="false"/>
  </sheetData>
  <mergeCells count="2">
    <mergeCell ref="D2:K2"/>
    <mergeCell ref="D3:K3"/>
  </mergeCells>
  <conditionalFormatting sqref="L10">
    <cfRule type="cellIs" priority="2" operator="between" aboveAverage="0" equalAverage="0" bottom="0" percent="0" rank="0" text="" dxfId="0">
      <formula>$E$13</formula>
      <formula>0.02</formula>
    </cfRule>
    <cfRule type="cellIs" priority="3" operator="greaterThan" aboveAverage="0" equalAverage="0" bottom="0" percent="0" rank="0" text="" dxfId="1">
      <formula>0.02</formula>
    </cfRule>
    <cfRule type="cellIs" priority="4" operator="lessThan" aboveAverage="0" equalAverage="0" bottom="0" percent="0" rank="0" text="" dxfId="2">
      <formula>$E$13</formula>
    </cfRule>
  </conditionalFormatting>
  <conditionalFormatting sqref="L7">
    <cfRule type="cellIs" priority="5" operator="greaterThanOrEqual" aboveAverage="0" equalAverage="0" bottom="0" percent="0" rank="0" text="" dxfId="3">
      <formula>$E7</formula>
    </cfRule>
    <cfRule type="cellIs" priority="6" operator="between" aboveAverage="0" equalAverage="0" bottom="0" percent="0" rank="0" text="" dxfId="4">
      <formula>0.9</formula>
      <formula>"$E10"</formula>
    </cfRule>
    <cfRule type="cellIs" priority="7" operator="lessThan" aboveAverage="0" equalAverage="0" bottom="0" percent="0" rank="0" text="" dxfId="5">
      <formula>0.9</formula>
    </cfRule>
  </conditionalFormatting>
  <conditionalFormatting sqref="L8:L9">
    <cfRule type="cellIs" priority="8" operator="greaterThanOrEqual" aboveAverage="0" equalAverage="0" bottom="0" percent="0" rank="0" text="" dxfId="6">
      <formula>$E7</formula>
    </cfRule>
    <cfRule type="cellIs" priority="9" operator="between" aboveAverage="0" equalAverage="0" bottom="0" percent="0" rank="0" text="" dxfId="7">
      <formula>0.9</formula>
      <formula>"$E10"</formula>
    </cfRule>
    <cfRule type="cellIs" priority="10" operator="lessThan" aboveAverage="0" equalAverage="0" bottom="0" percent="0" rank="0" text="" dxfId="8">
      <formula>0.9</formula>
    </cfRule>
  </conditionalFormatting>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5.xml><?xml version="1.0" encoding="utf-8"?>
<worksheet xmlns="http://schemas.openxmlformats.org/spreadsheetml/2006/main" xmlns:r="http://schemas.openxmlformats.org/officeDocument/2006/relationships">
  <sheetPr filterMode="false">
    <pageSetUpPr fitToPage="false"/>
  </sheetPr>
  <dimension ref="B2:J68"/>
  <sheetViews>
    <sheetView showFormulas="false" showGridLines="true" showRowColHeaders="true" showZeros="true" rightToLeft="false" tabSelected="false" showOutlineSymbols="true" defaultGridColor="true" view="normal" topLeftCell="B34" colorId="64" zoomScale="70" zoomScaleNormal="70" zoomScalePageLayoutView="100" workbookViewId="0">
      <selection pane="topLeft" activeCell="J44" activeCellId="0" sqref="J44"/>
    </sheetView>
  </sheetViews>
  <sheetFormatPr defaultRowHeight="12.75" zeroHeight="false" outlineLevelRow="0" outlineLevelCol="0"/>
  <cols>
    <col collapsed="false" customWidth="true" hidden="false" outlineLevel="0" max="1" min="1" style="97" width="9.13"/>
    <col collapsed="false" customWidth="true" hidden="false" outlineLevel="0" max="2" min="2" style="97" width="8"/>
    <col collapsed="false" customWidth="true" hidden="false" outlineLevel="0" max="3" min="3" style="97" width="24.87"/>
    <col collapsed="false" customWidth="true" hidden="false" outlineLevel="0" max="4" min="4" style="97" width="10.85"/>
    <col collapsed="false" customWidth="true" hidden="false" outlineLevel="0" max="5" min="5" style="97" width="23.01"/>
    <col collapsed="false" customWidth="true" hidden="false" outlineLevel="0" max="6" min="6" style="97" width="10.85"/>
    <col collapsed="false" customWidth="true" hidden="false" outlineLevel="0" max="7" min="7" style="97" width="16"/>
    <col collapsed="false" customWidth="true" hidden="false" outlineLevel="0" max="8" min="8" style="97" width="66.29"/>
    <col collapsed="false" customWidth="true" hidden="false" outlineLevel="0" max="9" min="9" style="97" width="26.85"/>
    <col collapsed="false" customWidth="true" hidden="false" outlineLevel="0" max="10" min="10" style="97" width="32.87"/>
    <col collapsed="false" customWidth="true" hidden="false" outlineLevel="0" max="1025" min="11" style="97" width="9.13"/>
  </cols>
  <sheetData>
    <row r="2" customFormat="false" ht="12.75" hidden="false" customHeight="false" outlineLevel="0" collapsed="false">
      <c r="B2" s="98" t="s">
        <v>6</v>
      </c>
      <c r="C2" s="99" t="s">
        <v>231</v>
      </c>
      <c r="D2" s="99"/>
      <c r="E2" s="99"/>
      <c r="F2" s="99"/>
      <c r="G2" s="99"/>
      <c r="H2" s="99"/>
    </row>
    <row r="3" customFormat="false" ht="12.75" hidden="false" customHeight="false" outlineLevel="0" collapsed="false">
      <c r="B3" s="100"/>
      <c r="C3" s="101" t="s">
        <v>232</v>
      </c>
      <c r="D3" s="101"/>
      <c r="E3" s="101"/>
      <c r="F3" s="101"/>
      <c r="G3" s="101"/>
      <c r="H3" s="101"/>
    </row>
    <row r="4" customFormat="false" ht="12.75" hidden="false" customHeight="false" outlineLevel="0" collapsed="false">
      <c r="B4" s="102"/>
      <c r="C4" s="253"/>
      <c r="D4" s="103"/>
      <c r="E4" s="104"/>
      <c r="F4" s="104"/>
      <c r="G4" s="104"/>
      <c r="H4" s="105"/>
    </row>
    <row r="5" customFormat="false" ht="12.75" hidden="false" customHeight="false" outlineLevel="0" collapsed="false">
      <c r="B5" s="254" t="s">
        <v>94</v>
      </c>
      <c r="C5" s="185" t="s">
        <v>95</v>
      </c>
      <c r="D5" s="186" t="s">
        <v>96</v>
      </c>
      <c r="E5" s="255" t="s">
        <v>233</v>
      </c>
      <c r="F5" s="255" t="s">
        <v>234</v>
      </c>
      <c r="G5" s="255" t="s">
        <v>102</v>
      </c>
      <c r="H5" s="188" t="s">
        <v>103</v>
      </c>
      <c r="I5" s="256" t="str">
        <f aca="false">WP1!L5</f>
        <v>Q319</v>
      </c>
      <c r="J5" s="257" t="s">
        <v>235</v>
      </c>
    </row>
    <row r="6" customFormat="false" ht="12.8" hidden="false" customHeight="false" outlineLevel="0" collapsed="false">
      <c r="B6" s="158" t="n">
        <v>2.1</v>
      </c>
      <c r="C6" s="229" t="s">
        <v>236</v>
      </c>
      <c r="D6" s="113" t="n">
        <v>1</v>
      </c>
      <c r="E6" s="258" t="s">
        <v>237</v>
      </c>
      <c r="F6" s="118"/>
      <c r="G6" s="117" t="s">
        <v>184</v>
      </c>
      <c r="H6" s="259" t="s">
        <v>238</v>
      </c>
      <c r="I6" s="260"/>
      <c r="J6" s="167"/>
    </row>
    <row r="7" customFormat="false" ht="28.9" hidden="false" customHeight="false" outlineLevel="0" collapsed="false">
      <c r="B7" s="158" t="n">
        <f aca="false">B6</f>
        <v>2.1</v>
      </c>
      <c r="C7" s="229" t="s">
        <v>236</v>
      </c>
      <c r="D7" s="113" t="n">
        <v>2</v>
      </c>
      <c r="E7" s="118" t="n">
        <v>0.95</v>
      </c>
      <c r="F7" s="118"/>
      <c r="G7" s="117" t="s">
        <v>184</v>
      </c>
      <c r="H7" s="259" t="s">
        <v>239</v>
      </c>
      <c r="I7" s="199" t="n">
        <v>0.897</v>
      </c>
      <c r="J7" s="133" t="s">
        <v>240</v>
      </c>
    </row>
    <row r="8" customFormat="false" ht="19.25" hidden="false" customHeight="false" outlineLevel="0" collapsed="false">
      <c r="B8" s="158" t="n">
        <f aca="false">B7</f>
        <v>2.1</v>
      </c>
      <c r="C8" s="229" t="s">
        <v>236</v>
      </c>
      <c r="D8" s="113" t="n">
        <v>3</v>
      </c>
      <c r="E8" s="118" t="n">
        <v>0.95</v>
      </c>
      <c r="F8" s="118" t="s">
        <v>186</v>
      </c>
      <c r="G8" s="117" t="s">
        <v>184</v>
      </c>
      <c r="H8" s="259" t="s">
        <v>241</v>
      </c>
      <c r="I8" s="261" t="n">
        <v>0.947</v>
      </c>
      <c r="J8" s="144"/>
    </row>
    <row r="9" customFormat="false" ht="54.75" hidden="false" customHeight="true" outlineLevel="0" collapsed="false">
      <c r="B9" s="158" t="n">
        <f aca="false">B8</f>
        <v>2.1</v>
      </c>
      <c r="C9" s="229" t="s">
        <v>236</v>
      </c>
      <c r="D9" s="113" t="n">
        <v>4</v>
      </c>
      <c r="E9" s="118" t="n">
        <v>0.95</v>
      </c>
      <c r="F9" s="118"/>
      <c r="G9" s="117" t="s">
        <v>184</v>
      </c>
      <c r="H9" s="259" t="s">
        <v>242</v>
      </c>
      <c r="I9" s="262" t="n">
        <v>0.916</v>
      </c>
      <c r="J9" s="122"/>
    </row>
    <row r="10" customFormat="false" ht="71.25" hidden="false" customHeight="true" outlineLevel="0" collapsed="false">
      <c r="B10" s="158" t="n">
        <f aca="false">B9</f>
        <v>2.1</v>
      </c>
      <c r="C10" s="229" t="s">
        <v>236</v>
      </c>
      <c r="D10" s="113" t="n">
        <v>5</v>
      </c>
      <c r="E10" s="118" t="n">
        <v>0.05</v>
      </c>
      <c r="F10" s="118"/>
      <c r="G10" s="117" t="s">
        <v>184</v>
      </c>
      <c r="H10" s="259" t="s">
        <v>190</v>
      </c>
      <c r="I10" s="263"/>
      <c r="J10" s="144"/>
    </row>
    <row r="11" customFormat="false" ht="12.8" hidden="false" customHeight="false" outlineLevel="0" collapsed="false">
      <c r="B11" s="158" t="n">
        <f aca="false">B10</f>
        <v>2.1</v>
      </c>
      <c r="C11" s="208" t="s">
        <v>243</v>
      </c>
      <c r="D11" s="113" t="n">
        <v>6</v>
      </c>
      <c r="E11" s="258" t="s">
        <v>237</v>
      </c>
      <c r="F11" s="118"/>
      <c r="G11" s="117" t="s">
        <v>184</v>
      </c>
      <c r="H11" s="264" t="s">
        <v>244</v>
      </c>
      <c r="I11" s="265"/>
      <c r="J11" s="144"/>
    </row>
    <row r="12" customFormat="false" ht="28.9" hidden="false" customHeight="false" outlineLevel="0" collapsed="false">
      <c r="B12" s="158" t="n">
        <f aca="false">B11</f>
        <v>2.1</v>
      </c>
      <c r="C12" s="208" t="s">
        <v>243</v>
      </c>
      <c r="D12" s="113" t="n">
        <v>7</v>
      </c>
      <c r="E12" s="258"/>
      <c r="F12" s="118"/>
      <c r="G12" s="117" t="s">
        <v>184</v>
      </c>
      <c r="H12" s="264" t="s">
        <v>245</v>
      </c>
      <c r="I12" s="204" t="n">
        <v>0.897</v>
      </c>
      <c r="J12" s="133" t="s">
        <v>240</v>
      </c>
    </row>
    <row r="13" customFormat="false" ht="117.75" hidden="false" customHeight="true" outlineLevel="0" collapsed="false">
      <c r="B13" s="158" t="n">
        <f aca="false">B12</f>
        <v>2.1</v>
      </c>
      <c r="C13" s="208" t="s">
        <v>243</v>
      </c>
      <c r="D13" s="113" t="n">
        <v>8</v>
      </c>
      <c r="E13" s="118" t="n">
        <v>0.95</v>
      </c>
      <c r="F13" s="118"/>
      <c r="G13" s="117" t="s">
        <v>184</v>
      </c>
      <c r="H13" s="134" t="s">
        <v>246</v>
      </c>
      <c r="I13" s="199" t="n">
        <v>0.872</v>
      </c>
      <c r="J13" s="266"/>
    </row>
    <row r="14" customFormat="false" ht="51" hidden="false" customHeight="true" outlineLevel="0" collapsed="false">
      <c r="B14" s="267" t="n">
        <v>2.2</v>
      </c>
      <c r="C14" s="198" t="s">
        <v>247</v>
      </c>
      <c r="D14" s="145" t="n">
        <v>1</v>
      </c>
      <c r="E14" s="141"/>
      <c r="F14" s="141"/>
      <c r="G14" s="141" t="s">
        <v>248</v>
      </c>
      <c r="H14" s="152" t="s">
        <v>249</v>
      </c>
      <c r="I14" s="268" t="s">
        <v>195</v>
      </c>
      <c r="J14" s="269" t="s">
        <v>250</v>
      </c>
    </row>
    <row r="15" customFormat="false" ht="13.8" hidden="false" customHeight="false" outlineLevel="0" collapsed="false">
      <c r="B15" s="267" t="n">
        <f aca="false">B14</f>
        <v>2.2</v>
      </c>
      <c r="C15" s="198" t="s">
        <v>247</v>
      </c>
      <c r="D15" s="145" t="n">
        <v>2</v>
      </c>
      <c r="E15" s="270" t="n">
        <v>0.8</v>
      </c>
      <c r="F15" s="141"/>
      <c r="G15" s="141" t="s">
        <v>248</v>
      </c>
      <c r="H15" s="152" t="s">
        <v>251</v>
      </c>
      <c r="I15" s="268" t="s">
        <v>195</v>
      </c>
      <c r="J15" s="271"/>
    </row>
    <row r="16" customFormat="false" ht="13.8" hidden="false" customHeight="false" outlineLevel="0" collapsed="false">
      <c r="B16" s="267" t="n">
        <f aca="false">B15</f>
        <v>2.2</v>
      </c>
      <c r="C16" s="198" t="s">
        <v>247</v>
      </c>
      <c r="D16" s="145" t="n">
        <v>3</v>
      </c>
      <c r="E16" s="270" t="n">
        <v>0.8</v>
      </c>
      <c r="F16" s="141"/>
      <c r="G16" s="141" t="s">
        <v>248</v>
      </c>
      <c r="H16" s="152" t="s">
        <v>252</v>
      </c>
      <c r="I16" s="268" t="s">
        <v>195</v>
      </c>
      <c r="J16" s="271"/>
    </row>
    <row r="17" customFormat="false" ht="12.8" hidden="false" customHeight="false" outlineLevel="0" collapsed="false">
      <c r="B17" s="267" t="n">
        <f aca="false">B16</f>
        <v>2.2</v>
      </c>
      <c r="C17" s="198" t="s">
        <v>247</v>
      </c>
      <c r="D17" s="145" t="n">
        <v>4</v>
      </c>
      <c r="E17" s="270"/>
      <c r="F17" s="141"/>
      <c r="G17" s="141" t="s">
        <v>248</v>
      </c>
      <c r="H17" s="152" t="s">
        <v>253</v>
      </c>
      <c r="I17" s="209" t="s">
        <v>195</v>
      </c>
      <c r="J17" s="272"/>
    </row>
    <row r="18" customFormat="false" ht="12.8" hidden="false" customHeight="false" outlineLevel="0" collapsed="false">
      <c r="B18" s="267" t="n">
        <f aca="false">B17</f>
        <v>2.2</v>
      </c>
      <c r="C18" s="198" t="s">
        <v>247</v>
      </c>
      <c r="D18" s="145" t="n">
        <v>5</v>
      </c>
      <c r="E18" s="270"/>
      <c r="F18" s="141"/>
      <c r="G18" s="141" t="s">
        <v>248</v>
      </c>
      <c r="H18" s="152" t="s">
        <v>254</v>
      </c>
      <c r="I18" s="209" t="s">
        <v>255</v>
      </c>
      <c r="J18" s="273" t="s">
        <v>255</v>
      </c>
    </row>
    <row r="19" customFormat="false" ht="12.8" hidden="false" customHeight="false" outlineLevel="0" collapsed="false">
      <c r="B19" s="267" t="n">
        <f aca="false">B18</f>
        <v>2.2</v>
      </c>
      <c r="C19" s="198" t="s">
        <v>247</v>
      </c>
      <c r="D19" s="145" t="n">
        <v>6</v>
      </c>
      <c r="E19" s="270"/>
      <c r="F19" s="141"/>
      <c r="G19" s="141" t="s">
        <v>248</v>
      </c>
      <c r="H19" s="152" t="s">
        <v>256</v>
      </c>
      <c r="I19" s="209" t="s">
        <v>257</v>
      </c>
      <c r="J19" s="273" t="s">
        <v>257</v>
      </c>
    </row>
    <row r="20" customFormat="false" ht="12.8" hidden="false" customHeight="false" outlineLevel="0" collapsed="false">
      <c r="B20" s="267" t="n">
        <f aca="false">B19</f>
        <v>2.2</v>
      </c>
      <c r="C20" s="198" t="s">
        <v>247</v>
      </c>
      <c r="D20" s="145" t="n">
        <v>7</v>
      </c>
      <c r="E20" s="141"/>
      <c r="F20" s="141"/>
      <c r="G20" s="141" t="s">
        <v>248</v>
      </c>
      <c r="H20" s="152" t="s">
        <v>258</v>
      </c>
      <c r="I20" s="209" t="s">
        <v>195</v>
      </c>
      <c r="J20" s="272"/>
    </row>
    <row r="21" customFormat="false" ht="12.8" hidden="false" customHeight="false" outlineLevel="0" collapsed="false">
      <c r="B21" s="267" t="n">
        <f aca="false">B20</f>
        <v>2.2</v>
      </c>
      <c r="C21" s="198" t="s">
        <v>247</v>
      </c>
      <c r="D21" s="145" t="n">
        <v>8</v>
      </c>
      <c r="E21" s="141"/>
      <c r="F21" s="141"/>
      <c r="G21" s="141" t="s">
        <v>248</v>
      </c>
      <c r="H21" s="152" t="s">
        <v>259</v>
      </c>
      <c r="I21" s="209" t="s">
        <v>195</v>
      </c>
      <c r="J21" s="272"/>
    </row>
    <row r="22" customFormat="false" ht="12.8" hidden="false" customHeight="false" outlineLevel="0" collapsed="false">
      <c r="B22" s="112" t="n">
        <v>2.3</v>
      </c>
      <c r="C22" s="274" t="s">
        <v>260</v>
      </c>
      <c r="D22" s="113" t="n">
        <v>1</v>
      </c>
      <c r="E22" s="118" t="s">
        <v>261</v>
      </c>
      <c r="F22" s="118"/>
      <c r="G22" s="118" t="s">
        <v>205</v>
      </c>
      <c r="H22" s="258" t="s">
        <v>262</v>
      </c>
      <c r="I22" s="199" t="n">
        <v>0.801</v>
      </c>
      <c r="J22" s="269"/>
    </row>
    <row r="23" customFormat="false" ht="69" hidden="false" customHeight="true" outlineLevel="0" collapsed="false">
      <c r="B23" s="112" t="n">
        <f aca="false">B22</f>
        <v>2.3</v>
      </c>
      <c r="C23" s="274" t="s">
        <v>263</v>
      </c>
      <c r="D23" s="113" t="n">
        <v>2</v>
      </c>
      <c r="E23" s="215" t="s">
        <v>210</v>
      </c>
      <c r="F23" s="118"/>
      <c r="G23" s="118" t="s">
        <v>205</v>
      </c>
      <c r="H23" s="258" t="s">
        <v>264</v>
      </c>
      <c r="I23" s="199" t="n">
        <v>0.918</v>
      </c>
      <c r="J23" s="269"/>
    </row>
    <row r="24" customFormat="false" ht="68.25" hidden="false" customHeight="true" outlineLevel="0" collapsed="false">
      <c r="B24" s="112" t="n">
        <f aca="false">B23</f>
        <v>2.3</v>
      </c>
      <c r="C24" s="274" t="s">
        <v>265</v>
      </c>
      <c r="D24" s="113" t="n">
        <v>3</v>
      </c>
      <c r="E24" s="215" t="s">
        <v>207</v>
      </c>
      <c r="F24" s="118"/>
      <c r="G24" s="118" t="s">
        <v>205</v>
      </c>
      <c r="H24" s="258" t="s">
        <v>266</v>
      </c>
      <c r="I24" s="261" t="n">
        <v>0.974</v>
      </c>
      <c r="J24" s="269"/>
    </row>
    <row r="25" customFormat="false" ht="68.25" hidden="false" customHeight="true" outlineLevel="0" collapsed="false">
      <c r="B25" s="112" t="n">
        <f aca="false">B24</f>
        <v>2.3</v>
      </c>
      <c r="C25" s="274" t="s">
        <v>265</v>
      </c>
      <c r="D25" s="113" t="n">
        <v>4</v>
      </c>
      <c r="E25" s="215" t="n">
        <v>0.9</v>
      </c>
      <c r="F25" s="118"/>
      <c r="G25" s="118" t="s">
        <v>205</v>
      </c>
      <c r="H25" s="258" t="s">
        <v>267</v>
      </c>
      <c r="I25" s="199" t="n">
        <v>0.984</v>
      </c>
      <c r="J25" s="269"/>
    </row>
    <row r="26" customFormat="false" ht="68.25" hidden="false" customHeight="true" outlineLevel="0" collapsed="false">
      <c r="B26" s="112" t="n">
        <f aca="false">B25</f>
        <v>2.3</v>
      </c>
      <c r="C26" s="274" t="s">
        <v>268</v>
      </c>
      <c r="D26" s="113" t="n">
        <v>5</v>
      </c>
      <c r="E26" s="215" t="n">
        <v>0.15</v>
      </c>
      <c r="F26" s="118"/>
      <c r="G26" s="118" t="s">
        <v>205</v>
      </c>
      <c r="H26" s="258" t="s">
        <v>269</v>
      </c>
      <c r="I26" s="275" t="n">
        <v>0.113</v>
      </c>
      <c r="J26" s="269"/>
    </row>
    <row r="27" customFormat="false" ht="68.25" hidden="false" customHeight="true" outlineLevel="0" collapsed="false">
      <c r="B27" s="267" t="n">
        <v>2.4</v>
      </c>
      <c r="C27" s="198" t="s">
        <v>270</v>
      </c>
      <c r="D27" s="145" t="n">
        <v>1</v>
      </c>
      <c r="E27" s="141" t="n">
        <v>5</v>
      </c>
      <c r="F27" s="141"/>
      <c r="G27" s="141" t="s">
        <v>220</v>
      </c>
      <c r="H27" s="178" t="s">
        <v>271</v>
      </c>
      <c r="I27" s="276" t="n">
        <v>19</v>
      </c>
      <c r="J27" s="277" t="s">
        <v>195</v>
      </c>
    </row>
    <row r="28" customFormat="false" ht="19.25" hidden="false" customHeight="false" outlineLevel="0" collapsed="false">
      <c r="B28" s="278" t="n">
        <f aca="false">B27</f>
        <v>2.4</v>
      </c>
      <c r="C28" s="198" t="s">
        <v>270</v>
      </c>
      <c r="D28" s="145" t="n">
        <v>2</v>
      </c>
      <c r="E28" s="141" t="s">
        <v>272</v>
      </c>
      <c r="F28" s="141"/>
      <c r="G28" s="141" t="s">
        <v>220</v>
      </c>
      <c r="H28" s="178" t="s">
        <v>273</v>
      </c>
      <c r="I28" s="279" t="n">
        <v>0.1224</v>
      </c>
      <c r="J28" s="232" t="s">
        <v>274</v>
      </c>
    </row>
    <row r="29" customFormat="false" ht="69.75" hidden="false" customHeight="true" outlineLevel="0" collapsed="false">
      <c r="B29" s="227" t="n">
        <v>3.1</v>
      </c>
      <c r="C29" s="280" t="s">
        <v>275</v>
      </c>
      <c r="D29" s="280" t="n">
        <v>1</v>
      </c>
      <c r="E29" s="281" t="s">
        <v>276</v>
      </c>
      <c r="F29" s="280"/>
      <c r="G29" s="282" t="s">
        <v>277</v>
      </c>
      <c r="H29" s="283" t="s">
        <v>278</v>
      </c>
      <c r="I29" s="284" t="n">
        <v>1</v>
      </c>
      <c r="J29" s="285"/>
    </row>
    <row r="30" customFormat="false" ht="60" hidden="false" customHeight="true" outlineLevel="0" collapsed="false">
      <c r="B30" s="112" t="n">
        <f aca="false">$B$29</f>
        <v>3.1</v>
      </c>
      <c r="C30" s="286" t="s">
        <v>275</v>
      </c>
      <c r="D30" s="286" t="n">
        <v>2</v>
      </c>
      <c r="E30" s="287" t="s">
        <v>279</v>
      </c>
      <c r="F30" s="286"/>
      <c r="G30" s="282" t="s">
        <v>277</v>
      </c>
      <c r="H30" s="134" t="s">
        <v>280</v>
      </c>
      <c r="I30" s="288" t="s">
        <v>281</v>
      </c>
      <c r="J30" s="289"/>
    </row>
    <row r="31" customFormat="false" ht="80.25" hidden="false" customHeight="true" outlineLevel="0" collapsed="false">
      <c r="B31" s="112" t="n">
        <f aca="false">$B$29</f>
        <v>3.1</v>
      </c>
      <c r="C31" s="286" t="s">
        <v>275</v>
      </c>
      <c r="D31" s="286" t="n">
        <v>3</v>
      </c>
      <c r="E31" s="290" t="s">
        <v>282</v>
      </c>
      <c r="F31" s="286"/>
      <c r="G31" s="282" t="s">
        <v>277</v>
      </c>
      <c r="H31" s="134" t="s">
        <v>283</v>
      </c>
      <c r="I31" s="275" t="n">
        <v>1.99</v>
      </c>
      <c r="J31" s="289" t="s">
        <v>284</v>
      </c>
    </row>
    <row r="32" customFormat="false" ht="113.25" hidden="false" customHeight="true" outlineLevel="0" collapsed="false">
      <c r="B32" s="112" t="n">
        <f aca="false">$B$29</f>
        <v>3.1</v>
      </c>
      <c r="C32" s="286" t="s">
        <v>275</v>
      </c>
      <c r="D32" s="286" t="n">
        <v>4</v>
      </c>
      <c r="E32" s="287" t="s">
        <v>285</v>
      </c>
      <c r="F32" s="286"/>
      <c r="G32" s="282" t="s">
        <v>277</v>
      </c>
      <c r="H32" s="134" t="s">
        <v>286</v>
      </c>
      <c r="I32" s="291" t="n">
        <f aca="false">119203+132544+194627+133190+312862</f>
        <v>892426</v>
      </c>
      <c r="J32" s="289"/>
    </row>
    <row r="33" customFormat="false" ht="99.75" hidden="false" customHeight="true" outlineLevel="0" collapsed="false">
      <c r="B33" s="112" t="n">
        <f aca="false">$B$29</f>
        <v>3.1</v>
      </c>
      <c r="C33" s="286" t="s">
        <v>275</v>
      </c>
      <c r="D33" s="286" t="n">
        <v>5</v>
      </c>
      <c r="E33" s="287" t="s">
        <v>287</v>
      </c>
      <c r="F33" s="286"/>
      <c r="G33" s="282" t="s">
        <v>277</v>
      </c>
      <c r="H33" s="134" t="s">
        <v>288</v>
      </c>
      <c r="I33" s="291" t="n">
        <f aca="false">5574+5445+15970+13435+12876</f>
        <v>53300</v>
      </c>
      <c r="J33" s="289"/>
    </row>
    <row r="34" customFormat="false" ht="115.5" hidden="false" customHeight="true" outlineLevel="0" collapsed="false">
      <c r="B34" s="112" t="n">
        <f aca="false">$B$29</f>
        <v>3.1</v>
      </c>
      <c r="C34" s="286" t="s">
        <v>275</v>
      </c>
      <c r="D34" s="280" t="n">
        <v>6</v>
      </c>
      <c r="E34" s="287" t="s">
        <v>289</v>
      </c>
      <c r="F34" s="286"/>
      <c r="G34" s="282" t="s">
        <v>277</v>
      </c>
      <c r="H34" s="134" t="s">
        <v>290</v>
      </c>
      <c r="I34" s="292" t="n">
        <v>0.093</v>
      </c>
      <c r="J34" s="293"/>
    </row>
    <row r="35" customFormat="false" ht="105.75" hidden="false" customHeight="true" outlineLevel="0" collapsed="false">
      <c r="B35" s="112" t="n">
        <f aca="false">$B$29</f>
        <v>3.1</v>
      </c>
      <c r="C35" s="286" t="s">
        <v>275</v>
      </c>
      <c r="D35" s="286" t="n">
        <v>7</v>
      </c>
      <c r="E35" s="287" t="s">
        <v>291</v>
      </c>
      <c r="F35" s="286"/>
      <c r="G35" s="282" t="s">
        <v>277</v>
      </c>
      <c r="H35" s="134" t="s">
        <v>292</v>
      </c>
      <c r="I35" s="294" t="n">
        <v>0</v>
      </c>
      <c r="J35" s="293"/>
    </row>
    <row r="36" customFormat="false" ht="54" hidden="false" customHeight="true" outlineLevel="0" collapsed="false">
      <c r="B36" s="295" t="n">
        <f aca="false">$B$29</f>
        <v>3.1</v>
      </c>
      <c r="C36" s="296" t="s">
        <v>293</v>
      </c>
      <c r="D36" s="297" t="n">
        <v>8</v>
      </c>
      <c r="E36" s="298" t="n">
        <v>1</v>
      </c>
      <c r="F36" s="299"/>
      <c r="G36" s="282" t="s">
        <v>277</v>
      </c>
      <c r="H36" s="300" t="s">
        <v>294</v>
      </c>
      <c r="I36" s="301" t="n">
        <v>2.07</v>
      </c>
      <c r="J36" s="293"/>
    </row>
    <row r="37" customFormat="false" ht="12.8" hidden="false" customHeight="false" outlineLevel="0" collapsed="false">
      <c r="B37" s="295" t="n">
        <f aca="false">$B$29</f>
        <v>3.1</v>
      </c>
      <c r="C37" s="296" t="s">
        <v>293</v>
      </c>
      <c r="D37" s="298" t="n">
        <v>9</v>
      </c>
      <c r="E37" s="298" t="n">
        <v>1</v>
      </c>
      <c r="F37" s="299"/>
      <c r="G37" s="282" t="s">
        <v>277</v>
      </c>
      <c r="H37" s="300" t="s">
        <v>295</v>
      </c>
      <c r="I37" s="301" t="n">
        <v>2.56</v>
      </c>
      <c r="J37" s="293"/>
    </row>
    <row r="38" customFormat="false" ht="12.8" hidden="false" customHeight="false" outlineLevel="0" collapsed="false">
      <c r="B38" s="295" t="n">
        <f aca="false">$B$29</f>
        <v>3.1</v>
      </c>
      <c r="C38" s="296" t="s">
        <v>293</v>
      </c>
      <c r="D38" s="298" t="n">
        <v>10</v>
      </c>
      <c r="E38" s="298" t="n">
        <v>0.95</v>
      </c>
      <c r="F38" s="299" t="s">
        <v>111</v>
      </c>
      <c r="G38" s="282" t="s">
        <v>277</v>
      </c>
      <c r="H38" s="300" t="s">
        <v>296</v>
      </c>
      <c r="I38" s="302" t="n">
        <v>0.93</v>
      </c>
      <c r="J38" s="133"/>
    </row>
    <row r="39" customFormat="false" ht="12.8" hidden="false" customHeight="false" outlineLevel="0" collapsed="false">
      <c r="B39" s="295" t="n">
        <f aca="false">$B$29</f>
        <v>3.1</v>
      </c>
      <c r="C39" s="296" t="s">
        <v>293</v>
      </c>
      <c r="D39" s="298" t="n">
        <v>11</v>
      </c>
      <c r="E39" s="298" t="n">
        <v>0.95</v>
      </c>
      <c r="F39" s="299" t="s">
        <v>111</v>
      </c>
      <c r="G39" s="282" t="s">
        <v>277</v>
      </c>
      <c r="H39" s="300" t="s">
        <v>297</v>
      </c>
      <c r="I39" s="303" t="n">
        <v>0.93</v>
      </c>
      <c r="J39" s="293"/>
    </row>
    <row r="40" customFormat="false" ht="12.8" hidden="false" customHeight="false" outlineLevel="0" collapsed="false">
      <c r="B40" s="295" t="n">
        <f aca="false">$B$29</f>
        <v>3.1</v>
      </c>
      <c r="C40" s="296" t="s">
        <v>293</v>
      </c>
      <c r="D40" s="298" t="n">
        <v>12</v>
      </c>
      <c r="E40" s="298" t="n">
        <v>0.5</v>
      </c>
      <c r="F40" s="299"/>
      <c r="G40" s="282" t="s">
        <v>277</v>
      </c>
      <c r="H40" s="300" t="s">
        <v>298</v>
      </c>
      <c r="I40" s="301" t="n">
        <v>0.72</v>
      </c>
      <c r="J40" s="293"/>
    </row>
    <row r="41" customFormat="false" ht="12.8" hidden="false" customHeight="false" outlineLevel="0" collapsed="false">
      <c r="B41" s="295" t="n">
        <f aca="false">$B$29</f>
        <v>3.1</v>
      </c>
      <c r="C41" s="296" t="s">
        <v>293</v>
      </c>
      <c r="D41" s="298" t="n">
        <v>13</v>
      </c>
      <c r="E41" s="298" t="n">
        <v>0.5</v>
      </c>
      <c r="F41" s="299"/>
      <c r="G41" s="282" t="s">
        <v>277</v>
      </c>
      <c r="H41" s="300" t="s">
        <v>299</v>
      </c>
      <c r="I41" s="301" t="n">
        <v>0.61</v>
      </c>
      <c r="J41" s="293"/>
    </row>
    <row r="42" customFormat="false" ht="12.8" hidden="false" customHeight="false" outlineLevel="0" collapsed="false">
      <c r="B42" s="112" t="n">
        <f aca="false">$B$29</f>
        <v>3.1</v>
      </c>
      <c r="C42" s="208" t="s">
        <v>293</v>
      </c>
      <c r="D42" s="280" t="n">
        <v>14</v>
      </c>
      <c r="E42" s="286" t="n">
        <v>1</v>
      </c>
      <c r="F42" s="118"/>
      <c r="G42" s="282" t="s">
        <v>277</v>
      </c>
      <c r="H42" s="134" t="s">
        <v>300</v>
      </c>
      <c r="I42" s="301" t="n">
        <v>1.65</v>
      </c>
      <c r="J42" s="293"/>
    </row>
    <row r="43" customFormat="false" ht="12.8" hidden="false" customHeight="false" outlineLevel="0" collapsed="false">
      <c r="B43" s="112" t="n">
        <f aca="false">$B$29</f>
        <v>3.1</v>
      </c>
      <c r="C43" s="208" t="s">
        <v>293</v>
      </c>
      <c r="D43" s="286" t="n">
        <v>15</v>
      </c>
      <c r="E43" s="286" t="n">
        <v>1</v>
      </c>
      <c r="F43" s="118"/>
      <c r="G43" s="282" t="s">
        <v>277</v>
      </c>
      <c r="H43" s="134" t="s">
        <v>301</v>
      </c>
      <c r="I43" s="301" t="n">
        <v>2.17</v>
      </c>
      <c r="J43" s="293"/>
    </row>
    <row r="44" customFormat="false" ht="20.85" hidden="false" customHeight="false" outlineLevel="0" collapsed="false">
      <c r="B44" s="112" t="n">
        <f aca="false">$B$29</f>
        <v>3.1</v>
      </c>
      <c r="C44" s="208" t="s">
        <v>293</v>
      </c>
      <c r="D44" s="286" t="n">
        <v>16</v>
      </c>
      <c r="E44" s="286" t="n">
        <v>0.95</v>
      </c>
      <c r="F44" s="118" t="s">
        <v>111</v>
      </c>
      <c r="G44" s="282" t="s">
        <v>277</v>
      </c>
      <c r="H44" s="134" t="s">
        <v>302</v>
      </c>
      <c r="I44" s="304" t="n">
        <v>0.89</v>
      </c>
      <c r="J44" s="305" t="s">
        <v>303</v>
      </c>
    </row>
    <row r="45" customFormat="false" ht="12.8" hidden="false" customHeight="false" outlineLevel="0" collapsed="false">
      <c r="B45" s="112" t="n">
        <f aca="false">$B$29</f>
        <v>3.1</v>
      </c>
      <c r="C45" s="208" t="s">
        <v>293</v>
      </c>
      <c r="D45" s="286" t="n">
        <v>17</v>
      </c>
      <c r="E45" s="286" t="n">
        <v>0.95</v>
      </c>
      <c r="F45" s="118" t="s">
        <v>111</v>
      </c>
      <c r="G45" s="282" t="s">
        <v>277</v>
      </c>
      <c r="H45" s="134" t="s">
        <v>304</v>
      </c>
      <c r="I45" s="304" t="n">
        <v>0.89</v>
      </c>
      <c r="J45" s="293"/>
    </row>
    <row r="46" customFormat="false" ht="12.8" hidden="false" customHeight="false" outlineLevel="0" collapsed="false">
      <c r="B46" s="112" t="n">
        <f aca="false">$B$29</f>
        <v>3.1</v>
      </c>
      <c r="C46" s="208" t="s">
        <v>293</v>
      </c>
      <c r="D46" s="286" t="n">
        <v>18</v>
      </c>
      <c r="E46" s="286" t="n">
        <v>0.5</v>
      </c>
      <c r="F46" s="118"/>
      <c r="G46" s="282" t="s">
        <v>277</v>
      </c>
      <c r="H46" s="134" t="s">
        <v>305</v>
      </c>
      <c r="I46" s="301" t="n">
        <v>0.83</v>
      </c>
      <c r="J46" s="293"/>
    </row>
    <row r="47" customFormat="false" ht="12.8" hidden="false" customHeight="false" outlineLevel="0" collapsed="false">
      <c r="B47" s="112" t="n">
        <f aca="false">$B$29</f>
        <v>3.1</v>
      </c>
      <c r="C47" s="208" t="s">
        <v>293</v>
      </c>
      <c r="D47" s="286" t="n">
        <v>19</v>
      </c>
      <c r="E47" s="286" t="n">
        <v>0.5</v>
      </c>
      <c r="F47" s="118"/>
      <c r="G47" s="282" t="s">
        <v>277</v>
      </c>
      <c r="H47" s="134" t="s">
        <v>306</v>
      </c>
      <c r="I47" s="301" t="n">
        <v>0.68</v>
      </c>
      <c r="J47" s="293"/>
    </row>
    <row r="48" customFormat="false" ht="12.8" hidden="false" customHeight="false" outlineLevel="0" collapsed="false">
      <c r="B48" s="295" t="n">
        <f aca="false">$B$29</f>
        <v>3.1</v>
      </c>
      <c r="C48" s="296" t="s">
        <v>293</v>
      </c>
      <c r="D48" s="297" t="n">
        <v>20</v>
      </c>
      <c r="E48" s="298" t="n">
        <v>1</v>
      </c>
      <c r="F48" s="299"/>
      <c r="G48" s="282" t="s">
        <v>277</v>
      </c>
      <c r="H48" s="300" t="s">
        <v>307</v>
      </c>
      <c r="I48" s="306" t="n">
        <v>3.75</v>
      </c>
      <c r="J48" s="293"/>
    </row>
    <row r="49" customFormat="false" ht="12.8" hidden="false" customHeight="false" outlineLevel="0" collapsed="false">
      <c r="B49" s="295" t="n">
        <f aca="false">$B$29</f>
        <v>3.1</v>
      </c>
      <c r="C49" s="296" t="s">
        <v>293</v>
      </c>
      <c r="D49" s="298" t="n">
        <v>21</v>
      </c>
      <c r="E49" s="298" t="n">
        <v>1</v>
      </c>
      <c r="F49" s="299"/>
      <c r="G49" s="282" t="s">
        <v>277</v>
      </c>
      <c r="H49" s="300" t="s">
        <v>308</v>
      </c>
      <c r="I49" s="306" t="n">
        <v>3.69</v>
      </c>
      <c r="J49" s="293"/>
    </row>
    <row r="50" customFormat="false" ht="12.8" hidden="false" customHeight="false" outlineLevel="0" collapsed="false">
      <c r="B50" s="295" t="n">
        <f aca="false">$B$29</f>
        <v>3.1</v>
      </c>
      <c r="C50" s="296" t="s">
        <v>293</v>
      </c>
      <c r="D50" s="298" t="n">
        <v>22</v>
      </c>
      <c r="E50" s="298" t="n">
        <v>0.95</v>
      </c>
      <c r="F50" s="299" t="s">
        <v>111</v>
      </c>
      <c r="G50" s="282" t="s">
        <v>277</v>
      </c>
      <c r="H50" s="300" t="s">
        <v>309</v>
      </c>
      <c r="I50" s="307" t="n">
        <v>0.91</v>
      </c>
      <c r="J50" s="308"/>
    </row>
    <row r="51" customFormat="false" ht="12.8" hidden="false" customHeight="false" outlineLevel="0" collapsed="false">
      <c r="B51" s="295" t="n">
        <f aca="false">$B$29</f>
        <v>3.1</v>
      </c>
      <c r="C51" s="296" t="s">
        <v>293</v>
      </c>
      <c r="D51" s="298" t="n">
        <v>23</v>
      </c>
      <c r="E51" s="298" t="n">
        <v>0.95</v>
      </c>
      <c r="F51" s="299" t="s">
        <v>111</v>
      </c>
      <c r="G51" s="282" t="s">
        <v>277</v>
      </c>
      <c r="H51" s="300" t="s">
        <v>310</v>
      </c>
      <c r="I51" s="309" t="n">
        <v>0.92</v>
      </c>
      <c r="J51" s="310"/>
    </row>
    <row r="52" customFormat="false" ht="12.8" hidden="false" customHeight="false" outlineLevel="0" collapsed="false">
      <c r="B52" s="295" t="n">
        <f aca="false">$B$29</f>
        <v>3.1</v>
      </c>
      <c r="C52" s="296" t="s">
        <v>293</v>
      </c>
      <c r="D52" s="298" t="n">
        <v>24</v>
      </c>
      <c r="E52" s="298" t="n">
        <v>0.5</v>
      </c>
      <c r="F52" s="299"/>
      <c r="G52" s="282" t="s">
        <v>277</v>
      </c>
      <c r="H52" s="300" t="s">
        <v>311</v>
      </c>
      <c r="I52" s="306" t="n">
        <v>0.88</v>
      </c>
      <c r="J52" s="308"/>
    </row>
    <row r="53" customFormat="false" ht="12.8" hidden="false" customHeight="false" outlineLevel="0" collapsed="false">
      <c r="B53" s="295" t="n">
        <f aca="false">$B$29</f>
        <v>3.1</v>
      </c>
      <c r="C53" s="296" t="s">
        <v>293</v>
      </c>
      <c r="D53" s="298" t="n">
        <v>25</v>
      </c>
      <c r="E53" s="298" t="n">
        <v>0.5</v>
      </c>
      <c r="F53" s="299"/>
      <c r="G53" s="282" t="s">
        <v>277</v>
      </c>
      <c r="H53" s="300" t="s">
        <v>312</v>
      </c>
      <c r="I53" s="311" t="n">
        <v>0.9</v>
      </c>
      <c r="J53" s="310"/>
    </row>
    <row r="54" customFormat="false" ht="12.8" hidden="false" customHeight="false" outlineLevel="0" collapsed="false">
      <c r="B54" s="112" t="n">
        <f aca="false">$B$29</f>
        <v>3.1</v>
      </c>
      <c r="C54" s="208" t="s">
        <v>293</v>
      </c>
      <c r="D54" s="280" t="n">
        <v>26</v>
      </c>
      <c r="E54" s="286" t="n">
        <v>1</v>
      </c>
      <c r="F54" s="118"/>
      <c r="G54" s="282" t="s">
        <v>277</v>
      </c>
      <c r="H54" s="134" t="s">
        <v>313</v>
      </c>
      <c r="I54" s="306" t="n">
        <v>3.17</v>
      </c>
      <c r="J54" s="293"/>
    </row>
    <row r="55" customFormat="false" ht="12.8" hidden="false" customHeight="false" outlineLevel="0" collapsed="false">
      <c r="B55" s="112" t="n">
        <f aca="false">$B$29</f>
        <v>3.1</v>
      </c>
      <c r="C55" s="208" t="s">
        <v>293</v>
      </c>
      <c r="D55" s="286" t="n">
        <v>27</v>
      </c>
      <c r="E55" s="286" t="n">
        <v>1</v>
      </c>
      <c r="F55" s="118"/>
      <c r="G55" s="282" t="s">
        <v>277</v>
      </c>
      <c r="H55" s="134" t="s">
        <v>314</v>
      </c>
      <c r="I55" s="306" t="n">
        <v>2.37</v>
      </c>
      <c r="J55" s="293"/>
    </row>
    <row r="56" customFormat="false" ht="12.8" hidden="false" customHeight="false" outlineLevel="0" collapsed="false">
      <c r="B56" s="112" t="n">
        <f aca="false">$B$29</f>
        <v>3.1</v>
      </c>
      <c r="C56" s="286" t="s">
        <v>293</v>
      </c>
      <c r="D56" s="286" t="n">
        <v>28</v>
      </c>
      <c r="E56" s="286" t="n">
        <v>0.95</v>
      </c>
      <c r="F56" s="286" t="s">
        <v>111</v>
      </c>
      <c r="G56" s="282" t="s">
        <v>277</v>
      </c>
      <c r="H56" s="134" t="s">
        <v>315</v>
      </c>
      <c r="I56" s="306" t="n">
        <v>0.98</v>
      </c>
      <c r="J56" s="305"/>
    </row>
    <row r="57" customFormat="false" ht="12.8" hidden="false" customHeight="false" outlineLevel="0" collapsed="false">
      <c r="B57" s="112" t="n">
        <f aca="false">$B$29</f>
        <v>3.1</v>
      </c>
      <c r="C57" s="286" t="s">
        <v>293</v>
      </c>
      <c r="D57" s="286" t="n">
        <v>29</v>
      </c>
      <c r="E57" s="286" t="n">
        <v>0.95</v>
      </c>
      <c r="F57" s="286" t="s">
        <v>111</v>
      </c>
      <c r="G57" s="282" t="s">
        <v>277</v>
      </c>
      <c r="H57" s="134" t="s">
        <v>316</v>
      </c>
      <c r="I57" s="306" t="n">
        <v>0.98</v>
      </c>
      <c r="J57" s="293"/>
    </row>
    <row r="58" customFormat="false" ht="12.8" hidden="false" customHeight="false" outlineLevel="0" collapsed="false">
      <c r="B58" s="112" t="n">
        <f aca="false">$B$29</f>
        <v>3.1</v>
      </c>
      <c r="C58" s="208" t="s">
        <v>293</v>
      </c>
      <c r="D58" s="286" t="n">
        <v>30</v>
      </c>
      <c r="E58" s="286" t="n">
        <v>0.5</v>
      </c>
      <c r="F58" s="312"/>
      <c r="G58" s="282" t="s">
        <v>277</v>
      </c>
      <c r="H58" s="134" t="s">
        <v>317</v>
      </c>
      <c r="I58" s="306" t="n">
        <v>1.08</v>
      </c>
      <c r="J58" s="293"/>
    </row>
    <row r="59" customFormat="false" ht="12.8" hidden="false" customHeight="false" outlineLevel="0" collapsed="false">
      <c r="B59" s="112" t="n">
        <f aca="false">$B$29</f>
        <v>3.1</v>
      </c>
      <c r="C59" s="313" t="s">
        <v>293</v>
      </c>
      <c r="D59" s="314" t="n">
        <v>31</v>
      </c>
      <c r="E59" s="314" t="n">
        <v>0.5</v>
      </c>
      <c r="F59" s="315"/>
      <c r="G59" s="282" t="s">
        <v>277</v>
      </c>
      <c r="H59" s="316" t="s">
        <v>318</v>
      </c>
      <c r="I59" s="306" t="n">
        <v>1.25</v>
      </c>
      <c r="J59" s="293"/>
    </row>
    <row r="60" customFormat="false" ht="54" hidden="false" customHeight="true" outlineLevel="0" collapsed="false"/>
    <row r="68" customFormat="false" ht="12.75" hidden="false" customHeight="false" outlineLevel="0" collapsed="false">
      <c r="H68" s="97" t="s">
        <v>319</v>
      </c>
    </row>
  </sheetData>
  <mergeCells count="2">
    <mergeCell ref="C2:H2"/>
    <mergeCell ref="C3:H3"/>
  </mergeCells>
  <conditionalFormatting sqref="I24">
    <cfRule type="cellIs" priority="2" operator="greaterThanOrEqual" aboveAverage="0" equalAverage="0" bottom="0" percent="0" rank="0" text="" dxfId="0">
      <formula>0.9</formula>
    </cfRule>
    <cfRule type="cellIs" priority="3" operator="between" aboveAverage="0" equalAverage="0" bottom="0" percent="0" rank="0" text="" dxfId="1">
      <formula>0.9</formula>
      <formula>0.8</formula>
    </cfRule>
    <cfRule type="cellIs" priority="4" operator="lessThan" aboveAverage="0" equalAverage="0" bottom="0" percent="0" rank="0" text="" dxfId="2">
      <formula>0.8</formula>
    </cfRule>
  </conditionalFormatting>
  <conditionalFormatting sqref="I25">
    <cfRule type="cellIs" priority="5" operator="greaterThanOrEqual" aboveAverage="0" equalAverage="0" bottom="0" percent="0" rank="0" text="" dxfId="0">
      <formula>$E26</formula>
    </cfRule>
    <cfRule type="cellIs" priority="6" operator="between" aboveAverage="0" equalAverage="0" bottom="0" percent="0" rank="0" text="" dxfId="1">
      <formula>0.1</formula>
      <formula>0.15</formula>
    </cfRule>
    <cfRule type="cellIs" priority="7" operator="lessThan" aboveAverage="0" equalAverage="0" bottom="0" percent="0" rank="0" text="" dxfId="2">
      <formula>0.1</formula>
    </cfRule>
  </conditionalFormatting>
  <conditionalFormatting sqref="I23">
    <cfRule type="cellIs" priority="8" operator="greaterThanOrEqual" aboveAverage="0" equalAverage="0" bottom="0" percent="0" rank="0" text="" dxfId="0">
      <formula>$E26</formula>
    </cfRule>
    <cfRule type="cellIs" priority="9" operator="between" aboveAverage="0" equalAverage="0" bottom="0" percent="0" rank="0" text="" dxfId="1">
      <formula>0.1</formula>
      <formula>0.15</formula>
    </cfRule>
    <cfRule type="cellIs" priority="10" operator="lessThan" aboveAverage="0" equalAverage="0" bottom="0" percent="0" rank="0" text="" dxfId="2">
      <formula>0.1</formula>
    </cfRule>
  </conditionalFormatting>
  <conditionalFormatting sqref="I22">
    <cfRule type="cellIs" priority="11" operator="greaterThanOrEqual" aboveAverage="0" equalAverage="0" bottom="0" percent="0" rank="0" text="" dxfId="0">
      <formula>$E26</formula>
    </cfRule>
    <cfRule type="cellIs" priority="12" operator="between" aboveAverage="0" equalAverage="0" bottom="0" percent="0" rank="0" text="" dxfId="1">
      <formula>0.1</formula>
      <formula>0.15</formula>
    </cfRule>
    <cfRule type="cellIs" priority="13" operator="lessThan" aboveAverage="0" equalAverage="0" bottom="0" percent="0" rank="0" text="" dxfId="2">
      <formula>0.1</formula>
    </cfRule>
  </conditionalFormatting>
  <conditionalFormatting sqref="I7:I8">
    <cfRule type="cellIs" priority="14" operator="greaterThanOrEqual" aboveAverage="0" equalAverage="0" bottom="0" percent="0" rank="0" text="" dxfId="3">
      <formula>$E6</formula>
    </cfRule>
    <cfRule type="cellIs" priority="15" operator="between" aboveAverage="0" equalAverage="0" bottom="0" percent="0" rank="0" text="" dxfId="4">
      <formula>0.9</formula>
      <formula>"$E10"</formula>
    </cfRule>
    <cfRule type="cellIs" priority="16" operator="lessThan" aboveAverage="0" equalAverage="0" bottom="0" percent="0" rank="0" text="" dxfId="5">
      <formula>0.9</formula>
    </cfRule>
  </conditionalFormatting>
  <conditionalFormatting sqref="I13">
    <cfRule type="cellIs" priority="17" operator="greaterThanOrEqual" aboveAverage="0" equalAverage="0" bottom="0" percent="0" rank="0" text="" dxfId="6">
      <formula>$E13</formula>
    </cfRule>
    <cfRule type="cellIs" priority="18" operator="between" aboveAverage="0" equalAverage="0" bottom="0" percent="0" rank="0" text="" dxfId="7">
      <formula>0.9</formula>
      <formula>"$E10"</formula>
    </cfRule>
    <cfRule type="cellIs" priority="19" operator="lessThan" aboveAverage="0" equalAverage="0" bottom="0" percent="0" rank="0" text="" dxfId="8">
      <formula>0.9</formula>
    </cfRule>
  </conditionalFormatting>
  <conditionalFormatting sqref="I9">
    <cfRule type="cellIs" priority="20" operator="greaterThanOrEqual" aboveAverage="0" equalAverage="0" bottom="0" percent="0" rank="0" text="" dxfId="9">
      <formula>$E8</formula>
    </cfRule>
    <cfRule type="cellIs" priority="21" operator="between" aboveAverage="0" equalAverage="0" bottom="0" percent="0" rank="0" text="" dxfId="2">
      <formula>0.9</formula>
      <formula>"$E10"</formula>
    </cfRule>
    <cfRule type="cellIs" priority="22" operator="lessThan" aboveAverage="0" equalAverage="0" bottom="0" percent="0" rank="0" text="" dxfId="1">
      <formula>0.9</formula>
    </cfRule>
  </conditionalFormatting>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6.xml><?xml version="1.0" encoding="utf-8"?>
<worksheet xmlns="http://schemas.openxmlformats.org/spreadsheetml/2006/main" xmlns:r="http://schemas.openxmlformats.org/officeDocument/2006/relationships">
  <sheetPr filterMode="false">
    <pageSetUpPr fitToPage="false"/>
  </sheetPr>
  <dimension ref="B2:M41"/>
  <sheetViews>
    <sheetView showFormulas="false" showGridLines="true" showRowColHeaders="true" showZeros="true" rightToLeft="false" tabSelected="false" showOutlineSymbols="true" defaultGridColor="true" view="normal" topLeftCell="B1" colorId="64" zoomScale="75" zoomScaleNormal="75" zoomScalePageLayoutView="100" workbookViewId="0">
      <selection pane="topLeft" activeCell="L18" activeCellId="0" sqref="L18"/>
    </sheetView>
  </sheetViews>
  <sheetFormatPr defaultRowHeight="12.75" zeroHeight="false" outlineLevelRow="0" outlineLevelCol="0"/>
  <cols>
    <col collapsed="false" customWidth="true" hidden="false" outlineLevel="0" max="1" min="1" style="97" width="9.13"/>
    <col collapsed="false" customWidth="true" hidden="false" outlineLevel="0" max="2" min="2" style="97" width="8"/>
    <col collapsed="false" customWidth="true" hidden="false" outlineLevel="0" max="3" min="3" style="97" width="21.14"/>
    <col collapsed="false" customWidth="true" hidden="false" outlineLevel="0" max="5" min="4" style="97" width="10.85"/>
    <col collapsed="false" customWidth="true" hidden="false" outlineLevel="0" max="6" min="6" style="97" width="9.13"/>
    <col collapsed="false" customWidth="true" hidden="false" outlineLevel="0" max="7" min="7" style="97" width="19.57"/>
    <col collapsed="false" customWidth="true" hidden="false" outlineLevel="0" max="9" min="8" style="97" width="14.15"/>
    <col collapsed="false" customWidth="true" hidden="false" outlineLevel="0" max="10" min="10" style="97" width="85.86"/>
    <col collapsed="false" customWidth="true" hidden="false" outlineLevel="0" max="11" min="11" style="97" width="10.85"/>
    <col collapsed="false" customWidth="true" hidden="false" outlineLevel="0" max="12" min="12" style="97" width="39.01"/>
    <col collapsed="false" customWidth="true" hidden="false" outlineLevel="0" max="13" min="13" style="97" width="23.01"/>
    <col collapsed="false" customWidth="true" hidden="false" outlineLevel="0" max="1025" min="14" style="97" width="9.13"/>
  </cols>
  <sheetData>
    <row r="2" customFormat="false" ht="12.75" hidden="false" customHeight="false" outlineLevel="0" collapsed="false">
      <c r="B2" s="317" t="s">
        <v>7</v>
      </c>
      <c r="C2" s="99" t="s">
        <v>320</v>
      </c>
      <c r="D2" s="99"/>
      <c r="E2" s="99"/>
      <c r="F2" s="99"/>
      <c r="G2" s="99"/>
      <c r="H2" s="99"/>
      <c r="I2" s="99"/>
      <c r="J2" s="99"/>
    </row>
    <row r="3" customFormat="false" ht="12.75" hidden="false" customHeight="false" outlineLevel="0" collapsed="false">
      <c r="B3" s="318"/>
      <c r="C3" s="183" t="s">
        <v>321</v>
      </c>
      <c r="D3" s="183"/>
      <c r="E3" s="183"/>
      <c r="F3" s="183"/>
      <c r="G3" s="183"/>
      <c r="H3" s="183"/>
      <c r="I3" s="183"/>
      <c r="J3" s="183"/>
    </row>
    <row r="4" customFormat="false" ht="12.75" hidden="false" customHeight="false" outlineLevel="0" collapsed="false">
      <c r="B4" s="319"/>
      <c r="C4" s="320"/>
      <c r="D4" s="321"/>
      <c r="E4" s="321"/>
      <c r="F4" s="321"/>
      <c r="G4" s="321"/>
      <c r="H4" s="322"/>
      <c r="I4" s="322"/>
      <c r="J4" s="323"/>
    </row>
    <row r="5" customFormat="false" ht="12.75" hidden="false" customHeight="false" outlineLevel="0" collapsed="false">
      <c r="B5" s="324" t="s">
        <v>94</v>
      </c>
      <c r="C5" s="325" t="s">
        <v>95</v>
      </c>
      <c r="D5" s="326" t="s">
        <v>96</v>
      </c>
      <c r="E5" s="326" t="s">
        <v>97</v>
      </c>
      <c r="F5" s="326" t="s">
        <v>322</v>
      </c>
      <c r="G5" s="326" t="s">
        <v>323</v>
      </c>
      <c r="H5" s="327" t="s">
        <v>102</v>
      </c>
      <c r="I5" s="327" t="s">
        <v>324</v>
      </c>
      <c r="J5" s="328" t="s">
        <v>103</v>
      </c>
      <c r="K5" s="189" t="str">
        <f aca="false">WP1!L5</f>
        <v>Q319</v>
      </c>
      <c r="L5" s="189" t="s">
        <v>105</v>
      </c>
      <c r="M5" s="189" t="s">
        <v>183</v>
      </c>
    </row>
    <row r="6" customFormat="false" ht="67.95" hidden="false" customHeight="false" outlineLevel="0" collapsed="false">
      <c r="B6" s="138" t="n">
        <v>3.2</v>
      </c>
      <c r="C6" s="329" t="s">
        <v>28</v>
      </c>
      <c r="D6" s="330" t="n">
        <v>1</v>
      </c>
      <c r="E6" s="192"/>
      <c r="F6" s="192"/>
      <c r="G6" s="192" t="n">
        <v>0</v>
      </c>
      <c r="H6" s="192" t="s">
        <v>325</v>
      </c>
      <c r="I6" s="193"/>
      <c r="J6" s="194" t="s">
        <v>326</v>
      </c>
      <c r="K6" s="331"/>
      <c r="L6" s="332" t="s">
        <v>327</v>
      </c>
    </row>
    <row r="7" customFormat="false" ht="140.25" hidden="false" customHeight="true" outlineLevel="0" collapsed="false">
      <c r="B7" s="138" t="n">
        <f aca="false">$B$6</f>
        <v>3.2</v>
      </c>
      <c r="C7" s="329" t="s">
        <v>28</v>
      </c>
      <c r="D7" s="333" t="n">
        <v>2</v>
      </c>
      <c r="E7" s="145"/>
      <c r="F7" s="145"/>
      <c r="G7" s="145" t="n">
        <v>0</v>
      </c>
      <c r="H7" s="145" t="s">
        <v>325</v>
      </c>
      <c r="I7" s="141"/>
      <c r="J7" s="146" t="s">
        <v>328</v>
      </c>
      <c r="K7" s="334"/>
      <c r="L7" s="335" t="s">
        <v>329</v>
      </c>
    </row>
    <row r="8" customFormat="false" ht="111" hidden="false" customHeight="true" outlineLevel="0" collapsed="false">
      <c r="B8" s="138" t="n">
        <f aca="false">$B$6</f>
        <v>3.2</v>
      </c>
      <c r="C8" s="329" t="s">
        <v>28</v>
      </c>
      <c r="D8" s="333" t="n">
        <v>3</v>
      </c>
      <c r="E8" s="145"/>
      <c r="F8" s="145"/>
      <c r="G8" s="336" t="n">
        <v>0.85</v>
      </c>
      <c r="H8" s="145" t="s">
        <v>325</v>
      </c>
      <c r="I8" s="141"/>
      <c r="J8" s="337" t="s">
        <v>330</v>
      </c>
      <c r="K8" s="338"/>
      <c r="L8" s="339" t="s">
        <v>329</v>
      </c>
    </row>
    <row r="9" customFormat="false" ht="146.25" hidden="false" customHeight="true" outlineLevel="0" collapsed="false">
      <c r="B9" s="138" t="n">
        <f aca="false">$B$6</f>
        <v>3.2</v>
      </c>
      <c r="C9" s="329" t="s">
        <v>28</v>
      </c>
      <c r="D9" s="333" t="n">
        <v>4</v>
      </c>
      <c r="E9" s="145"/>
      <c r="F9" s="145"/>
      <c r="G9" s="145" t="s">
        <v>331</v>
      </c>
      <c r="H9" s="145" t="s">
        <v>325</v>
      </c>
      <c r="I9" s="141"/>
      <c r="J9" s="337" t="s">
        <v>332</v>
      </c>
      <c r="K9" s="340"/>
      <c r="L9" s="133" t="s">
        <v>333</v>
      </c>
    </row>
    <row r="10" customFormat="false" ht="186" hidden="false" customHeight="true" outlineLevel="0" collapsed="false">
      <c r="B10" s="138" t="n">
        <f aca="false">$B$6</f>
        <v>3.2</v>
      </c>
      <c r="C10" s="329" t="s">
        <v>28</v>
      </c>
      <c r="D10" s="333" t="n">
        <v>5</v>
      </c>
      <c r="E10" s="145"/>
      <c r="F10" s="145"/>
      <c r="G10" s="145" t="s">
        <v>334</v>
      </c>
      <c r="H10" s="145" t="s">
        <v>325</v>
      </c>
      <c r="I10" s="141"/>
      <c r="J10" s="337" t="s">
        <v>335</v>
      </c>
      <c r="K10" s="341"/>
      <c r="L10" s="121" t="s">
        <v>336</v>
      </c>
    </row>
    <row r="11" customFormat="false" ht="81.75" hidden="false" customHeight="true" outlineLevel="0" collapsed="false">
      <c r="B11" s="138" t="n">
        <f aca="false">$B$6</f>
        <v>3.2</v>
      </c>
      <c r="C11" s="329" t="s">
        <v>28</v>
      </c>
      <c r="D11" s="333" t="n">
        <v>6</v>
      </c>
      <c r="E11" s="145"/>
      <c r="F11" s="145"/>
      <c r="G11" s="145" t="n">
        <v>0</v>
      </c>
      <c r="H11" s="145" t="s">
        <v>325</v>
      </c>
      <c r="I11" s="141"/>
      <c r="J11" s="337" t="s">
        <v>337</v>
      </c>
      <c r="K11" s="342"/>
      <c r="L11" s="121" t="s">
        <v>338</v>
      </c>
    </row>
    <row r="12" customFormat="false" ht="65.25" hidden="false" customHeight="true" outlineLevel="0" collapsed="false">
      <c r="B12" s="138" t="n">
        <f aca="false">$B$6</f>
        <v>3.2</v>
      </c>
      <c r="C12" s="329" t="s">
        <v>28</v>
      </c>
      <c r="D12" s="333" t="n">
        <v>7</v>
      </c>
      <c r="E12" s="333"/>
      <c r="F12" s="333"/>
      <c r="G12" s="333" t="n">
        <v>5</v>
      </c>
      <c r="H12" s="145" t="s">
        <v>325</v>
      </c>
      <c r="I12" s="141"/>
      <c r="J12" s="337" t="s">
        <v>339</v>
      </c>
      <c r="K12" s="343" t="n">
        <v>0</v>
      </c>
      <c r="L12" s="344" t="n">
        <v>0</v>
      </c>
    </row>
    <row r="13" customFormat="false" ht="65.25" hidden="false" customHeight="true" outlineLevel="0" collapsed="false">
      <c r="B13" s="138" t="n">
        <f aca="false">$B$6</f>
        <v>3.2</v>
      </c>
      <c r="C13" s="329" t="s">
        <v>28</v>
      </c>
      <c r="D13" s="333"/>
      <c r="E13" s="333" t="n">
        <v>8</v>
      </c>
      <c r="F13" s="345" t="n">
        <v>42766</v>
      </c>
      <c r="G13" s="345" t="n">
        <v>42766</v>
      </c>
      <c r="H13" s="145" t="s">
        <v>325</v>
      </c>
      <c r="I13" s="170"/>
      <c r="J13" s="337" t="s">
        <v>340</v>
      </c>
      <c r="K13" s="346"/>
      <c r="L13" s="154"/>
      <c r="M13" s="97" t="s">
        <v>153</v>
      </c>
    </row>
    <row r="14" customFormat="false" ht="65.25" hidden="false" customHeight="true" outlineLevel="0" collapsed="false">
      <c r="B14" s="138" t="n">
        <f aca="false">$B$6</f>
        <v>3.2</v>
      </c>
      <c r="C14" s="329" t="s">
        <v>28</v>
      </c>
      <c r="D14" s="347"/>
      <c r="E14" s="347" t="n">
        <v>9</v>
      </c>
      <c r="F14" s="348" t="n">
        <v>42643</v>
      </c>
      <c r="G14" s="348" t="n">
        <v>42643</v>
      </c>
      <c r="H14" s="145" t="s">
        <v>341</v>
      </c>
      <c r="I14" s="141"/>
      <c r="J14" s="337" t="s">
        <v>342</v>
      </c>
      <c r="K14" s="346"/>
      <c r="L14" s="154"/>
      <c r="M14" s="97" t="s">
        <v>153</v>
      </c>
    </row>
    <row r="15" customFormat="false" ht="12.75" hidden="false" customHeight="false" outlineLevel="0" collapsed="false">
      <c r="B15" s="138" t="n">
        <f aca="false">$B$6</f>
        <v>3.2</v>
      </c>
      <c r="C15" s="329" t="s">
        <v>28</v>
      </c>
      <c r="D15" s="347"/>
      <c r="E15" s="333" t="n">
        <v>10</v>
      </c>
      <c r="F15" s="348" t="n">
        <v>42735</v>
      </c>
      <c r="G15" s="348" t="n">
        <v>42735</v>
      </c>
      <c r="H15" s="145" t="s">
        <v>343</v>
      </c>
      <c r="I15" s="141"/>
      <c r="J15" s="337" t="s">
        <v>344</v>
      </c>
      <c r="K15" s="346"/>
      <c r="L15" s="154"/>
      <c r="M15" s="97" t="s">
        <v>153</v>
      </c>
    </row>
    <row r="16" customFormat="false" ht="12.75" hidden="false" customHeight="false" outlineLevel="0" collapsed="false">
      <c r="B16" s="349" t="n">
        <f aca="false">$B$6</f>
        <v>3.2</v>
      </c>
      <c r="C16" s="350" t="s">
        <v>28</v>
      </c>
      <c r="D16" s="347"/>
      <c r="E16" s="347" t="n">
        <v>11</v>
      </c>
      <c r="F16" s="348" t="n">
        <v>42704</v>
      </c>
      <c r="G16" s="348" t="n">
        <v>42704</v>
      </c>
      <c r="H16" s="351" t="s">
        <v>341</v>
      </c>
      <c r="I16" s="352"/>
      <c r="J16" s="337" t="s">
        <v>345</v>
      </c>
      <c r="K16" s="346"/>
      <c r="L16" s="154"/>
      <c r="M16" s="97" t="s">
        <v>153</v>
      </c>
    </row>
    <row r="17" customFormat="false" ht="12.75" hidden="false" customHeight="false" outlineLevel="0" collapsed="false">
      <c r="B17" s="349" t="n">
        <v>3.2</v>
      </c>
      <c r="C17" s="350" t="s">
        <v>28</v>
      </c>
      <c r="D17" s="347"/>
      <c r="E17" s="347" t="n">
        <v>12</v>
      </c>
      <c r="F17" s="348"/>
      <c r="G17" s="348" t="n">
        <v>43191</v>
      </c>
      <c r="H17" s="351" t="s">
        <v>325</v>
      </c>
      <c r="I17" s="352"/>
      <c r="J17" s="353" t="s">
        <v>346</v>
      </c>
      <c r="K17" s="354"/>
      <c r="L17" s="154"/>
      <c r="M17" s="97" t="s">
        <v>347</v>
      </c>
    </row>
    <row r="18" customFormat="false" ht="12.8" hidden="false" customHeight="false" outlineLevel="0" collapsed="false">
      <c r="B18" s="158" t="n">
        <v>3.3</v>
      </c>
      <c r="C18" s="355" t="s">
        <v>41</v>
      </c>
      <c r="D18" s="280" t="n">
        <v>1</v>
      </c>
      <c r="E18" s="280"/>
      <c r="F18" s="280"/>
      <c r="G18" s="280"/>
      <c r="H18" s="356" t="s">
        <v>348</v>
      </c>
      <c r="I18" s="357"/>
      <c r="J18" s="283" t="s">
        <v>349</v>
      </c>
      <c r="K18" s="358" t="n">
        <v>0</v>
      </c>
      <c r="L18" s="359" t="s">
        <v>350</v>
      </c>
    </row>
    <row r="19" customFormat="false" ht="12.75" hidden="false" customHeight="false" outlineLevel="0" collapsed="false">
      <c r="B19" s="158" t="n">
        <f aca="false">$B$18</f>
        <v>3.3</v>
      </c>
      <c r="C19" s="355" t="s">
        <v>41</v>
      </c>
      <c r="D19" s="286" t="n">
        <v>2</v>
      </c>
      <c r="E19" s="286"/>
      <c r="F19" s="286"/>
      <c r="G19" s="286"/>
      <c r="H19" s="286" t="s">
        <v>348</v>
      </c>
      <c r="I19" s="360"/>
      <c r="J19" s="134" t="s">
        <v>351</v>
      </c>
      <c r="K19" s="361" t="n">
        <v>0</v>
      </c>
      <c r="L19" s="201"/>
    </row>
    <row r="20" customFormat="false" ht="99" hidden="false" customHeight="true" outlineLevel="0" collapsed="false">
      <c r="B20" s="158" t="n">
        <f aca="false">$B$18</f>
        <v>3.3</v>
      </c>
      <c r="C20" s="355" t="s">
        <v>41</v>
      </c>
      <c r="D20" s="286"/>
      <c r="E20" s="113" t="n">
        <v>3</v>
      </c>
      <c r="F20" s="362" t="n">
        <v>43100</v>
      </c>
      <c r="G20" s="362" t="n">
        <v>43100</v>
      </c>
      <c r="H20" s="286" t="s">
        <v>348</v>
      </c>
      <c r="I20" s="360"/>
      <c r="J20" s="134" t="s">
        <v>352</v>
      </c>
      <c r="K20" s="346"/>
      <c r="L20" s="363"/>
      <c r="M20" s="97" t="s">
        <v>347</v>
      </c>
    </row>
    <row r="21" customFormat="false" ht="78.75" hidden="false" customHeight="true" outlineLevel="0" collapsed="false">
      <c r="B21" s="158" t="n">
        <f aca="false">$B$18</f>
        <v>3.3</v>
      </c>
      <c r="C21" s="286" t="s">
        <v>41</v>
      </c>
      <c r="D21" s="286"/>
      <c r="E21" s="286" t="n">
        <v>4</v>
      </c>
      <c r="F21" s="362" t="n">
        <v>42887</v>
      </c>
      <c r="G21" s="362" t="n">
        <v>42887</v>
      </c>
      <c r="H21" s="286" t="s">
        <v>348</v>
      </c>
      <c r="I21" s="286"/>
      <c r="J21" s="287" t="s">
        <v>353</v>
      </c>
      <c r="K21" s="364" t="n">
        <v>42899</v>
      </c>
      <c r="L21" s="133"/>
      <c r="M21" s="97" t="s">
        <v>153</v>
      </c>
    </row>
    <row r="22" customFormat="false" ht="78.75" hidden="false" customHeight="true" outlineLevel="0" collapsed="false">
      <c r="B22" s="158" t="n">
        <f aca="false">$B$18</f>
        <v>3.3</v>
      </c>
      <c r="C22" s="365" t="s">
        <v>41</v>
      </c>
      <c r="D22" s="314"/>
      <c r="E22" s="366" t="n">
        <v>5</v>
      </c>
      <c r="F22" s="367" t="n">
        <v>43830</v>
      </c>
      <c r="G22" s="367" t="n">
        <v>43830</v>
      </c>
      <c r="H22" s="367" t="s">
        <v>354</v>
      </c>
      <c r="I22" s="368"/>
      <c r="J22" s="369" t="s">
        <v>355</v>
      </c>
      <c r="K22" s="370"/>
      <c r="L22" s="154"/>
      <c r="M22" s="97" t="s">
        <v>121</v>
      </c>
    </row>
    <row r="23" customFormat="false" ht="93" hidden="false" customHeight="true" outlineLevel="0" collapsed="false">
      <c r="B23" s="371" t="n">
        <v>3.4</v>
      </c>
      <c r="C23" s="372" t="s">
        <v>356</v>
      </c>
      <c r="D23" s="373" t="n">
        <v>1</v>
      </c>
      <c r="E23" s="374"/>
      <c r="F23" s="374"/>
      <c r="G23" s="374"/>
      <c r="H23" s="375" t="s">
        <v>357</v>
      </c>
      <c r="I23" s="375"/>
      <c r="J23" s="376" t="s">
        <v>358</v>
      </c>
      <c r="K23" s="377"/>
      <c r="L23" s="154"/>
    </row>
    <row r="24" customFormat="false" ht="12.75" hidden="false" customHeight="false" outlineLevel="0" collapsed="false">
      <c r="B24" s="371" t="n">
        <f aca="false">$B$23</f>
        <v>3.4</v>
      </c>
      <c r="C24" s="372" t="s">
        <v>356</v>
      </c>
      <c r="D24" s="374" t="n">
        <v>2</v>
      </c>
      <c r="E24" s="374"/>
      <c r="F24" s="374"/>
      <c r="G24" s="374"/>
      <c r="H24" s="375" t="s">
        <v>357</v>
      </c>
      <c r="I24" s="375"/>
      <c r="J24" s="376" t="s">
        <v>359</v>
      </c>
      <c r="K24" s="377"/>
      <c r="L24" s="154"/>
    </row>
    <row r="25" customFormat="false" ht="12.75" hidden="false" customHeight="false" outlineLevel="0" collapsed="false">
      <c r="B25" s="371" t="n">
        <f aca="false">$B$23</f>
        <v>3.4</v>
      </c>
      <c r="C25" s="372" t="s">
        <v>356</v>
      </c>
      <c r="D25" s="373" t="n">
        <v>3</v>
      </c>
      <c r="E25" s="378"/>
      <c r="F25" s="378"/>
      <c r="G25" s="378"/>
      <c r="H25" s="375" t="s">
        <v>357</v>
      </c>
      <c r="I25" s="379"/>
      <c r="J25" s="380" t="s">
        <v>360</v>
      </c>
      <c r="K25" s="381"/>
      <c r="L25" s="154"/>
    </row>
    <row r="26" customFormat="false" ht="12.75" hidden="false" customHeight="false" outlineLevel="0" collapsed="false">
      <c r="B26" s="371" t="n">
        <f aca="false">$B$23</f>
        <v>3.4</v>
      </c>
      <c r="C26" s="372" t="s">
        <v>356</v>
      </c>
      <c r="D26" s="374" t="n">
        <v>4</v>
      </c>
      <c r="E26" s="378"/>
      <c r="F26" s="378"/>
      <c r="G26" s="382" t="n">
        <v>0.95</v>
      </c>
      <c r="H26" s="375" t="s">
        <v>357</v>
      </c>
      <c r="I26" s="379"/>
      <c r="J26" s="380" t="s">
        <v>361</v>
      </c>
      <c r="K26" s="383" t="n">
        <v>0.9999</v>
      </c>
      <c r="L26" s="154"/>
    </row>
    <row r="27" customFormat="false" ht="12.75" hidden="false" customHeight="false" outlineLevel="0" collapsed="false">
      <c r="B27" s="371" t="n">
        <f aca="false">$B$23</f>
        <v>3.4</v>
      </c>
      <c r="C27" s="372" t="s">
        <v>356</v>
      </c>
      <c r="D27" s="373" t="n">
        <v>5</v>
      </c>
      <c r="E27" s="378"/>
      <c r="F27" s="378"/>
      <c r="G27" s="382" t="n">
        <v>0.95</v>
      </c>
      <c r="H27" s="375" t="s">
        <v>357</v>
      </c>
      <c r="I27" s="375"/>
      <c r="J27" s="384" t="s">
        <v>362</v>
      </c>
      <c r="K27" s="385" t="n">
        <v>1</v>
      </c>
      <c r="L27" s="154"/>
    </row>
    <row r="28" customFormat="false" ht="60" hidden="false" customHeight="true" outlineLevel="0" collapsed="false">
      <c r="B28" s="138" t="n">
        <f aca="false">$B$23</f>
        <v>3.4</v>
      </c>
      <c r="C28" s="333" t="s">
        <v>363</v>
      </c>
      <c r="D28" s="333" t="n">
        <v>6</v>
      </c>
      <c r="E28" s="333"/>
      <c r="F28" s="333"/>
      <c r="G28" s="333"/>
      <c r="H28" s="333" t="s">
        <v>364</v>
      </c>
      <c r="I28" s="333"/>
      <c r="J28" s="333" t="s">
        <v>365</v>
      </c>
      <c r="K28" s="386"/>
      <c r="L28" s="387"/>
    </row>
    <row r="29" customFormat="false" ht="42.75" hidden="false" customHeight="true" outlineLevel="0" collapsed="false">
      <c r="B29" s="138" t="n">
        <f aca="false">$B$23</f>
        <v>3.4</v>
      </c>
      <c r="C29" s="333" t="s">
        <v>363</v>
      </c>
      <c r="D29" s="333" t="n">
        <v>7</v>
      </c>
      <c r="E29" s="333"/>
      <c r="F29" s="333"/>
      <c r="G29" s="333"/>
      <c r="H29" s="333" t="s">
        <v>364</v>
      </c>
      <c r="I29" s="333"/>
      <c r="J29" s="333" t="s">
        <v>366</v>
      </c>
      <c r="K29" s="386"/>
      <c r="L29" s="387"/>
    </row>
    <row r="30" customFormat="false" ht="12.75" hidden="false" customHeight="false" outlineLevel="0" collapsed="false">
      <c r="B30" s="138" t="n">
        <f aca="false">$B$23</f>
        <v>3.4</v>
      </c>
      <c r="C30" s="333" t="s">
        <v>363</v>
      </c>
      <c r="D30" s="333" t="n">
        <v>8</v>
      </c>
      <c r="E30" s="333"/>
      <c r="F30" s="333"/>
      <c r="G30" s="333"/>
      <c r="H30" s="333" t="s">
        <v>364</v>
      </c>
      <c r="I30" s="333"/>
      <c r="J30" s="333" t="s">
        <v>367</v>
      </c>
      <c r="K30" s="386"/>
      <c r="L30" s="387"/>
    </row>
    <row r="31" customFormat="false" ht="38.25" hidden="false" customHeight="true" outlineLevel="0" collapsed="false">
      <c r="B31" s="138" t="n">
        <f aca="false">$B$23</f>
        <v>3.4</v>
      </c>
      <c r="C31" s="333" t="s">
        <v>368</v>
      </c>
      <c r="D31" s="333" t="n">
        <v>9</v>
      </c>
      <c r="E31" s="333"/>
      <c r="F31" s="333"/>
      <c r="G31" s="333"/>
      <c r="H31" s="333" t="s">
        <v>369</v>
      </c>
      <c r="I31" s="333"/>
      <c r="J31" s="333" t="s">
        <v>370</v>
      </c>
      <c r="K31" s="388"/>
      <c r="L31" s="154" t="s">
        <v>371</v>
      </c>
      <c r="M31" s="389" t="s">
        <v>372</v>
      </c>
    </row>
    <row r="32" customFormat="false" ht="38.25" hidden="false" customHeight="true" outlineLevel="0" collapsed="false">
      <c r="B32" s="138" t="n">
        <f aca="false">$B$23</f>
        <v>3.4</v>
      </c>
      <c r="C32" s="333" t="s">
        <v>368</v>
      </c>
      <c r="D32" s="333" t="n">
        <v>10</v>
      </c>
      <c r="E32" s="333"/>
      <c r="F32" s="333"/>
      <c r="G32" s="333"/>
      <c r="H32" s="333" t="s">
        <v>369</v>
      </c>
      <c r="I32" s="333"/>
      <c r="J32" s="333" t="s">
        <v>373</v>
      </c>
      <c r="K32" s="388"/>
      <c r="L32" s="154"/>
    </row>
    <row r="33" customFormat="false" ht="49.5" hidden="false" customHeight="true" outlineLevel="0" collapsed="false">
      <c r="B33" s="138" t="n">
        <f aca="false">$B$23</f>
        <v>3.4</v>
      </c>
      <c r="C33" s="333" t="s">
        <v>368</v>
      </c>
      <c r="D33" s="333" t="n">
        <v>11</v>
      </c>
      <c r="E33" s="333"/>
      <c r="F33" s="333"/>
      <c r="G33" s="333"/>
      <c r="H33" s="333" t="s">
        <v>369</v>
      </c>
      <c r="I33" s="333"/>
      <c r="J33" s="333" t="s">
        <v>374</v>
      </c>
      <c r="K33" s="388"/>
      <c r="L33" s="154"/>
    </row>
    <row r="34" customFormat="false" ht="85.5" hidden="false" customHeight="true" outlineLevel="0" collapsed="false">
      <c r="B34" s="138" t="n">
        <f aca="false">$B$23</f>
        <v>3.4</v>
      </c>
      <c r="C34" s="333" t="s">
        <v>368</v>
      </c>
      <c r="D34" s="333" t="n">
        <v>12</v>
      </c>
      <c r="E34" s="333"/>
      <c r="F34" s="333"/>
      <c r="G34" s="333"/>
      <c r="H34" s="333" t="s">
        <v>364</v>
      </c>
      <c r="I34" s="333"/>
      <c r="J34" s="333" t="s">
        <v>375</v>
      </c>
      <c r="K34" s="386"/>
      <c r="L34" s="154"/>
    </row>
    <row r="35" customFormat="false" ht="12.75" hidden="false" customHeight="false" outlineLevel="0" collapsed="false">
      <c r="B35" s="138" t="n">
        <f aca="false">$B$23</f>
        <v>3.4</v>
      </c>
      <c r="C35" s="390" t="s">
        <v>368</v>
      </c>
      <c r="D35" s="347" t="n">
        <v>13</v>
      </c>
      <c r="E35" s="390"/>
      <c r="F35" s="390"/>
      <c r="G35" s="390"/>
      <c r="H35" s="390" t="s">
        <v>364</v>
      </c>
      <c r="I35" s="389"/>
      <c r="J35" s="333" t="s">
        <v>376</v>
      </c>
      <c r="K35" s="391"/>
      <c r="L35" s="154" t="s">
        <v>377</v>
      </c>
    </row>
    <row r="36" customFormat="false" ht="59.25" hidden="false" customHeight="true" outlineLevel="0" collapsed="false">
      <c r="B36" s="138" t="n">
        <f aca="false">$B$23</f>
        <v>3.4</v>
      </c>
      <c r="C36" s="390" t="s">
        <v>368</v>
      </c>
      <c r="D36" s="333" t="n">
        <v>14</v>
      </c>
      <c r="E36" s="390"/>
      <c r="F36" s="390"/>
      <c r="G36" s="390"/>
      <c r="H36" s="390" t="s">
        <v>364</v>
      </c>
      <c r="I36" s="389"/>
      <c r="J36" s="333" t="s">
        <v>376</v>
      </c>
      <c r="K36" s="391"/>
      <c r="L36" s="154" t="s">
        <v>378</v>
      </c>
    </row>
    <row r="40" customFormat="false" ht="50.25" hidden="false" customHeight="true" outlineLevel="0" collapsed="false"/>
    <row r="41" customFormat="false" ht="81.75" hidden="false" customHeight="true" outlineLevel="0" collapsed="false"/>
  </sheetData>
  <mergeCells count="2">
    <mergeCell ref="C2:J2"/>
    <mergeCell ref="C3:J3"/>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7.xml><?xml version="1.0" encoding="utf-8"?>
<worksheet xmlns="http://schemas.openxmlformats.org/spreadsheetml/2006/main" xmlns:r="http://schemas.openxmlformats.org/officeDocument/2006/relationships">
  <sheetPr filterMode="false">
    <pageSetUpPr fitToPage="false"/>
  </sheetPr>
  <dimension ref="B2:L49"/>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J32" activeCellId="0" sqref="J32"/>
    </sheetView>
  </sheetViews>
  <sheetFormatPr defaultRowHeight="12.75" zeroHeight="false" outlineLevelRow="0" outlineLevelCol="0"/>
  <cols>
    <col collapsed="false" customWidth="true" hidden="false" outlineLevel="0" max="6" min="1" style="97" width="10.85"/>
    <col collapsed="false" customWidth="true" hidden="false" outlineLevel="0" max="7" min="7" style="97" width="15.15"/>
    <col collapsed="false" customWidth="true" hidden="false" outlineLevel="0" max="8" min="8" style="97" width="13.29"/>
    <col collapsed="false" customWidth="true" hidden="false" outlineLevel="0" max="9" min="9" style="97" width="65.42"/>
    <col collapsed="false" customWidth="true" hidden="false" outlineLevel="0" max="10" min="10" style="97" width="16.87"/>
    <col collapsed="false" customWidth="true" hidden="false" outlineLevel="0" max="11" min="11" style="97" width="42.57"/>
    <col collapsed="false" customWidth="true" hidden="false" outlineLevel="0" max="1025" min="12" style="97" width="10.85"/>
  </cols>
  <sheetData>
    <row r="2" customFormat="false" ht="12.75" hidden="false" customHeight="false" outlineLevel="0" collapsed="false">
      <c r="B2" s="317" t="s">
        <v>8</v>
      </c>
      <c r="C2" s="392" t="s">
        <v>379</v>
      </c>
      <c r="D2" s="392"/>
      <c r="E2" s="392"/>
      <c r="F2" s="392"/>
      <c r="G2" s="392"/>
      <c r="H2" s="392"/>
      <c r="I2" s="392"/>
      <c r="J2" s="392"/>
      <c r="K2" s="392"/>
      <c r="L2" s="392"/>
    </row>
    <row r="3" customFormat="false" ht="12.75" hidden="false" customHeight="false" outlineLevel="0" collapsed="false">
      <c r="B3" s="318"/>
      <c r="C3" s="393" t="s">
        <v>380</v>
      </c>
      <c r="D3" s="393"/>
      <c r="E3" s="393"/>
      <c r="F3" s="393"/>
      <c r="G3" s="393"/>
      <c r="H3" s="393"/>
      <c r="I3" s="393"/>
      <c r="J3" s="393"/>
      <c r="K3" s="393"/>
      <c r="L3" s="393"/>
    </row>
    <row r="4" customFormat="false" ht="12.75" hidden="false" customHeight="false" outlineLevel="0" collapsed="false">
      <c r="B4" s="102"/>
      <c r="C4" s="253"/>
      <c r="D4" s="103"/>
      <c r="E4" s="103"/>
      <c r="F4" s="103"/>
      <c r="G4" s="103"/>
      <c r="H4" s="104"/>
      <c r="I4" s="104"/>
      <c r="J4" s="394"/>
      <c r="K4" s="395"/>
      <c r="L4" s="395"/>
    </row>
    <row r="5" customFormat="false" ht="12.75" hidden="false" customHeight="false" outlineLevel="0" collapsed="false">
      <c r="B5" s="106" t="s">
        <v>94</v>
      </c>
      <c r="C5" s="107" t="s">
        <v>95</v>
      </c>
      <c r="D5" s="107" t="s">
        <v>96</v>
      </c>
      <c r="E5" s="107" t="s">
        <v>97</v>
      </c>
      <c r="F5" s="107" t="s">
        <v>322</v>
      </c>
      <c r="G5" s="107" t="s">
        <v>323</v>
      </c>
      <c r="H5" s="108" t="s">
        <v>102</v>
      </c>
      <c r="I5" s="108" t="s">
        <v>103</v>
      </c>
      <c r="J5" s="396" t="s">
        <v>381</v>
      </c>
      <c r="K5" s="396" t="s">
        <v>105</v>
      </c>
      <c r="L5" s="396" t="s">
        <v>183</v>
      </c>
    </row>
    <row r="6" customFormat="false" ht="12.75" hidden="false" customHeight="false" outlineLevel="0" collapsed="false">
      <c r="B6" s="227" t="n">
        <v>4.1</v>
      </c>
      <c r="C6" s="114" t="s">
        <v>29</v>
      </c>
      <c r="D6" s="114"/>
      <c r="E6" s="114" t="n">
        <v>1</v>
      </c>
      <c r="F6" s="397" t="n">
        <v>42461</v>
      </c>
      <c r="G6" s="397" t="n">
        <v>42461</v>
      </c>
      <c r="H6" s="398" t="s">
        <v>382</v>
      </c>
      <c r="I6" s="399" t="s">
        <v>383</v>
      </c>
      <c r="J6" s="400" t="n">
        <v>42430</v>
      </c>
      <c r="K6" s="401"/>
      <c r="L6" s="401" t="s">
        <v>153</v>
      </c>
    </row>
    <row r="7" customFormat="false" ht="25.5" hidden="false" customHeight="false" outlineLevel="0" collapsed="false">
      <c r="B7" s="227" t="n">
        <v>4.1</v>
      </c>
      <c r="C7" s="113" t="s">
        <v>29</v>
      </c>
      <c r="D7" s="113"/>
      <c r="E7" s="113" t="n">
        <v>2</v>
      </c>
      <c r="F7" s="402" t="n">
        <v>42522</v>
      </c>
      <c r="G7" s="402" t="n">
        <v>42522</v>
      </c>
      <c r="H7" s="403" t="s">
        <v>364</v>
      </c>
      <c r="I7" s="404" t="s">
        <v>384</v>
      </c>
      <c r="J7" s="405" t="n">
        <v>42522</v>
      </c>
      <c r="K7" s="181"/>
      <c r="L7" s="401" t="s">
        <v>153</v>
      </c>
    </row>
    <row r="8" customFormat="false" ht="12.75" hidden="false" customHeight="false" outlineLevel="0" collapsed="false">
      <c r="B8" s="227" t="n">
        <v>4.1</v>
      </c>
      <c r="C8" s="113" t="s">
        <v>29</v>
      </c>
      <c r="D8" s="113"/>
      <c r="E8" s="113" t="n">
        <v>3</v>
      </c>
      <c r="F8" s="402" t="n">
        <v>42583</v>
      </c>
      <c r="G8" s="402" t="n">
        <v>42583</v>
      </c>
      <c r="H8" s="403" t="s">
        <v>364</v>
      </c>
      <c r="I8" s="404" t="s">
        <v>385</v>
      </c>
      <c r="J8" s="405" t="n">
        <v>42583</v>
      </c>
      <c r="K8" s="181" t="s">
        <v>117</v>
      </c>
      <c r="L8" s="401" t="s">
        <v>153</v>
      </c>
    </row>
    <row r="9" customFormat="false" ht="12.75" hidden="false" customHeight="false" outlineLevel="0" collapsed="false">
      <c r="B9" s="227" t="n">
        <v>4.1</v>
      </c>
      <c r="C9" s="113" t="s">
        <v>29</v>
      </c>
      <c r="D9" s="113"/>
      <c r="E9" s="113" t="n">
        <v>4</v>
      </c>
      <c r="F9" s="402" t="n">
        <v>42156</v>
      </c>
      <c r="G9" s="402" t="n">
        <v>42156</v>
      </c>
      <c r="H9" s="403" t="s">
        <v>364</v>
      </c>
      <c r="I9" s="404" t="s">
        <v>386</v>
      </c>
      <c r="J9" s="405" t="n">
        <v>42583</v>
      </c>
      <c r="K9" s="181" t="s">
        <v>117</v>
      </c>
      <c r="L9" s="401" t="s">
        <v>153</v>
      </c>
    </row>
    <row r="10" customFormat="false" ht="12.75" hidden="false" customHeight="false" outlineLevel="0" collapsed="false">
      <c r="B10" s="227" t="n">
        <v>4.1</v>
      </c>
      <c r="C10" s="113" t="s">
        <v>29</v>
      </c>
      <c r="D10" s="113"/>
      <c r="E10" s="113" t="n">
        <v>5</v>
      </c>
      <c r="F10" s="402" t="n">
        <v>42583</v>
      </c>
      <c r="G10" s="402" t="n">
        <v>42583</v>
      </c>
      <c r="H10" s="403" t="s">
        <v>364</v>
      </c>
      <c r="I10" s="404" t="s">
        <v>387</v>
      </c>
      <c r="J10" s="405" t="n">
        <v>42644</v>
      </c>
      <c r="K10" s="181" t="s">
        <v>153</v>
      </c>
      <c r="L10" s="401" t="s">
        <v>153</v>
      </c>
    </row>
    <row r="11" customFormat="false" ht="12.75" hidden="false" customHeight="false" outlineLevel="0" collapsed="false">
      <c r="B11" s="227" t="n">
        <v>4.1</v>
      </c>
      <c r="C11" s="113" t="s">
        <v>29</v>
      </c>
      <c r="D11" s="113" t="n">
        <v>6</v>
      </c>
      <c r="E11" s="113"/>
      <c r="F11" s="113"/>
      <c r="G11" s="113" t="s">
        <v>388</v>
      </c>
      <c r="H11" s="403" t="s">
        <v>364</v>
      </c>
      <c r="I11" s="404" t="s">
        <v>389</v>
      </c>
      <c r="J11" s="406"/>
      <c r="K11" s="181" t="s">
        <v>390</v>
      </c>
      <c r="L11" s="401"/>
    </row>
    <row r="12" customFormat="false" ht="12.75" hidden="false" customHeight="false" outlineLevel="0" collapsed="false">
      <c r="B12" s="227" t="n">
        <v>4.1</v>
      </c>
      <c r="C12" s="113" t="s">
        <v>29</v>
      </c>
      <c r="D12" s="113"/>
      <c r="E12" s="113" t="n">
        <v>7</v>
      </c>
      <c r="F12" s="402" t="n">
        <v>42339</v>
      </c>
      <c r="G12" s="402" t="n">
        <v>42339</v>
      </c>
      <c r="H12" s="403" t="s">
        <v>364</v>
      </c>
      <c r="I12" s="407" t="s">
        <v>391</v>
      </c>
      <c r="J12" s="405" t="n">
        <v>42736</v>
      </c>
      <c r="K12" s="181" t="s">
        <v>392</v>
      </c>
      <c r="L12" s="401" t="s">
        <v>153</v>
      </c>
    </row>
    <row r="13" customFormat="false" ht="12.75" hidden="false" customHeight="false" outlineLevel="0" collapsed="false">
      <c r="B13" s="227" t="n">
        <v>4.1</v>
      </c>
      <c r="C13" s="113" t="s">
        <v>29</v>
      </c>
      <c r="D13" s="113"/>
      <c r="E13" s="113" t="n">
        <v>8</v>
      </c>
      <c r="F13" s="402" t="n">
        <v>42979</v>
      </c>
      <c r="G13" s="402" t="n">
        <v>42979</v>
      </c>
      <c r="H13" s="403" t="s">
        <v>364</v>
      </c>
      <c r="I13" s="404" t="s">
        <v>393</v>
      </c>
      <c r="J13" s="405" t="n">
        <v>42675</v>
      </c>
      <c r="K13" s="408" t="s">
        <v>394</v>
      </c>
      <c r="L13" s="401" t="s">
        <v>153</v>
      </c>
    </row>
    <row r="14" customFormat="false" ht="12.75" hidden="false" customHeight="false" outlineLevel="0" collapsed="false">
      <c r="B14" s="227" t="n">
        <v>4.1</v>
      </c>
      <c r="C14" s="113" t="s">
        <v>29</v>
      </c>
      <c r="D14" s="113"/>
      <c r="E14" s="113" t="n">
        <v>9</v>
      </c>
      <c r="F14" s="402" t="n">
        <v>43009</v>
      </c>
      <c r="G14" s="402" t="n">
        <v>43009</v>
      </c>
      <c r="H14" s="403" t="s">
        <v>364</v>
      </c>
      <c r="I14" s="404" t="s">
        <v>395</v>
      </c>
      <c r="J14" s="405" t="n">
        <v>42705</v>
      </c>
      <c r="K14" s="408" t="s">
        <v>396</v>
      </c>
      <c r="L14" s="401" t="s">
        <v>153</v>
      </c>
    </row>
    <row r="15" customFormat="false" ht="12.75" hidden="false" customHeight="false" outlineLevel="0" collapsed="false">
      <c r="B15" s="227" t="n">
        <v>4.1</v>
      </c>
      <c r="C15" s="113" t="s">
        <v>29</v>
      </c>
      <c r="D15" s="113"/>
      <c r="E15" s="113" t="n">
        <v>10</v>
      </c>
      <c r="F15" s="402" t="n">
        <v>43710</v>
      </c>
      <c r="G15" s="402" t="n">
        <v>43710</v>
      </c>
      <c r="H15" s="403" t="s">
        <v>364</v>
      </c>
      <c r="I15" s="404" t="s">
        <v>393</v>
      </c>
      <c r="J15" s="405" t="n">
        <v>43313</v>
      </c>
      <c r="K15" s="408" t="s">
        <v>397</v>
      </c>
      <c r="L15" s="401" t="s">
        <v>153</v>
      </c>
    </row>
    <row r="16" customFormat="false" ht="12.75" hidden="false" customHeight="false" outlineLevel="0" collapsed="false">
      <c r="B16" s="227" t="n">
        <v>4.1</v>
      </c>
      <c r="C16" s="113" t="s">
        <v>29</v>
      </c>
      <c r="D16" s="113"/>
      <c r="E16" s="113" t="n">
        <v>11</v>
      </c>
      <c r="F16" s="402" t="n">
        <v>43741</v>
      </c>
      <c r="G16" s="402" t="n">
        <v>43741</v>
      </c>
      <c r="H16" s="403" t="s">
        <v>364</v>
      </c>
      <c r="I16" s="404" t="s">
        <v>395</v>
      </c>
      <c r="J16" s="405" t="n">
        <v>43374</v>
      </c>
      <c r="K16" s="408" t="s">
        <v>398</v>
      </c>
      <c r="L16" s="401" t="s">
        <v>153</v>
      </c>
    </row>
    <row r="17" customFormat="false" ht="12.75" hidden="false" customHeight="false" outlineLevel="0" collapsed="false">
      <c r="B17" s="227" t="n">
        <v>4.1</v>
      </c>
      <c r="C17" s="366" t="s">
        <v>29</v>
      </c>
      <c r="D17" s="366"/>
      <c r="E17" s="366" t="n">
        <v>12</v>
      </c>
      <c r="F17" s="409" t="n">
        <v>43556</v>
      </c>
      <c r="G17" s="409" t="n">
        <v>43556</v>
      </c>
      <c r="H17" s="410" t="s">
        <v>382</v>
      </c>
      <c r="I17" s="411" t="s">
        <v>399</v>
      </c>
      <c r="J17" s="408"/>
      <c r="K17" s="181"/>
      <c r="L17" s="401" t="s">
        <v>121</v>
      </c>
    </row>
    <row r="18" customFormat="false" ht="12.75" hidden="false" customHeight="false" outlineLevel="0" collapsed="false">
      <c r="B18" s="138" t="n">
        <v>4.2</v>
      </c>
      <c r="C18" s="145" t="s">
        <v>42</v>
      </c>
      <c r="D18" s="145" t="n">
        <v>1</v>
      </c>
      <c r="E18" s="145"/>
      <c r="F18" s="145"/>
      <c r="G18" s="145" t="s">
        <v>400</v>
      </c>
      <c r="H18" s="412" t="s">
        <v>364</v>
      </c>
      <c r="I18" s="413" t="s">
        <v>401</v>
      </c>
      <c r="J18" s="414"/>
      <c r="K18" s="181" t="n">
        <v>3.78</v>
      </c>
      <c r="L18" s="181"/>
    </row>
    <row r="19" customFormat="false" ht="25.5" hidden="false" customHeight="false" outlineLevel="0" collapsed="false">
      <c r="B19" s="138" t="n">
        <v>4.2</v>
      </c>
      <c r="C19" s="145" t="s">
        <v>42</v>
      </c>
      <c r="D19" s="145" t="n">
        <v>2</v>
      </c>
      <c r="E19" s="145"/>
      <c r="F19" s="145"/>
      <c r="G19" s="145"/>
      <c r="H19" s="412" t="s">
        <v>364</v>
      </c>
      <c r="I19" s="413" t="s">
        <v>402</v>
      </c>
      <c r="J19" s="415"/>
      <c r="K19" s="181" t="s">
        <v>403</v>
      </c>
      <c r="L19" s="181"/>
    </row>
    <row r="20" customFormat="false" ht="12.95" hidden="false" customHeight="true" outlineLevel="0" collapsed="false">
      <c r="B20" s="138" t="n">
        <v>4.2</v>
      </c>
      <c r="C20" s="145" t="s">
        <v>42</v>
      </c>
      <c r="D20" s="145" t="n">
        <v>3</v>
      </c>
      <c r="E20" s="145"/>
      <c r="F20" s="145"/>
      <c r="G20" s="145"/>
      <c r="H20" s="412" t="s">
        <v>364</v>
      </c>
      <c r="I20" s="413" t="s">
        <v>404</v>
      </c>
      <c r="J20" s="414"/>
      <c r="K20" s="181"/>
      <c r="L20" s="181"/>
    </row>
    <row r="21" customFormat="false" ht="25.5" hidden="false" customHeight="true" outlineLevel="0" collapsed="false">
      <c r="B21" s="138" t="n">
        <v>4.2</v>
      </c>
      <c r="C21" s="145" t="s">
        <v>42</v>
      </c>
      <c r="D21" s="145" t="n">
        <v>4</v>
      </c>
      <c r="E21" s="145"/>
      <c r="F21" s="145"/>
      <c r="G21" s="145"/>
      <c r="H21" s="412" t="s">
        <v>364</v>
      </c>
      <c r="I21" s="413" t="s">
        <v>405</v>
      </c>
      <c r="J21" s="414"/>
      <c r="K21" s="181"/>
      <c r="L21" s="181"/>
    </row>
    <row r="22" customFormat="false" ht="11.1" hidden="false" customHeight="true" outlineLevel="0" collapsed="false">
      <c r="B22" s="138" t="n">
        <v>4.2</v>
      </c>
      <c r="C22" s="145" t="s">
        <v>42</v>
      </c>
      <c r="D22" s="145" t="n">
        <v>5</v>
      </c>
      <c r="E22" s="145"/>
      <c r="F22" s="145"/>
      <c r="G22" s="145" t="s">
        <v>406</v>
      </c>
      <c r="H22" s="412" t="s">
        <v>364</v>
      </c>
      <c r="I22" s="416" t="s">
        <v>407</v>
      </c>
      <c r="J22" s="417"/>
      <c r="K22" s="181" t="s">
        <v>408</v>
      </c>
      <c r="L22" s="181"/>
    </row>
    <row r="23" customFormat="false" ht="14.1" hidden="false" customHeight="true" outlineLevel="0" collapsed="false">
      <c r="B23" s="138" t="n">
        <v>4.2</v>
      </c>
      <c r="C23" s="145" t="s">
        <v>42</v>
      </c>
      <c r="D23" s="145" t="n">
        <v>6</v>
      </c>
      <c r="E23" s="145"/>
      <c r="F23" s="145"/>
      <c r="G23" s="145" t="s">
        <v>409</v>
      </c>
      <c r="H23" s="412" t="s">
        <v>364</v>
      </c>
      <c r="I23" s="416" t="s">
        <v>410</v>
      </c>
      <c r="J23" s="417"/>
      <c r="K23" s="181" t="s">
        <v>411</v>
      </c>
      <c r="L23" s="181"/>
    </row>
    <row r="24" customFormat="false" ht="12.75" hidden="false" customHeight="false" outlineLevel="0" collapsed="false">
      <c r="B24" s="138" t="n">
        <v>4.2</v>
      </c>
      <c r="C24" s="145" t="s">
        <v>42</v>
      </c>
      <c r="D24" s="145" t="n">
        <v>7</v>
      </c>
      <c r="E24" s="145"/>
      <c r="F24" s="145"/>
      <c r="G24" s="145" t="s">
        <v>412</v>
      </c>
      <c r="H24" s="412" t="s">
        <v>364</v>
      </c>
      <c r="I24" s="416" t="s">
        <v>413</v>
      </c>
      <c r="J24" s="417"/>
      <c r="K24" s="181" t="s">
        <v>408</v>
      </c>
      <c r="L24" s="181"/>
    </row>
    <row r="25" customFormat="false" ht="12.75" hidden="false" customHeight="false" outlineLevel="0" collapsed="false">
      <c r="B25" s="138" t="n">
        <v>4.2</v>
      </c>
      <c r="C25" s="145" t="s">
        <v>42</v>
      </c>
      <c r="D25" s="145" t="n">
        <v>8</v>
      </c>
      <c r="E25" s="145"/>
      <c r="F25" s="145"/>
      <c r="G25" s="145" t="s">
        <v>414</v>
      </c>
      <c r="H25" s="412" t="s">
        <v>364</v>
      </c>
      <c r="I25" s="416" t="s">
        <v>415</v>
      </c>
      <c r="J25" s="417"/>
      <c r="K25" s="181" t="s">
        <v>408</v>
      </c>
      <c r="L25" s="181"/>
    </row>
    <row r="26" customFormat="false" ht="12.75" hidden="false" customHeight="false" outlineLevel="0" collapsed="false">
      <c r="B26" s="138" t="n">
        <v>4.2</v>
      </c>
      <c r="C26" s="145" t="s">
        <v>42</v>
      </c>
      <c r="D26" s="145" t="n">
        <v>9</v>
      </c>
      <c r="E26" s="145"/>
      <c r="F26" s="145"/>
      <c r="G26" s="145" t="s">
        <v>416</v>
      </c>
      <c r="H26" s="412" t="s">
        <v>364</v>
      </c>
      <c r="I26" s="416" t="s">
        <v>417</v>
      </c>
      <c r="J26" s="417"/>
      <c r="K26" s="181" t="s">
        <v>408</v>
      </c>
      <c r="L26" s="181"/>
    </row>
    <row r="27" customFormat="false" ht="12.75" hidden="false" customHeight="false" outlineLevel="0" collapsed="false">
      <c r="B27" s="138" t="n">
        <v>4.2</v>
      </c>
      <c r="C27" s="145" t="s">
        <v>42</v>
      </c>
      <c r="D27" s="145"/>
      <c r="E27" s="145" t="n">
        <v>10</v>
      </c>
      <c r="F27" s="145"/>
      <c r="G27" s="145"/>
      <c r="H27" s="412" t="s">
        <v>364</v>
      </c>
      <c r="I27" s="416" t="s">
        <v>418</v>
      </c>
      <c r="J27" s="418"/>
      <c r="K27" s="181"/>
      <c r="L27" s="401" t="s">
        <v>153</v>
      </c>
    </row>
    <row r="28" customFormat="false" ht="12.75" hidden="false" customHeight="false" outlineLevel="0" collapsed="false">
      <c r="B28" s="138" t="n">
        <v>4.2</v>
      </c>
      <c r="C28" s="139" t="s">
        <v>42</v>
      </c>
      <c r="D28" s="139"/>
      <c r="E28" s="139" t="n">
        <v>11</v>
      </c>
      <c r="F28" s="419" t="n">
        <v>42643</v>
      </c>
      <c r="G28" s="419" t="n">
        <v>42643</v>
      </c>
      <c r="H28" s="412" t="s">
        <v>364</v>
      </c>
      <c r="I28" s="420" t="s">
        <v>419</v>
      </c>
      <c r="J28" s="421"/>
      <c r="K28" s="181" t="s">
        <v>420</v>
      </c>
      <c r="L28" s="401" t="s">
        <v>153</v>
      </c>
    </row>
    <row r="29" customFormat="false" ht="12.75" hidden="false" customHeight="false" outlineLevel="0" collapsed="false">
      <c r="B29" s="138" t="n">
        <v>4.2</v>
      </c>
      <c r="C29" s="145" t="s">
        <v>42</v>
      </c>
      <c r="D29" s="145"/>
      <c r="E29" s="139" t="n">
        <v>12</v>
      </c>
      <c r="F29" s="422" t="n">
        <v>42735</v>
      </c>
      <c r="G29" s="422" t="n">
        <v>42735</v>
      </c>
      <c r="H29" s="412" t="s">
        <v>364</v>
      </c>
      <c r="I29" s="416" t="s">
        <v>421</v>
      </c>
      <c r="J29" s="405"/>
      <c r="K29" s="181"/>
      <c r="L29" s="401" t="s">
        <v>153</v>
      </c>
    </row>
    <row r="30" customFormat="false" ht="12.75" hidden="false" customHeight="false" outlineLevel="0" collapsed="false">
      <c r="B30" s="138" t="n">
        <v>4.2</v>
      </c>
      <c r="C30" s="145" t="s">
        <v>42</v>
      </c>
      <c r="D30" s="145"/>
      <c r="E30" s="139" t="n">
        <v>13</v>
      </c>
      <c r="F30" s="419" t="n">
        <v>43008</v>
      </c>
      <c r="G30" s="419" t="n">
        <v>43008</v>
      </c>
      <c r="H30" s="412" t="s">
        <v>364</v>
      </c>
      <c r="I30" s="420" t="s">
        <v>419</v>
      </c>
      <c r="J30" s="405"/>
      <c r="K30" s="181"/>
      <c r="L30" s="401" t="s">
        <v>153</v>
      </c>
    </row>
    <row r="31" customFormat="false" ht="12.75" hidden="false" customHeight="false" outlineLevel="0" collapsed="false">
      <c r="B31" s="138" t="n">
        <v>4.2</v>
      </c>
      <c r="C31" s="145" t="s">
        <v>42</v>
      </c>
      <c r="D31" s="145"/>
      <c r="E31" s="139" t="n">
        <v>14</v>
      </c>
      <c r="F31" s="422" t="n">
        <v>43100</v>
      </c>
      <c r="G31" s="422" t="n">
        <v>43100</v>
      </c>
      <c r="H31" s="412" t="s">
        <v>364</v>
      </c>
      <c r="I31" s="416" t="s">
        <v>422</v>
      </c>
      <c r="J31" s="405"/>
      <c r="K31" s="181"/>
      <c r="L31" s="401" t="s">
        <v>153</v>
      </c>
    </row>
    <row r="32" customFormat="false" ht="12.75" hidden="false" customHeight="false" outlineLevel="0" collapsed="false">
      <c r="B32" s="138" t="n">
        <v>4.2</v>
      </c>
      <c r="C32" s="145" t="s">
        <v>42</v>
      </c>
      <c r="D32" s="145"/>
      <c r="E32" s="139" t="n">
        <v>15</v>
      </c>
      <c r="F32" s="419" t="n">
        <v>43373</v>
      </c>
      <c r="G32" s="419" t="n">
        <v>43373</v>
      </c>
      <c r="H32" s="412" t="s">
        <v>364</v>
      </c>
      <c r="I32" s="420" t="s">
        <v>419</v>
      </c>
      <c r="J32" s="405"/>
      <c r="K32" s="181"/>
      <c r="L32" s="401" t="s">
        <v>153</v>
      </c>
    </row>
    <row r="33" customFormat="false" ht="12.75" hidden="false" customHeight="false" outlineLevel="0" collapsed="false">
      <c r="B33" s="138" t="n">
        <v>4.2</v>
      </c>
      <c r="C33" s="145" t="s">
        <v>42</v>
      </c>
      <c r="D33" s="145"/>
      <c r="E33" s="139" t="n">
        <v>16</v>
      </c>
      <c r="F33" s="422" t="n">
        <v>43465</v>
      </c>
      <c r="G33" s="422" t="n">
        <v>43465</v>
      </c>
      <c r="H33" s="412" t="s">
        <v>364</v>
      </c>
      <c r="I33" s="416" t="s">
        <v>423</v>
      </c>
      <c r="J33" s="408"/>
      <c r="K33" s="181"/>
      <c r="L33" s="401" t="s">
        <v>121</v>
      </c>
    </row>
    <row r="34" customFormat="false" ht="12.75" hidden="false" customHeight="false" outlineLevel="0" collapsed="false">
      <c r="B34" s="138" t="n">
        <v>4.2</v>
      </c>
      <c r="C34" s="145" t="s">
        <v>42</v>
      </c>
      <c r="D34" s="145"/>
      <c r="E34" s="139" t="n">
        <v>17</v>
      </c>
      <c r="F34" s="419" t="n">
        <v>43738</v>
      </c>
      <c r="G34" s="419" t="n">
        <v>43738</v>
      </c>
      <c r="H34" s="412" t="s">
        <v>364</v>
      </c>
      <c r="I34" s="420" t="s">
        <v>419</v>
      </c>
      <c r="J34" s="408"/>
      <c r="K34" s="181"/>
      <c r="L34" s="401" t="s">
        <v>121</v>
      </c>
    </row>
    <row r="35" customFormat="false" ht="12.75" hidden="false" customHeight="false" outlineLevel="0" collapsed="false">
      <c r="B35" s="138" t="n">
        <v>4.2</v>
      </c>
      <c r="C35" s="145" t="s">
        <v>42</v>
      </c>
      <c r="D35" s="145"/>
      <c r="E35" s="139" t="n">
        <v>18</v>
      </c>
      <c r="F35" s="422" t="n">
        <v>43830</v>
      </c>
      <c r="G35" s="422" t="n">
        <v>43830</v>
      </c>
      <c r="H35" s="412" t="s">
        <v>364</v>
      </c>
      <c r="I35" s="416" t="s">
        <v>424</v>
      </c>
      <c r="J35" s="408"/>
      <c r="K35" s="181"/>
      <c r="L35" s="401" t="s">
        <v>121</v>
      </c>
    </row>
    <row r="36" customFormat="false" ht="12.75" hidden="false" customHeight="false" outlineLevel="0" collapsed="false">
      <c r="B36" s="227" t="n">
        <v>4.3</v>
      </c>
      <c r="C36" s="135" t="s">
        <v>53</v>
      </c>
      <c r="D36" s="114" t="n">
        <v>1</v>
      </c>
      <c r="E36" s="114"/>
      <c r="F36" s="114"/>
      <c r="G36" s="114" t="s">
        <v>425</v>
      </c>
      <c r="H36" s="114" t="s">
        <v>426</v>
      </c>
      <c r="I36" s="399" t="s">
        <v>427</v>
      </c>
      <c r="J36" s="423" t="n">
        <v>1</v>
      </c>
      <c r="K36" s="181" t="s">
        <v>428</v>
      </c>
      <c r="L36" s="181"/>
    </row>
    <row r="37" customFormat="false" ht="12.75" hidden="false" customHeight="false" outlineLevel="0" collapsed="false">
      <c r="B37" s="227" t="n">
        <v>4.3</v>
      </c>
      <c r="C37" s="113" t="s">
        <v>53</v>
      </c>
      <c r="D37" s="113" t="n">
        <v>2</v>
      </c>
      <c r="E37" s="113"/>
      <c r="F37" s="113"/>
      <c r="G37" s="113" t="s">
        <v>429</v>
      </c>
      <c r="H37" s="114" t="s">
        <v>426</v>
      </c>
      <c r="I37" s="404" t="s">
        <v>430</v>
      </c>
      <c r="J37" s="423" t="n">
        <v>1</v>
      </c>
      <c r="K37" s="181" t="s">
        <v>431</v>
      </c>
      <c r="L37" s="181"/>
    </row>
    <row r="38" customFormat="false" ht="12.75" hidden="false" customHeight="false" outlineLevel="0" collapsed="false">
      <c r="B38" s="227" t="n">
        <v>4.3</v>
      </c>
      <c r="C38" s="113" t="s">
        <v>53</v>
      </c>
      <c r="D38" s="113" t="n">
        <v>3</v>
      </c>
      <c r="E38" s="113"/>
      <c r="F38" s="113"/>
      <c r="G38" s="113" t="s">
        <v>432</v>
      </c>
      <c r="H38" s="114" t="s">
        <v>426</v>
      </c>
      <c r="I38" s="404" t="s">
        <v>433</v>
      </c>
      <c r="J38" s="414" t="n">
        <v>5</v>
      </c>
      <c r="K38" s="181" t="s">
        <v>434</v>
      </c>
      <c r="L38" s="181"/>
    </row>
    <row r="39" customFormat="false" ht="12.75" hidden="false" customHeight="false" outlineLevel="0" collapsed="false">
      <c r="B39" s="227" t="n">
        <v>4.3</v>
      </c>
      <c r="C39" s="113" t="s">
        <v>53</v>
      </c>
      <c r="D39" s="113" t="n">
        <v>4</v>
      </c>
      <c r="E39" s="113"/>
      <c r="F39" s="113"/>
      <c r="G39" s="113" t="s">
        <v>412</v>
      </c>
      <c r="H39" s="114" t="s">
        <v>426</v>
      </c>
      <c r="I39" s="404" t="s">
        <v>435</v>
      </c>
      <c r="J39" s="414" t="n">
        <v>1</v>
      </c>
      <c r="K39" s="181" t="s">
        <v>436</v>
      </c>
      <c r="L39" s="181"/>
    </row>
    <row r="40" customFormat="false" ht="12.75" hidden="false" customHeight="false" outlineLevel="0" collapsed="false">
      <c r="B40" s="227" t="n">
        <v>4.3</v>
      </c>
      <c r="C40" s="113" t="s">
        <v>53</v>
      </c>
      <c r="D40" s="113" t="n">
        <v>5</v>
      </c>
      <c r="E40" s="113"/>
      <c r="F40" s="113"/>
      <c r="G40" s="113" t="s">
        <v>437</v>
      </c>
      <c r="H40" s="114" t="s">
        <v>426</v>
      </c>
      <c r="I40" s="404" t="s">
        <v>438</v>
      </c>
      <c r="J40" s="414" t="n">
        <v>7</v>
      </c>
      <c r="K40" s="181" t="s">
        <v>439</v>
      </c>
      <c r="L40" s="181"/>
    </row>
    <row r="41" customFormat="false" ht="12.75" hidden="false" customHeight="false" outlineLevel="0" collapsed="false">
      <c r="B41" s="227" t="n">
        <v>4.3</v>
      </c>
      <c r="C41" s="113" t="s">
        <v>53</v>
      </c>
      <c r="D41" s="113" t="n">
        <v>6</v>
      </c>
      <c r="E41" s="113"/>
      <c r="F41" s="113"/>
      <c r="G41" s="113" t="s">
        <v>412</v>
      </c>
      <c r="H41" s="114" t="s">
        <v>426</v>
      </c>
      <c r="I41" s="404" t="s">
        <v>440</v>
      </c>
      <c r="J41" s="414" t="n">
        <v>0</v>
      </c>
      <c r="K41" s="181" t="s">
        <v>441</v>
      </c>
      <c r="L41" s="181"/>
    </row>
    <row r="42" customFormat="false" ht="12.75" hidden="false" customHeight="false" outlineLevel="0" collapsed="false">
      <c r="B42" s="227" t="n">
        <v>4.3</v>
      </c>
      <c r="C42" s="113" t="s">
        <v>53</v>
      </c>
      <c r="D42" s="113" t="n">
        <v>7</v>
      </c>
      <c r="E42" s="113"/>
      <c r="F42" s="113"/>
      <c r="G42" s="113" t="n">
        <v>10</v>
      </c>
      <c r="H42" s="114" t="s">
        <v>426</v>
      </c>
      <c r="I42" s="404" t="s">
        <v>442</v>
      </c>
      <c r="J42" s="424" t="n">
        <v>24</v>
      </c>
      <c r="K42" s="181" t="s">
        <v>443</v>
      </c>
      <c r="L42" s="181"/>
    </row>
    <row r="43" customFormat="false" ht="12.75" hidden="false" customHeight="false" outlineLevel="0" collapsed="false">
      <c r="B43" s="227" t="n">
        <v>4.3</v>
      </c>
      <c r="C43" s="113" t="s">
        <v>53</v>
      </c>
      <c r="D43" s="113"/>
      <c r="E43" s="113" t="n">
        <v>8</v>
      </c>
      <c r="F43" s="409" t="n">
        <v>42735</v>
      </c>
      <c r="G43" s="409" t="n">
        <v>42735</v>
      </c>
      <c r="H43" s="114" t="s">
        <v>426</v>
      </c>
      <c r="I43" s="411" t="s">
        <v>444</v>
      </c>
      <c r="J43" s="425"/>
      <c r="K43" s="181"/>
      <c r="L43" s="401" t="s">
        <v>121</v>
      </c>
    </row>
    <row r="44" customFormat="false" ht="12.75" hidden="false" customHeight="false" outlineLevel="0" collapsed="false">
      <c r="B44" s="227" t="n">
        <v>4.3</v>
      </c>
      <c r="C44" s="366" t="s">
        <v>53</v>
      </c>
      <c r="D44" s="366"/>
      <c r="E44" s="366" t="n">
        <v>9</v>
      </c>
      <c r="F44" s="409" t="n">
        <v>43100</v>
      </c>
      <c r="G44" s="409" t="n">
        <v>43100</v>
      </c>
      <c r="H44" s="114" t="s">
        <v>426</v>
      </c>
      <c r="I44" s="411" t="s">
        <v>444</v>
      </c>
      <c r="J44" s="426"/>
      <c r="K44" s="181"/>
      <c r="L44" s="401" t="s">
        <v>121</v>
      </c>
    </row>
    <row r="45" customFormat="false" ht="12.75" hidden="false" customHeight="false" outlineLevel="0" collapsed="false">
      <c r="B45" s="227" t="n">
        <v>4.3</v>
      </c>
      <c r="C45" s="366" t="s">
        <v>53</v>
      </c>
      <c r="D45" s="366"/>
      <c r="E45" s="366" t="n">
        <v>10</v>
      </c>
      <c r="F45" s="409" t="n">
        <v>43465</v>
      </c>
      <c r="G45" s="409" t="n">
        <v>43465</v>
      </c>
      <c r="H45" s="114" t="s">
        <v>426</v>
      </c>
      <c r="I45" s="411" t="s">
        <v>444</v>
      </c>
      <c r="J45" s="426"/>
      <c r="K45" s="181"/>
      <c r="L45" s="401" t="s">
        <v>121</v>
      </c>
    </row>
    <row r="46" customFormat="false" ht="12.75" hidden="false" customHeight="false" outlineLevel="0" collapsed="false">
      <c r="B46" s="227" t="n">
        <v>4.3</v>
      </c>
      <c r="C46" s="366" t="s">
        <v>53</v>
      </c>
      <c r="D46" s="366"/>
      <c r="E46" s="366" t="n">
        <v>11</v>
      </c>
      <c r="F46" s="409" t="n">
        <v>43830</v>
      </c>
      <c r="G46" s="409" t="n">
        <v>43830</v>
      </c>
      <c r="H46" s="114" t="s">
        <v>426</v>
      </c>
      <c r="I46" s="411" t="s">
        <v>444</v>
      </c>
      <c r="J46" s="426"/>
      <c r="K46" s="181"/>
      <c r="L46" s="401" t="s">
        <v>121</v>
      </c>
    </row>
    <row r="48" customFormat="false" ht="12.75" hidden="false" customHeight="false" outlineLevel="0" collapsed="false">
      <c r="K48" s="97" t="s">
        <v>445</v>
      </c>
    </row>
    <row r="49" customFormat="false" ht="12.75" hidden="false" customHeight="false" outlineLevel="0" collapsed="false">
      <c r="K49" s="97" t="s">
        <v>446</v>
      </c>
    </row>
  </sheetData>
  <mergeCells count="2">
    <mergeCell ref="C2:L2"/>
    <mergeCell ref="C3:L3"/>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M88"/>
  <sheetViews>
    <sheetView showFormulas="false" showGridLines="true" showRowColHeaders="true" showZeros="true" rightToLeft="false" tabSelected="false" showOutlineSymbols="true" defaultGridColor="true" view="normal" topLeftCell="A67" colorId="64" zoomScale="100" zoomScaleNormal="100" zoomScalePageLayoutView="100" workbookViewId="0">
      <selection pane="topLeft" activeCell="G46" activeCellId="0" sqref="G46"/>
    </sheetView>
  </sheetViews>
  <sheetFormatPr defaultRowHeight="12.75" zeroHeight="false" outlineLevelRow="0" outlineLevelCol="0"/>
  <cols>
    <col collapsed="false" customWidth="true" hidden="false" outlineLevel="0" max="2" min="1" style="427" width="7.71"/>
    <col collapsed="false" customWidth="true" hidden="false" outlineLevel="0" max="3" min="3" style="427" width="8.71"/>
    <col collapsed="false" customWidth="true" hidden="false" outlineLevel="0" max="4" min="4" style="427" width="33.14"/>
    <col collapsed="false" customWidth="true" hidden="false" outlineLevel="0" max="6" min="5" style="427" width="8.71"/>
    <col collapsed="false" customWidth="true" hidden="false" outlineLevel="0" max="7" min="7" style="427" width="7.71"/>
    <col collapsed="false" customWidth="true" hidden="false" outlineLevel="0" max="8" min="8" style="427" width="11.3"/>
    <col collapsed="false" customWidth="true" hidden="false" outlineLevel="0" max="9" min="9" style="427" width="22.7"/>
    <col collapsed="false" customWidth="true" hidden="false" outlineLevel="0" max="13" min="10" style="427" width="7.71"/>
    <col collapsed="false" customWidth="true" hidden="false" outlineLevel="0" max="1025" min="14" style="0" width="8.71"/>
  </cols>
  <sheetData>
    <row r="1" customFormat="false" ht="20.1" hidden="false" customHeight="true" outlineLevel="0" collapsed="false">
      <c r="A1" s="428" t="s">
        <v>447</v>
      </c>
      <c r="B1" s="428"/>
      <c r="C1" s="428"/>
      <c r="D1" s="428"/>
      <c r="E1" s="428"/>
      <c r="F1" s="428"/>
      <c r="G1" s="428"/>
      <c r="H1" s="428"/>
      <c r="I1" s="428"/>
      <c r="J1" s="428"/>
      <c r="K1" s="428"/>
      <c r="L1" s="428"/>
      <c r="M1" s="428"/>
    </row>
    <row r="2" customFormat="false" ht="20.1" hidden="false" customHeight="true" outlineLevel="0" collapsed="false">
      <c r="A2" s="429" t="s">
        <v>448</v>
      </c>
      <c r="B2" s="430"/>
      <c r="C2" s="429" t="s">
        <v>449</v>
      </c>
      <c r="D2" s="429" t="s">
        <v>103</v>
      </c>
      <c r="E2" s="429" t="s">
        <v>450</v>
      </c>
      <c r="F2" s="430" t="s">
        <v>451</v>
      </c>
      <c r="G2" s="430"/>
      <c r="H2" s="429" t="s">
        <v>452</v>
      </c>
      <c r="I2" s="429" t="s">
        <v>183</v>
      </c>
      <c r="J2" s="430" t="s">
        <v>453</v>
      </c>
      <c r="K2" s="430"/>
      <c r="L2" s="429" t="s">
        <v>454</v>
      </c>
      <c r="M2" s="429" t="s">
        <v>455</v>
      </c>
    </row>
    <row r="3" customFormat="false" ht="20.1" hidden="false" customHeight="true" outlineLevel="0" collapsed="false">
      <c r="A3" s="429"/>
      <c r="B3" s="431"/>
      <c r="C3" s="429"/>
      <c r="D3" s="429"/>
      <c r="E3" s="429"/>
      <c r="F3" s="432" t="s">
        <v>456</v>
      </c>
      <c r="G3" s="433" t="s">
        <v>457</v>
      </c>
      <c r="H3" s="429"/>
      <c r="I3" s="429"/>
      <c r="J3" s="434" t="s">
        <v>458</v>
      </c>
      <c r="K3" s="435" t="s">
        <v>459</v>
      </c>
      <c r="L3" s="429"/>
      <c r="M3" s="429"/>
    </row>
    <row r="4" customFormat="false" ht="12.75" hidden="false" customHeight="false" outlineLevel="0" collapsed="false">
      <c r="A4" s="436" t="n">
        <f aca="false">WP1!B13</f>
        <v>1.1</v>
      </c>
      <c r="B4" s="437" t="n">
        <f aca="false">WP1!E13</f>
        <v>8</v>
      </c>
      <c r="C4" s="438" t="str">
        <f aca="false">WP1!$B$2</f>
        <v>WP1</v>
      </c>
      <c r="D4" s="438" t="str">
        <f aca="false">WP1!K13</f>
        <v>Strategic and operations plan agreed</v>
      </c>
      <c r="E4" s="439" t="n">
        <f aca="false">WP1!F13</f>
        <v>42522</v>
      </c>
      <c r="F4" s="439" t="n">
        <f aca="false">WP1!G13</f>
        <v>42644</v>
      </c>
      <c r="G4" s="440" t="str">
        <f aca="false">IF(F4&gt;E4,"↑",IF(F4&lt;E4,"↓",IF(F4=E4,"↔"," ")))</f>
        <v>↑</v>
      </c>
      <c r="H4" s="441" t="n">
        <f aca="false">IF(WP1!I13,WP1!I13,"  ")</f>
        <v>42644</v>
      </c>
      <c r="I4" s="442" t="str">
        <f aca="false">WP1!N13</f>
        <v>Completed</v>
      </c>
      <c r="J4" s="438"/>
      <c r="K4" s="438"/>
      <c r="L4" s="438"/>
      <c r="M4" s="443"/>
    </row>
    <row r="5" customFormat="false" ht="12.75" hidden="false" customHeight="false" outlineLevel="0" collapsed="false">
      <c r="A5" s="436" t="n">
        <f aca="false">WP1!B14</f>
        <v>1.1</v>
      </c>
      <c r="B5" s="437" t="n">
        <f aca="false">WP1!E14</f>
        <v>9</v>
      </c>
      <c r="C5" s="438" t="str">
        <f aca="false">WP1!$B$2</f>
        <v>WP1</v>
      </c>
      <c r="D5" s="438" t="str">
        <f aca="false">WP1!K14</f>
        <v>GridPP review of operation (biennial)</v>
      </c>
      <c r="E5" s="439" t="n">
        <f aca="false">WP1!F14</f>
        <v>42675</v>
      </c>
      <c r="F5" s="439" t="n">
        <f aca="false">WP1!G14</f>
        <v>42675</v>
      </c>
      <c r="G5" s="440" t="str">
        <f aca="false">IF(F5&gt;E5,"↑",IF(F5&lt;E5,"↓",IF(F5=E5,"↔"," ")))</f>
        <v>↔</v>
      </c>
      <c r="H5" s="441" t="str">
        <f aca="false">IF(WP1!I14,WP1!I14,"  ")</f>
        <v>  </v>
      </c>
      <c r="I5" s="442" t="str">
        <f aca="false">WP1!N14</f>
        <v>Completed</v>
      </c>
      <c r="J5" s="444"/>
      <c r="K5" s="444"/>
      <c r="L5" s="444"/>
      <c r="M5" s="445"/>
    </row>
    <row r="6" customFormat="false" ht="12.75" hidden="false" customHeight="false" outlineLevel="0" collapsed="false">
      <c r="A6" s="436" t="n">
        <f aca="false">WP1!B15</f>
        <v>1.1</v>
      </c>
      <c r="B6" s="437" t="n">
        <f aca="false">WP1!E15</f>
        <v>10</v>
      </c>
      <c r="C6" s="438" t="str">
        <f aca="false">WP1!$B$2</f>
        <v>WP1</v>
      </c>
      <c r="D6" s="438" t="str">
        <f aca="false">WP1!K15</f>
        <v>Strategic and operations plan agreed</v>
      </c>
      <c r="E6" s="439" t="n">
        <f aca="false">WP1!F15</f>
        <v>42887</v>
      </c>
      <c r="F6" s="439" t="n">
        <f aca="false">WP1!G15</f>
        <v>42887</v>
      </c>
      <c r="G6" s="440" t="str">
        <f aca="false">IF(F6&gt;E6,"↑",IF(F6&lt;E6,"↓",IF(F6=E6,"↔"," ")))</f>
        <v>↔</v>
      </c>
      <c r="H6" s="441" t="str">
        <f aca="false">IF(WP1!I15,WP1!I15,"  ")</f>
        <v>  </v>
      </c>
      <c r="I6" s="442" t="str">
        <f aca="false">WP1!N15</f>
        <v>Completed</v>
      </c>
      <c r="J6" s="444"/>
      <c r="K6" s="444"/>
      <c r="L6" s="444"/>
      <c r="M6" s="445"/>
    </row>
    <row r="7" customFormat="false" ht="12.75" hidden="false" customHeight="false" outlineLevel="0" collapsed="false">
      <c r="A7" s="436" t="n">
        <f aca="false">WP1!B16</f>
        <v>1.1</v>
      </c>
      <c r="B7" s="437" t="n">
        <f aca="false">WP1!E16</f>
        <v>11</v>
      </c>
      <c r="C7" s="438" t="str">
        <f aca="false">WP1!$B$2</f>
        <v>WP1</v>
      </c>
      <c r="D7" s="438" t="str">
        <f aca="false">WP1!K16</f>
        <v>Strategic and operations plan agreed</v>
      </c>
      <c r="E7" s="439" t="n">
        <f aca="false">WP1!F16</f>
        <v>43252</v>
      </c>
      <c r="F7" s="439" t="n">
        <f aca="false">WP1!G16</f>
        <v>43252</v>
      </c>
      <c r="G7" s="440" t="str">
        <f aca="false">IF(F7&gt;E7,"↑",IF(F7&lt;E7,"↓",IF(F7=E7,"↔"," ")))</f>
        <v>↔</v>
      </c>
      <c r="H7" s="441" t="str">
        <f aca="false">IF(WP1!I16,WP1!I16,"  ")</f>
        <v>  </v>
      </c>
      <c r="I7" s="442" t="str">
        <f aca="false">WP1!N16</f>
        <v>Completed</v>
      </c>
      <c r="J7" s="444"/>
      <c r="K7" s="444"/>
      <c r="L7" s="444"/>
      <c r="M7" s="445"/>
    </row>
    <row r="8" customFormat="false" ht="12.75" hidden="false" customHeight="false" outlineLevel="0" collapsed="false">
      <c r="A8" s="436" t="n">
        <f aca="false">WP1!B17</f>
        <v>1.1</v>
      </c>
      <c r="B8" s="437" t="n">
        <f aca="false">WP1!E17</f>
        <v>12</v>
      </c>
      <c r="C8" s="438" t="str">
        <f aca="false">WP1!$B$2</f>
        <v>WP1</v>
      </c>
      <c r="D8" s="438" t="str">
        <f aca="false">WP1!K17</f>
        <v>GridPP review of operation (biennial)</v>
      </c>
      <c r="E8" s="439" t="n">
        <f aca="false">WP1!F17</f>
        <v>43374</v>
      </c>
      <c r="F8" s="439" t="n">
        <f aca="false">WP1!G17</f>
        <v>43374</v>
      </c>
      <c r="G8" s="440" t="str">
        <f aca="false">IF(F8&gt;E8,"↑",IF(F8&lt;E8,"↓",IF(F8=E8,"↔"," ")))</f>
        <v>↔</v>
      </c>
      <c r="H8" s="441" t="str">
        <f aca="false">IF(WP1!I17,WP1!I17,"  ")</f>
        <v>  </v>
      </c>
      <c r="I8" s="442" t="str">
        <f aca="false">WP1!N17</f>
        <v>Completed</v>
      </c>
      <c r="J8" s="444"/>
      <c r="K8" s="444"/>
      <c r="L8" s="444"/>
      <c r="M8" s="445"/>
    </row>
    <row r="9" customFormat="false" ht="12.75" hidden="false" customHeight="false" outlineLevel="0" collapsed="false">
      <c r="A9" s="436" t="n">
        <f aca="false">WP1!B18</f>
        <v>1.1</v>
      </c>
      <c r="B9" s="437" t="n">
        <f aca="false">WP1!E18</f>
        <v>13</v>
      </c>
      <c r="C9" s="438" t="str">
        <f aca="false">WP1!$B$2</f>
        <v>WP1</v>
      </c>
      <c r="D9" s="438" t="str">
        <f aca="false">WP1!K18</f>
        <v>Strategic and operations plan agreed</v>
      </c>
      <c r="E9" s="439" t="n">
        <f aca="false">WP1!F18</f>
        <v>43617</v>
      </c>
      <c r="F9" s="439" t="n">
        <f aca="false">WP1!G18</f>
        <v>43617</v>
      </c>
      <c r="G9" s="440" t="str">
        <f aca="false">IF(F9&gt;E9,"↑",IF(F9&lt;E9,"↓",IF(F9=E9,"↔"," ")))</f>
        <v>↔</v>
      </c>
      <c r="H9" s="441" t="str">
        <f aca="false">IF(WP1!I18,WP1!I18,"  ")</f>
        <v>  </v>
      </c>
      <c r="I9" s="442" t="str">
        <f aca="false">WP1!N18</f>
        <v>on track</v>
      </c>
      <c r="J9" s="444"/>
      <c r="K9" s="444"/>
      <c r="L9" s="444"/>
      <c r="M9" s="445"/>
    </row>
    <row r="10" customFormat="false" ht="12.75" hidden="false" customHeight="false" outlineLevel="0" collapsed="false">
      <c r="A10" s="436" t="n">
        <f aca="false">WP1!B42</f>
        <v>1.4</v>
      </c>
      <c r="B10" s="437" t="n">
        <f aca="false">WP1!E42</f>
        <v>1</v>
      </c>
      <c r="C10" s="438" t="str">
        <f aca="false">WP1!$B$2</f>
        <v>WP1</v>
      </c>
      <c r="D10" s="438" t="str">
        <f aca="false">WP1!K42</f>
        <v>Produce the purchasing plan</v>
      </c>
      <c r="E10" s="439" t="n">
        <f aca="false">WP1!F42</f>
        <v>42522</v>
      </c>
      <c r="F10" s="439" t="n">
        <f aca="false">WP1!G42</f>
        <v>42522</v>
      </c>
      <c r="G10" s="440" t="str">
        <f aca="false">IF(F10&gt;E10,"↑",IF(F10&lt;E10,"↓",IF(F10=E10,"↔"," ")))</f>
        <v>↔</v>
      </c>
      <c r="H10" s="441" t="n">
        <f aca="false">IF(WP1!I42,WP1!I42,"  ")</f>
        <v>42644</v>
      </c>
      <c r="I10" s="442" t="str">
        <f aca="false">WP1!N42</f>
        <v>completed</v>
      </c>
      <c r="J10" s="444"/>
      <c r="K10" s="444"/>
      <c r="L10" s="444"/>
      <c r="M10" s="445"/>
    </row>
    <row r="11" customFormat="false" ht="12.75" hidden="false" customHeight="false" outlineLevel="0" collapsed="false">
      <c r="A11" s="436" t="n">
        <f aca="false">WP1!B43</f>
        <v>1.4</v>
      </c>
      <c r="B11" s="437" t="n">
        <f aca="false">WP1!E43</f>
        <v>2</v>
      </c>
      <c r="C11" s="438" t="str">
        <f aca="false">WP1!$B$2</f>
        <v>WP1</v>
      </c>
      <c r="D11" s="438" t="str">
        <f aca="false">WP1!K43</f>
        <v>FY16 Capacity order placed</v>
      </c>
      <c r="E11" s="439" t="n">
        <f aca="false">WP1!F43</f>
        <v>42675</v>
      </c>
      <c r="F11" s="439" t="n">
        <f aca="false">WP1!G43</f>
        <v>42675</v>
      </c>
      <c r="G11" s="440" t="str">
        <f aca="false">IF(F11&gt;E11,"↑",IF(F11&lt;E11,"↓",IF(F11=E11,"↔"," ")))</f>
        <v>↔</v>
      </c>
      <c r="H11" s="441" t="n">
        <f aca="false">IF(WP1!I43,WP1!I43,"  ")</f>
        <v>42767</v>
      </c>
      <c r="I11" s="442" t="str">
        <f aca="false">WP1!N43</f>
        <v>completed</v>
      </c>
      <c r="J11" s="444"/>
      <c r="K11" s="444"/>
      <c r="L11" s="444"/>
      <c r="M11" s="445"/>
    </row>
    <row r="12" customFormat="false" ht="12.75" hidden="false" customHeight="false" outlineLevel="0" collapsed="false">
      <c r="A12" s="436" t="n">
        <f aca="false">WP1!B44</f>
        <v>1.4</v>
      </c>
      <c r="B12" s="437" t="n">
        <f aca="false">WP1!E44</f>
        <v>3</v>
      </c>
      <c r="C12" s="438" t="str">
        <f aca="false">WP1!$B$2</f>
        <v>WP1</v>
      </c>
      <c r="D12" s="438" t="str">
        <f aca="false">WP1!K44</f>
        <v>FY16 Purchase in production</v>
      </c>
      <c r="E12" s="439" t="n">
        <f aca="false">WP1!F44</f>
        <v>42826</v>
      </c>
      <c r="F12" s="439" t="n">
        <f aca="false">WP1!G44</f>
        <v>42826</v>
      </c>
      <c r="G12" s="440" t="str">
        <f aca="false">IF(F12&gt;E12,"↑",IF(F12&lt;E12,"↓",IF(F12=E12,"↔"," ")))</f>
        <v>↔</v>
      </c>
      <c r="H12" s="441" t="str">
        <f aca="false">IF(WP1!I44,WP1!I44,"  ")</f>
        <v>  </v>
      </c>
      <c r="I12" s="442" t="str">
        <f aca="false">WP1!N44</f>
        <v>completed</v>
      </c>
      <c r="J12" s="444"/>
      <c r="K12" s="444"/>
      <c r="L12" s="444"/>
      <c r="M12" s="445"/>
    </row>
    <row r="13" customFormat="false" ht="12.75" hidden="false" customHeight="false" outlineLevel="0" collapsed="false">
      <c r="A13" s="436" t="n">
        <f aca="false">WP1!B45</f>
        <v>1.4</v>
      </c>
      <c r="B13" s="437" t="n">
        <f aca="false">WP1!E45</f>
        <v>4</v>
      </c>
      <c r="C13" s="438" t="str">
        <f aca="false">WP1!$B$2</f>
        <v>WP1</v>
      </c>
      <c r="D13" s="438" t="str">
        <f aca="false">WP1!K45</f>
        <v>Tier-1 WLCG MoU commitments met</v>
      </c>
      <c r="E13" s="439" t="n">
        <f aca="false">WP1!F45</f>
        <v>42856</v>
      </c>
      <c r="F13" s="439" t="n">
        <f aca="false">WP1!G45</f>
        <v>42856</v>
      </c>
      <c r="G13" s="440" t="str">
        <f aca="false">IF(F13&gt;E13,"↑",IF(F13&lt;E13,"↓",IF(F13=E13,"↔"," ")))</f>
        <v>↔</v>
      </c>
      <c r="H13" s="441" t="str">
        <f aca="false">IF(WP1!I45,WP1!I45,"  ")</f>
        <v>  </v>
      </c>
      <c r="I13" s="442" t="str">
        <f aca="false">WP1!N45</f>
        <v>completed</v>
      </c>
      <c r="J13" s="444"/>
      <c r="K13" s="444"/>
      <c r="L13" s="444"/>
      <c r="M13" s="445"/>
    </row>
    <row r="14" customFormat="false" ht="12.75" hidden="false" customHeight="false" outlineLevel="0" collapsed="false">
      <c r="A14" s="436" t="n">
        <f aca="false">WP1!B46</f>
        <v>1.4</v>
      </c>
      <c r="B14" s="437" t="n">
        <f aca="false">WP1!E46</f>
        <v>5</v>
      </c>
      <c r="C14" s="438" t="str">
        <f aca="false">WP1!$B$2</f>
        <v>WP1</v>
      </c>
      <c r="D14" s="438" t="str">
        <f aca="false">WP1!K46</f>
        <v>Produce the purchasing plan</v>
      </c>
      <c r="E14" s="439" t="n">
        <f aca="false">WP1!F46</f>
        <v>42887</v>
      </c>
      <c r="F14" s="439" t="n">
        <f aca="false">WP1!G46</f>
        <v>42887</v>
      </c>
      <c r="G14" s="440" t="str">
        <f aca="false">IF(F14&gt;E14,"↑",IF(F14&lt;E14,"↓",IF(F14=E14,"↔"," ")))</f>
        <v>↔</v>
      </c>
      <c r="H14" s="441" t="str">
        <f aca="false">IF(WP1!I46,WP1!I46,"  ")</f>
        <v>  </v>
      </c>
      <c r="I14" s="442" t="str">
        <f aca="false">WP1!N46</f>
        <v>completed</v>
      </c>
      <c r="J14" s="444"/>
      <c r="K14" s="444"/>
      <c r="L14" s="444"/>
      <c r="M14" s="445"/>
    </row>
    <row r="15" customFormat="false" ht="12.75" hidden="false" customHeight="false" outlineLevel="0" collapsed="false">
      <c r="A15" s="436" t="n">
        <f aca="false">WP1!B47</f>
        <v>1.4</v>
      </c>
      <c r="B15" s="437" t="n">
        <f aca="false">WP1!E47</f>
        <v>6</v>
      </c>
      <c r="C15" s="438" t="str">
        <f aca="false">WP1!$B$2</f>
        <v>WP1</v>
      </c>
      <c r="D15" s="438" t="str">
        <f aca="false">WP1!K47</f>
        <v>FY17 Capacity order placed</v>
      </c>
      <c r="E15" s="439" t="n">
        <f aca="false">WP1!F47</f>
        <v>43040</v>
      </c>
      <c r="F15" s="439" t="n">
        <f aca="false">WP1!G47</f>
        <v>43040</v>
      </c>
      <c r="G15" s="440" t="str">
        <f aca="false">IF(F15&gt;E15,"↑",IF(F15&lt;E15,"↓",IF(F15=E15,"↔"," ")))</f>
        <v>↔</v>
      </c>
      <c r="H15" s="441" t="str">
        <f aca="false">IF(WP1!I47,WP1!I47,"  ")</f>
        <v>  </v>
      </c>
      <c r="I15" s="442" t="str">
        <f aca="false">WP1!N47</f>
        <v>completed</v>
      </c>
      <c r="J15" s="444"/>
      <c r="K15" s="444"/>
      <c r="L15" s="444"/>
      <c r="M15" s="445"/>
    </row>
    <row r="16" customFormat="false" ht="12.75" hidden="false" customHeight="false" outlineLevel="0" collapsed="false">
      <c r="A16" s="436" t="n">
        <f aca="false">WP1!B48</f>
        <v>1.4</v>
      </c>
      <c r="B16" s="437" t="n">
        <f aca="false">WP1!E48</f>
        <v>7</v>
      </c>
      <c r="C16" s="438" t="str">
        <f aca="false">WP1!$B$2</f>
        <v>WP1</v>
      </c>
      <c r="D16" s="438" t="str">
        <f aca="false">WP1!K48</f>
        <v>FY17 Purchase in production</v>
      </c>
      <c r="E16" s="439" t="n">
        <f aca="false">WP1!F48</f>
        <v>43191</v>
      </c>
      <c r="F16" s="439" t="n">
        <f aca="false">WP1!G48</f>
        <v>43191</v>
      </c>
      <c r="G16" s="440" t="str">
        <f aca="false">IF(F16&gt;E16,"↑",IF(F16&lt;E16,"↓",IF(F16=E16,"↔"," ")))</f>
        <v>↔</v>
      </c>
      <c r="H16" s="441" t="str">
        <f aca="false">IF(WP1!I48,WP1!I48,"  ")</f>
        <v>  </v>
      </c>
      <c r="I16" s="442" t="str">
        <f aca="false">WP1!N48</f>
        <v>completed</v>
      </c>
      <c r="J16" s="444"/>
      <c r="K16" s="444"/>
      <c r="L16" s="444"/>
      <c r="M16" s="445"/>
    </row>
    <row r="17" customFormat="false" ht="12.75" hidden="false" customHeight="false" outlineLevel="0" collapsed="false">
      <c r="A17" s="436" t="n">
        <f aca="false">WP1!B49</f>
        <v>1.4</v>
      </c>
      <c r="B17" s="437" t="n">
        <f aca="false">WP1!E49</f>
        <v>8</v>
      </c>
      <c r="C17" s="438" t="str">
        <f aca="false">WP1!$B$2</f>
        <v>WP1</v>
      </c>
      <c r="D17" s="438" t="str">
        <f aca="false">WP1!K49</f>
        <v>Tier-1 WLCG MoU commitments met</v>
      </c>
      <c r="E17" s="439" t="n">
        <f aca="false">WP1!F49</f>
        <v>43221</v>
      </c>
      <c r="F17" s="439" t="n">
        <f aca="false">WP1!G49</f>
        <v>43221</v>
      </c>
      <c r="G17" s="440" t="str">
        <f aca="false">IF(F17&gt;E17,"↑",IF(F17&lt;E17,"↓",IF(F17=E17,"↔"," ")))</f>
        <v>↔</v>
      </c>
      <c r="H17" s="441" t="str">
        <f aca="false">IF(WP1!I49,WP1!I49,"  ")</f>
        <v>  </v>
      </c>
      <c r="I17" s="442" t="str">
        <f aca="false">WP1!N49</f>
        <v>completed</v>
      </c>
      <c r="J17" s="444"/>
      <c r="K17" s="444"/>
      <c r="L17" s="444"/>
      <c r="M17" s="445"/>
    </row>
    <row r="18" customFormat="false" ht="12.75" hidden="false" customHeight="false" outlineLevel="0" collapsed="false">
      <c r="A18" s="436" t="n">
        <f aca="false">WP1!B50</f>
        <v>1.4</v>
      </c>
      <c r="B18" s="437" t="n">
        <f aca="false">WP1!E50</f>
        <v>9</v>
      </c>
      <c r="C18" s="438" t="str">
        <f aca="false">WP1!$B$2</f>
        <v>WP1</v>
      </c>
      <c r="D18" s="438" t="str">
        <f aca="false">WP1!K50</f>
        <v>Produce the purchasing plan</v>
      </c>
      <c r="E18" s="439" t="n">
        <f aca="false">WP1!F50</f>
        <v>43252</v>
      </c>
      <c r="F18" s="439" t="n">
        <f aca="false">WP1!G50</f>
        <v>43252</v>
      </c>
      <c r="G18" s="440" t="str">
        <f aca="false">IF(F18&gt;E18,"↑",IF(F18&lt;E18,"↓",IF(F18=E18,"↔"," ")))</f>
        <v>↔</v>
      </c>
      <c r="H18" s="441" t="str">
        <f aca="false">IF(WP1!I50,WP1!I50,"  ")</f>
        <v>  </v>
      </c>
      <c r="I18" s="442" t="str">
        <f aca="false">WP1!N50</f>
        <v>completed</v>
      </c>
      <c r="J18" s="444"/>
      <c r="K18" s="444"/>
      <c r="L18" s="444"/>
      <c r="M18" s="445"/>
    </row>
    <row r="19" customFormat="false" ht="12.75" hidden="false" customHeight="false" outlineLevel="0" collapsed="false">
      <c r="A19" s="436" t="n">
        <f aca="false">WP1!B51</f>
        <v>1.4</v>
      </c>
      <c r="B19" s="437" t="n">
        <f aca="false">WP1!E51</f>
        <v>10</v>
      </c>
      <c r="C19" s="438" t="str">
        <f aca="false">WP1!$B$2</f>
        <v>WP1</v>
      </c>
      <c r="D19" s="438" t="str">
        <f aca="false">WP1!K51</f>
        <v>FY18 Capacity order placed</v>
      </c>
      <c r="E19" s="439" t="n">
        <f aca="false">WP1!F51</f>
        <v>43405</v>
      </c>
      <c r="F19" s="439" t="n">
        <f aca="false">WP1!G51</f>
        <v>43405</v>
      </c>
      <c r="G19" s="440" t="str">
        <f aca="false">IF(F19&gt;E19,"↑",IF(F19&lt;E19,"↓",IF(F19=E19,"↔"," ")))</f>
        <v>↔</v>
      </c>
      <c r="H19" s="441" t="str">
        <f aca="false">IF(WP1!I51,WP1!I51,"  ")</f>
        <v>  </v>
      </c>
      <c r="I19" s="442" t="str">
        <f aca="false">WP1!N51</f>
        <v>completed</v>
      </c>
      <c r="J19" s="444"/>
      <c r="K19" s="444"/>
      <c r="L19" s="444"/>
      <c r="M19" s="445"/>
    </row>
    <row r="20" customFormat="false" ht="12.75" hidden="false" customHeight="false" outlineLevel="0" collapsed="false">
      <c r="A20" s="436" t="n">
        <f aca="false">WP1!B52</f>
        <v>1.4</v>
      </c>
      <c r="B20" s="437" t="n">
        <f aca="false">WP1!E52</f>
        <v>11</v>
      </c>
      <c r="C20" s="438" t="str">
        <f aca="false">WP1!$B$2</f>
        <v>WP1</v>
      </c>
      <c r="D20" s="438" t="str">
        <f aca="false">WP1!K52</f>
        <v>FY18 Purchase in production</v>
      </c>
      <c r="E20" s="439" t="n">
        <f aca="false">WP1!F52</f>
        <v>43556</v>
      </c>
      <c r="F20" s="439" t="n">
        <f aca="false">WP1!G52</f>
        <v>43556</v>
      </c>
      <c r="G20" s="440" t="str">
        <f aca="false">IF(F20&gt;E20,"↑",IF(F20&lt;E20,"↓",IF(F20=E20,"↔"," ")))</f>
        <v>↔</v>
      </c>
      <c r="H20" s="441" t="str">
        <f aca="false">IF(WP1!I52,WP1!I52,"  ")</f>
        <v>  </v>
      </c>
      <c r="I20" s="442" t="str">
        <f aca="false">WP1!N52</f>
        <v>on track</v>
      </c>
      <c r="J20" s="444"/>
      <c r="K20" s="444"/>
      <c r="L20" s="444"/>
      <c r="M20" s="445"/>
    </row>
    <row r="21" customFormat="false" ht="12.75" hidden="false" customHeight="false" outlineLevel="0" collapsed="false">
      <c r="A21" s="436" t="n">
        <f aca="false">WP1!B53</f>
        <v>1.4</v>
      </c>
      <c r="B21" s="437" t="n">
        <f aca="false">WP1!E53</f>
        <v>12</v>
      </c>
      <c r="C21" s="438" t="str">
        <f aca="false">WP1!$B$2</f>
        <v>WP1</v>
      </c>
      <c r="D21" s="438" t="str">
        <f aca="false">WP1!K53</f>
        <v>Tier-1 WLCG MoU commitments met</v>
      </c>
      <c r="E21" s="439" t="n">
        <f aca="false">WP1!F53</f>
        <v>43586</v>
      </c>
      <c r="F21" s="439" t="n">
        <f aca="false">WP1!G53</f>
        <v>43586</v>
      </c>
      <c r="G21" s="440" t="str">
        <f aca="false">IF(F21&gt;E21,"↑",IF(F21&lt;E21,"↓",IF(F21=E21,"↔"," ")))</f>
        <v>↔</v>
      </c>
      <c r="H21" s="441" t="str">
        <f aca="false">IF(WP1!I53,WP1!I53,"  ")</f>
        <v>  </v>
      </c>
      <c r="I21" s="442" t="str">
        <f aca="false">WP1!N53</f>
        <v>on track</v>
      </c>
      <c r="J21" s="444"/>
      <c r="K21" s="444"/>
      <c r="L21" s="444"/>
      <c r="M21" s="445"/>
    </row>
    <row r="22" customFormat="false" ht="12.75" hidden="false" customHeight="false" outlineLevel="0" collapsed="false">
      <c r="A22" s="436" t="n">
        <f aca="false">WP1!B54</f>
        <v>1.4</v>
      </c>
      <c r="B22" s="437" t="n">
        <f aca="false">WP1!E54</f>
        <v>13</v>
      </c>
      <c r="C22" s="438" t="str">
        <f aca="false">WP1!$B$2</f>
        <v>WP1</v>
      </c>
      <c r="D22" s="438" t="str">
        <f aca="false">WP1!K54</f>
        <v>Produce the purchasing plan</v>
      </c>
      <c r="E22" s="439" t="n">
        <f aca="false">WP1!F54</f>
        <v>43617</v>
      </c>
      <c r="F22" s="439" t="n">
        <f aca="false">WP1!G54</f>
        <v>43617</v>
      </c>
      <c r="G22" s="440" t="str">
        <f aca="false">IF(F22&gt;E22,"↑",IF(F22&lt;E22,"↓",IF(F22=E22,"↔"," ")))</f>
        <v>↔</v>
      </c>
      <c r="H22" s="441" t="str">
        <f aca="false">IF(WP1!I54,WP1!I54,"  ")</f>
        <v>  </v>
      </c>
      <c r="I22" s="442" t="str">
        <f aca="false">WP1!N54</f>
        <v>on track</v>
      </c>
      <c r="J22" s="444"/>
      <c r="K22" s="444"/>
      <c r="L22" s="444"/>
      <c r="M22" s="445"/>
    </row>
    <row r="23" customFormat="false" ht="12.75" hidden="false" customHeight="false" outlineLevel="0" collapsed="false">
      <c r="A23" s="436" t="n">
        <f aca="false">WP1!B55</f>
        <v>1.4</v>
      </c>
      <c r="B23" s="437" t="n">
        <f aca="false">WP1!E55</f>
        <v>14</v>
      </c>
      <c r="C23" s="438" t="str">
        <f aca="false">WP1!$B$2</f>
        <v>WP1</v>
      </c>
      <c r="D23" s="438" t="str">
        <f aca="false">WP1!K55</f>
        <v>FY19 Capacity order placed</v>
      </c>
      <c r="E23" s="439" t="n">
        <f aca="false">WP1!F55</f>
        <v>43770</v>
      </c>
      <c r="F23" s="439" t="n">
        <f aca="false">WP1!G55</f>
        <v>43770</v>
      </c>
      <c r="G23" s="440" t="str">
        <f aca="false">IF(F23&gt;E23,"↑",IF(F23&lt;E23,"↓",IF(F23=E23,"↔"," ")))</f>
        <v>↔</v>
      </c>
      <c r="H23" s="441" t="str">
        <f aca="false">IF(WP1!I55,WP1!I55,"  ")</f>
        <v>  </v>
      </c>
      <c r="I23" s="442" t="str">
        <f aca="false">WP1!N55</f>
        <v>on track</v>
      </c>
      <c r="J23" s="444"/>
      <c r="K23" s="444"/>
      <c r="L23" s="444"/>
      <c r="M23" s="445"/>
    </row>
    <row r="24" customFormat="false" ht="12.75" hidden="false" customHeight="false" outlineLevel="0" collapsed="false">
      <c r="A24" s="436" t="n">
        <f aca="false">WP1!B56</f>
        <v>1.4</v>
      </c>
      <c r="B24" s="437" t="n">
        <f aca="false">WP1!E56</f>
        <v>15</v>
      </c>
      <c r="C24" s="438" t="str">
        <f aca="false">WP1!$B$2</f>
        <v>WP1</v>
      </c>
      <c r="D24" s="438" t="str">
        <f aca="false">WP1!K56</f>
        <v>FY19 Purchase in production</v>
      </c>
      <c r="E24" s="439" t="n">
        <f aca="false">WP1!F56</f>
        <v>43922</v>
      </c>
      <c r="F24" s="439" t="n">
        <f aca="false">WP1!G56</f>
        <v>43922</v>
      </c>
      <c r="G24" s="440" t="str">
        <f aca="false">IF(F24&gt;E24,"↑",IF(F24&lt;E24,"↓",IF(F24=E24,"↔"," ")))</f>
        <v>↔</v>
      </c>
      <c r="H24" s="441" t="str">
        <f aca="false">IF(WP1!I56,WP1!I56,"  ")</f>
        <v>  </v>
      </c>
      <c r="I24" s="442" t="str">
        <f aca="false">WP1!N56</f>
        <v>on track</v>
      </c>
      <c r="J24" s="444"/>
      <c r="K24" s="444"/>
      <c r="L24" s="444"/>
      <c r="M24" s="445"/>
    </row>
    <row r="25" customFormat="false" ht="12.75" hidden="false" customHeight="false" outlineLevel="0" collapsed="false">
      <c r="A25" s="436" t="n">
        <f aca="false">WP1!B57</f>
        <v>1.4</v>
      </c>
      <c r="B25" s="437" t="n">
        <f aca="false">WP1!E57</f>
        <v>16</v>
      </c>
      <c r="C25" s="438" t="str">
        <f aca="false">WP1!$B$2</f>
        <v>WP1</v>
      </c>
      <c r="D25" s="438" t="str">
        <f aca="false">WP1!K57</f>
        <v>Tier-1 WLCG MoU commitments met</v>
      </c>
      <c r="E25" s="439" t="n">
        <f aca="false">WP1!F57</f>
        <v>43952</v>
      </c>
      <c r="F25" s="439" t="n">
        <f aca="false">WP1!G57</f>
        <v>43952</v>
      </c>
      <c r="G25" s="440" t="str">
        <f aca="false">IF(F25&gt;E25,"↑",IF(F25&lt;E25,"↓",IF(F25=E25,"↔"," ")))</f>
        <v>↔</v>
      </c>
      <c r="H25" s="441" t="str">
        <f aca="false">IF(WP1!I57,WP1!I57,"  ")</f>
        <v>  </v>
      </c>
      <c r="I25" s="442" t="str">
        <f aca="false">WP1!N57</f>
        <v>on track</v>
      </c>
      <c r="J25" s="444"/>
      <c r="K25" s="444"/>
      <c r="L25" s="444"/>
      <c r="M25" s="445"/>
    </row>
    <row r="26" customFormat="false" ht="12.75" hidden="false" customHeight="false" outlineLevel="0" collapsed="false">
      <c r="A26" s="436" t="n">
        <f aca="false">'WP1 - Experiments'!B11</f>
        <v>1.5</v>
      </c>
      <c r="B26" s="437" t="n">
        <f aca="false">'WP1 - Experiments'!E11</f>
        <v>6</v>
      </c>
      <c r="C26" s="438" t="str">
        <f aca="false">'WP1 - Experiments'!$B$2</f>
        <v>WP1</v>
      </c>
      <c r="D26" s="438" t="str">
        <f aca="false">'WP1 - Experiments'!K11</f>
        <v>Report on delivery to Atlas during year</v>
      </c>
      <c r="E26" s="439" t="n">
        <f aca="false">'WP1 - Experiments'!F11</f>
        <v>42705</v>
      </c>
      <c r="F26" s="439" t="n">
        <f aca="false">'WP1 - Experiments'!G11</f>
        <v>42705</v>
      </c>
      <c r="G26" s="440" t="str">
        <f aca="false">IF(F26&gt;E26,"↑",IF(F26&lt;E26,"↓",IF(F26=E26,"↔"," ")))</f>
        <v>↔</v>
      </c>
      <c r="H26" s="441" t="n">
        <v>42705</v>
      </c>
      <c r="I26" s="442" t="str">
        <f aca="false">'WP1 - Experiments'!N11</f>
        <v>completed</v>
      </c>
      <c r="J26" s="444"/>
      <c r="K26" s="444"/>
      <c r="L26" s="444"/>
      <c r="M26" s="445"/>
    </row>
    <row r="27" customFormat="false" ht="12.75" hidden="false" customHeight="false" outlineLevel="0" collapsed="false">
      <c r="A27" s="436" t="n">
        <f aca="false">'WP1 - Experiments'!B12</f>
        <v>1.5</v>
      </c>
      <c r="B27" s="437" t="n">
        <f aca="false">'WP1 - Experiments'!E12</f>
        <v>7</v>
      </c>
      <c r="C27" s="438" t="str">
        <f aca="false">'WP1 - Experiments'!$B$2</f>
        <v>WP1</v>
      </c>
      <c r="D27" s="438" t="str">
        <f aca="false">'WP1 - Experiments'!K12</f>
        <v>Report on delivery to Atlas during year</v>
      </c>
      <c r="E27" s="439" t="n">
        <f aca="false">'WP1 - Experiments'!F12</f>
        <v>43070</v>
      </c>
      <c r="F27" s="439" t="n">
        <f aca="false">'WP1 - Experiments'!G12</f>
        <v>43070</v>
      </c>
      <c r="G27" s="440" t="str">
        <f aca="false">IF(F27&gt;E27,"↑",IF(F27&lt;E27,"↓",IF(F27=E27,"↔"," ")))</f>
        <v>↔</v>
      </c>
      <c r="H27" s="441" t="str">
        <f aca="false">IF('WP1 - Experiments'!I12,'WP1 - Experiments'!I12,"  ")</f>
        <v>  </v>
      </c>
      <c r="I27" s="442" t="str">
        <f aca="false">'WP1 - Experiments'!N12</f>
        <v>completed</v>
      </c>
      <c r="J27" s="444"/>
      <c r="K27" s="444"/>
      <c r="L27" s="444"/>
      <c r="M27" s="445"/>
    </row>
    <row r="28" customFormat="false" ht="12.75" hidden="false" customHeight="false" outlineLevel="0" collapsed="false">
      <c r="A28" s="436" t="n">
        <f aca="false">'WP1 - Experiments'!B13</f>
        <v>1.5</v>
      </c>
      <c r="B28" s="437" t="n">
        <f aca="false">'WP1 - Experiments'!E13</f>
        <v>8</v>
      </c>
      <c r="C28" s="438" t="str">
        <f aca="false">'WP1 - Experiments'!$B$2</f>
        <v>WP1</v>
      </c>
      <c r="D28" s="438" t="str">
        <f aca="false">'WP1 - Experiments'!K13</f>
        <v>Report on delivery to Atlas during year</v>
      </c>
      <c r="E28" s="439" t="n">
        <f aca="false">'WP1 - Experiments'!F13</f>
        <v>43435</v>
      </c>
      <c r="F28" s="439" t="n">
        <f aca="false">'WP1 - Experiments'!G13</f>
        <v>43435</v>
      </c>
      <c r="G28" s="440" t="str">
        <f aca="false">IF(F28&gt;E28,"↑",IF(F28&lt;E28,"↓",IF(F28=E28,"↔"," ")))</f>
        <v>↔</v>
      </c>
      <c r="H28" s="441" t="str">
        <f aca="false">IF('WP1 - Experiments'!I13,'WP1 - Experiments'!I13,"  ")</f>
        <v>  </v>
      </c>
      <c r="I28" s="442" t="str">
        <f aca="false">'WP1 - Experiments'!N13</f>
        <v>on track</v>
      </c>
      <c r="J28" s="444"/>
      <c r="K28" s="444"/>
      <c r="L28" s="444"/>
      <c r="M28" s="445"/>
    </row>
    <row r="29" customFormat="false" ht="12.75" hidden="false" customHeight="false" outlineLevel="0" collapsed="false">
      <c r="A29" s="436" t="n">
        <f aca="false">'WP1 - Experiments'!B14</f>
        <v>1.5</v>
      </c>
      <c r="B29" s="437" t="n">
        <f aca="false">'WP1 - Experiments'!E14</f>
        <v>9</v>
      </c>
      <c r="C29" s="438" t="str">
        <f aca="false">'WP1 - Experiments'!$B$2</f>
        <v>WP1</v>
      </c>
      <c r="D29" s="438" t="str">
        <f aca="false">'WP1 - Experiments'!K14</f>
        <v>Report on delivery to Atlas during year</v>
      </c>
      <c r="E29" s="439" t="n">
        <f aca="false">'WP1 - Experiments'!F14</f>
        <v>43800</v>
      </c>
      <c r="F29" s="439" t="n">
        <f aca="false">'WP1 - Experiments'!G14</f>
        <v>43800</v>
      </c>
      <c r="G29" s="440" t="str">
        <f aca="false">IF(F29&gt;E29,"↑",IF(F29&lt;E29,"↓",IF(F29=E29,"↔"," ")))</f>
        <v>↔</v>
      </c>
      <c r="H29" s="441" t="str">
        <f aca="false">IF('WP1 - Experiments'!I14,'WP1 - Experiments'!I14,"  ")</f>
        <v>  </v>
      </c>
      <c r="I29" s="442" t="str">
        <f aca="false">'WP1 - Experiments'!N14</f>
        <v>on track</v>
      </c>
      <c r="J29" s="444"/>
      <c r="K29" s="444"/>
      <c r="L29" s="444"/>
      <c r="M29" s="445"/>
    </row>
    <row r="30" customFormat="false" ht="12.75" hidden="false" customHeight="false" outlineLevel="0" collapsed="false">
      <c r="A30" s="436" t="n">
        <f aca="false">'WP1 - Experiments'!B21</f>
        <v>1.6</v>
      </c>
      <c r="B30" s="437" t="n">
        <f aca="false">'WP1 - Experiments'!E21</f>
        <v>7</v>
      </c>
      <c r="C30" s="438" t="str">
        <f aca="false">'WP1 - Experiments'!$B$2</f>
        <v>WP1</v>
      </c>
      <c r="D30" s="438" t="str">
        <f aca="false">'WP1 - Experiments'!K21</f>
        <v>Report on delivery to CMS during year</v>
      </c>
      <c r="E30" s="439" t="n">
        <f aca="false">'WP1 - Experiments'!F21</f>
        <v>42705</v>
      </c>
      <c r="F30" s="439" t="n">
        <f aca="false">'WP1 - Experiments'!G21</f>
        <v>42705</v>
      </c>
      <c r="G30" s="440" t="str">
        <f aca="false">IF(F30&gt;E30,"↑",IF(F30&lt;E30,"↓",IF(F30=E30,"↔"," ")))</f>
        <v>↔</v>
      </c>
      <c r="H30" s="441" t="str">
        <f aca="false">IF('WP1 - Experiments'!I21,'WP1 - Experiments'!I21,"  ")</f>
        <v>  </v>
      </c>
      <c r="I30" s="442" t="str">
        <f aca="false">'WP1 - Experiments'!N21</f>
        <v>completed</v>
      </c>
      <c r="J30" s="444"/>
      <c r="K30" s="444"/>
      <c r="L30" s="444"/>
      <c r="M30" s="445"/>
    </row>
    <row r="31" customFormat="false" ht="12.75" hidden="false" customHeight="false" outlineLevel="0" collapsed="false">
      <c r="A31" s="436" t="n">
        <f aca="false">'WP1 - Experiments'!B22</f>
        <v>1.6</v>
      </c>
      <c r="B31" s="437" t="n">
        <f aca="false">'WP1 - Experiments'!E22</f>
        <v>8</v>
      </c>
      <c r="C31" s="438" t="str">
        <f aca="false">'WP1 - Experiments'!$B$2</f>
        <v>WP1</v>
      </c>
      <c r="D31" s="438" t="str">
        <f aca="false">'WP1 - Experiments'!K22</f>
        <v>Report on delivery to CMS during year</v>
      </c>
      <c r="E31" s="439" t="n">
        <f aca="false">'WP1 - Experiments'!F22</f>
        <v>43070</v>
      </c>
      <c r="F31" s="439" t="n">
        <f aca="false">'WP1 - Experiments'!G22</f>
        <v>43070</v>
      </c>
      <c r="G31" s="440" t="str">
        <f aca="false">IF(F31&gt;E31,"↑",IF(F31&lt;E31,"↓",IF(F31=E31,"↔"," ")))</f>
        <v>↔</v>
      </c>
      <c r="H31" s="441" t="str">
        <f aca="false">IF('WP1 - Experiments'!I22,'WP1 - Experiments'!I22,"  ")</f>
        <v>  </v>
      </c>
      <c r="I31" s="442" t="str">
        <f aca="false">'WP1 - Experiments'!N22</f>
        <v>completed</v>
      </c>
      <c r="J31" s="444"/>
      <c r="K31" s="444"/>
      <c r="L31" s="444"/>
      <c r="M31" s="445"/>
    </row>
    <row r="32" customFormat="false" ht="12.75" hidden="false" customHeight="false" outlineLevel="0" collapsed="false">
      <c r="A32" s="436" t="n">
        <f aca="false">'WP1 - Experiments'!B23</f>
        <v>1.6</v>
      </c>
      <c r="B32" s="437" t="n">
        <f aca="false">'WP1 - Experiments'!E23</f>
        <v>9</v>
      </c>
      <c r="C32" s="438" t="str">
        <f aca="false">'WP1 - Experiments'!$B$2</f>
        <v>WP1</v>
      </c>
      <c r="D32" s="438" t="str">
        <f aca="false">'WP1 - Experiments'!K23</f>
        <v>Report on delivery to CMS during year</v>
      </c>
      <c r="E32" s="439" t="n">
        <f aca="false">'WP1 - Experiments'!F23</f>
        <v>43435</v>
      </c>
      <c r="F32" s="439" t="n">
        <f aca="false">'WP1 - Experiments'!G23</f>
        <v>43435</v>
      </c>
      <c r="G32" s="440" t="str">
        <f aca="false">IF(F32&gt;E32,"↑",IF(F32&lt;E32,"↓",IF(F32=E32,"↔"," ")))</f>
        <v>↔</v>
      </c>
      <c r="H32" s="441" t="str">
        <f aca="false">IF('WP1 - Experiments'!I23,'WP1 - Experiments'!I23,"  ")</f>
        <v>  </v>
      </c>
      <c r="I32" s="442" t="str">
        <f aca="false">'WP1 - Experiments'!N23</f>
        <v>on track</v>
      </c>
      <c r="J32" s="444"/>
      <c r="K32" s="444"/>
      <c r="L32" s="444"/>
      <c r="M32" s="445"/>
    </row>
    <row r="33" customFormat="false" ht="12.75" hidden="false" customHeight="false" outlineLevel="0" collapsed="false">
      <c r="A33" s="436" t="n">
        <f aca="false">'WP1 - Experiments'!B24</f>
        <v>1.6</v>
      </c>
      <c r="B33" s="437" t="n">
        <f aca="false">'WP1 - Experiments'!E24</f>
        <v>10</v>
      </c>
      <c r="C33" s="438" t="str">
        <f aca="false">'WP1 - Experiments'!$B$2</f>
        <v>WP1</v>
      </c>
      <c r="D33" s="438" t="str">
        <f aca="false">'WP1 - Experiments'!K24</f>
        <v>Report on delivery to CMS during year</v>
      </c>
      <c r="E33" s="439" t="n">
        <f aca="false">'WP1 - Experiments'!F24</f>
        <v>43800</v>
      </c>
      <c r="F33" s="439" t="n">
        <f aca="false">'WP1 - Experiments'!G24</f>
        <v>43800</v>
      </c>
      <c r="G33" s="440" t="str">
        <f aca="false">IF(F33&gt;E33,"↑",IF(F33&lt;E33,"↓",IF(F33=E33,"↔"," ")))</f>
        <v>↔</v>
      </c>
      <c r="H33" s="441" t="str">
        <f aca="false">IF('WP1 - Experiments'!I24,'WP1 - Experiments'!I24,"  ")</f>
        <v>  </v>
      </c>
      <c r="I33" s="442" t="str">
        <f aca="false">'WP1 - Experiments'!N24</f>
        <v>on track</v>
      </c>
      <c r="J33" s="444"/>
      <c r="K33" s="444"/>
      <c r="L33" s="444"/>
      <c r="M33" s="445"/>
    </row>
    <row r="34" customFormat="false" ht="25.5" hidden="false" customHeight="false" outlineLevel="0" collapsed="false">
      <c r="A34" s="436" t="n">
        <f aca="false">'WP1 - Experiments'!B32</f>
        <v>1.7</v>
      </c>
      <c r="B34" s="437" t="n">
        <f aca="false">'WP1 - Experiments'!E32</f>
        <v>8</v>
      </c>
      <c r="C34" s="438" t="str">
        <f aca="false">'WP1 - Experiments'!$B$2</f>
        <v>WP1</v>
      </c>
      <c r="D34" s="438" t="str">
        <f aca="false">'WP1 - Experiments'!K32</f>
        <v>Report on delivery to LHCb during year</v>
      </c>
      <c r="E34" s="439" t="n">
        <f aca="false">'WP1 - Experiments'!F32</f>
        <v>42705</v>
      </c>
      <c r="F34" s="439" t="n">
        <f aca="false">'WP1 - Experiments'!G32</f>
        <v>42705</v>
      </c>
      <c r="G34" s="440" t="str">
        <f aca="false">IF(F34&gt;E34,"↑",IF(F34&lt;E34,"↓",IF(F34=E34,"↔"," ")))</f>
        <v>↔</v>
      </c>
      <c r="H34" s="441" t="str">
        <f aca="false">IF('WP1 - Experiments'!I32,'WP1 - Experiments'!I32,"  ")</f>
        <v>  </v>
      </c>
      <c r="I34" s="442" t="str">
        <f aca="false">'WP1 - Experiments'!N32</f>
        <v>completed</v>
      </c>
      <c r="J34" s="444"/>
      <c r="K34" s="444"/>
      <c r="L34" s="444"/>
      <c r="M34" s="445"/>
    </row>
    <row r="35" customFormat="false" ht="25.5" hidden="false" customHeight="false" outlineLevel="0" collapsed="false">
      <c r="A35" s="436" t="n">
        <f aca="false">'WP1 - Experiments'!B33</f>
        <v>1.7</v>
      </c>
      <c r="B35" s="437" t="n">
        <f aca="false">'WP1 - Experiments'!E33</f>
        <v>9</v>
      </c>
      <c r="C35" s="438" t="str">
        <f aca="false">'WP1 - Experiments'!$B$2</f>
        <v>WP1</v>
      </c>
      <c r="D35" s="438" t="str">
        <f aca="false">'WP1 - Experiments'!K33</f>
        <v>Report on delivery to LHCb during year</v>
      </c>
      <c r="E35" s="439" t="n">
        <f aca="false">'WP1 - Experiments'!F33</f>
        <v>43070</v>
      </c>
      <c r="F35" s="439" t="n">
        <f aca="false">'WP1 - Experiments'!G33</f>
        <v>43070</v>
      </c>
      <c r="G35" s="440" t="str">
        <f aca="false">IF(F35&gt;E35,"↑",IF(F35&lt;E35,"↓",IF(F35=E35,"↔"," ")))</f>
        <v>↔</v>
      </c>
      <c r="H35" s="441" t="str">
        <f aca="false">IF('WP1 - Experiments'!I33,'WP1 - Experiments'!I33,"  ")</f>
        <v>  </v>
      </c>
      <c r="I35" s="442" t="str">
        <f aca="false">'WP1 - Experiments'!N33</f>
        <v>completed</v>
      </c>
      <c r="J35" s="444"/>
      <c r="K35" s="444"/>
      <c r="L35" s="444"/>
      <c r="M35" s="445"/>
    </row>
    <row r="36" customFormat="false" ht="25.5" hidden="false" customHeight="false" outlineLevel="0" collapsed="false">
      <c r="A36" s="436" t="n">
        <f aca="false">'WP1 - Experiments'!B34</f>
        <v>1.7</v>
      </c>
      <c r="B36" s="437" t="n">
        <f aca="false">'WP1 - Experiments'!E34</f>
        <v>10</v>
      </c>
      <c r="C36" s="438" t="str">
        <f aca="false">'WP1 - Experiments'!$B$2</f>
        <v>WP1</v>
      </c>
      <c r="D36" s="438" t="str">
        <f aca="false">'WP1 - Experiments'!K34</f>
        <v>Report on delivery to LHCb during year</v>
      </c>
      <c r="E36" s="439" t="n">
        <f aca="false">'WP1 - Experiments'!F34</f>
        <v>43435</v>
      </c>
      <c r="F36" s="439" t="n">
        <f aca="false">'WP1 - Experiments'!G34</f>
        <v>43435</v>
      </c>
      <c r="G36" s="440" t="str">
        <f aca="false">IF(F36&gt;E36,"↑",IF(F36&lt;E36,"↓",IF(F36=E36,"↔"," ")))</f>
        <v>↔</v>
      </c>
      <c r="H36" s="441" t="str">
        <f aca="false">IF('WP1 - Experiments'!I34,'WP1 - Experiments'!I34,"  ")</f>
        <v>  </v>
      </c>
      <c r="I36" s="442" t="str">
        <f aca="false">'WP1 - Experiments'!N34</f>
        <v>on track</v>
      </c>
      <c r="J36" s="444"/>
      <c r="K36" s="444"/>
      <c r="L36" s="444"/>
      <c r="M36" s="445"/>
    </row>
    <row r="37" customFormat="false" ht="25.5" hidden="false" customHeight="false" outlineLevel="0" collapsed="false">
      <c r="A37" s="436" t="n">
        <f aca="false">'WP1 - Experiments'!B35</f>
        <v>1.7</v>
      </c>
      <c r="B37" s="437" t="n">
        <f aca="false">'WP1 - Experiments'!E35</f>
        <v>11</v>
      </c>
      <c r="C37" s="438" t="str">
        <f aca="false">'WP1 - Experiments'!$B$2</f>
        <v>WP1</v>
      </c>
      <c r="D37" s="438" t="str">
        <f aca="false">'WP1 - Experiments'!K35</f>
        <v>Report on delivery to LHCb during year</v>
      </c>
      <c r="E37" s="439" t="n">
        <f aca="false">'WP1 - Experiments'!F35</f>
        <v>43800</v>
      </c>
      <c r="F37" s="439" t="n">
        <f aca="false">'WP1 - Experiments'!G35</f>
        <v>43800</v>
      </c>
      <c r="G37" s="440" t="str">
        <f aca="false">IF(F37&gt;E37,"↑",IF(F37&lt;E37,"↓",IF(F37=E37,"↔"," ")))</f>
        <v>↔</v>
      </c>
      <c r="H37" s="441" t="str">
        <f aca="false">IF('WP1 - Experiments'!I35,'WP1 - Experiments'!I35,"  ")</f>
        <v>  </v>
      </c>
      <c r="I37" s="442" t="str">
        <f aca="false">'WP1 - Experiments'!N35</f>
        <v>on track</v>
      </c>
      <c r="J37" s="444"/>
      <c r="K37" s="444"/>
      <c r="L37" s="444"/>
      <c r="M37" s="445"/>
    </row>
    <row r="38" customFormat="false" ht="25.5" hidden="false" customHeight="false" outlineLevel="0" collapsed="false">
      <c r="A38" s="436" t="n">
        <f aca="false">'WP1 - Experiments'!B41</f>
        <v>1.8</v>
      </c>
      <c r="B38" s="437" t="n">
        <f aca="false">'WP1 - Experiments'!E41</f>
        <v>6</v>
      </c>
      <c r="C38" s="438" t="str">
        <f aca="false">'WP1 - Experiments'!$B$2</f>
        <v>WP1</v>
      </c>
      <c r="D38" s="438" t="str">
        <f aca="false">'WP1 - Experiments'!K41</f>
        <v>Report on delivery to Other experiments during year</v>
      </c>
      <c r="E38" s="439" t="n">
        <f aca="false">'WP1 - Experiments'!F41</f>
        <v>42705</v>
      </c>
      <c r="F38" s="439" t="n">
        <f aca="false">'WP1 - Experiments'!G41</f>
        <v>42705</v>
      </c>
      <c r="G38" s="440" t="str">
        <f aca="false">IF(F38&gt;E38,"↑",IF(F38&lt;E38,"↓",IF(F38=E38,"↔"," ")))</f>
        <v>↔</v>
      </c>
      <c r="H38" s="441" t="str">
        <f aca="false">IF('WP1 - Experiments'!I41,'WP1 - Experiments'!I41,"  ")</f>
        <v>  </v>
      </c>
      <c r="I38" s="442" t="str">
        <f aca="false">'WP1 - Experiments'!N41</f>
        <v>completed</v>
      </c>
      <c r="J38" s="444"/>
      <c r="K38" s="444"/>
      <c r="L38" s="444"/>
      <c r="M38" s="445"/>
    </row>
    <row r="39" customFormat="false" ht="25.5" hidden="false" customHeight="false" outlineLevel="0" collapsed="false">
      <c r="A39" s="436" t="n">
        <f aca="false">'WP1 - Experiments'!B42</f>
        <v>1.8</v>
      </c>
      <c r="B39" s="437" t="n">
        <f aca="false">'WP1 - Experiments'!E42</f>
        <v>7</v>
      </c>
      <c r="C39" s="438" t="str">
        <f aca="false">'WP1 - Experiments'!$B$2</f>
        <v>WP1</v>
      </c>
      <c r="D39" s="438" t="str">
        <f aca="false">'WP1 - Experiments'!K42</f>
        <v>Report on delivery to Other experiments during year</v>
      </c>
      <c r="E39" s="439" t="n">
        <f aca="false">'WP1 - Experiments'!F42</f>
        <v>43070</v>
      </c>
      <c r="F39" s="439" t="n">
        <f aca="false">'WP1 - Experiments'!G42</f>
        <v>43070</v>
      </c>
      <c r="G39" s="440" t="str">
        <f aca="false">IF(F39&gt;E39,"↑",IF(F39&lt;E39,"↓",IF(F39=E39,"↔"," ")))</f>
        <v>↔</v>
      </c>
      <c r="H39" s="441" t="str">
        <f aca="false">IF('WP1 - Experiments'!I42,'WP1 - Experiments'!I42,"  ")</f>
        <v>  </v>
      </c>
      <c r="I39" s="442" t="str">
        <f aca="false">'WP1 - Experiments'!N42</f>
        <v>completed</v>
      </c>
      <c r="J39" s="444"/>
      <c r="K39" s="444"/>
      <c r="L39" s="444"/>
      <c r="M39" s="445"/>
    </row>
    <row r="40" customFormat="false" ht="25.5" hidden="false" customHeight="false" outlineLevel="0" collapsed="false">
      <c r="A40" s="436" t="n">
        <f aca="false">'WP1 - Experiments'!B43</f>
        <v>1.8</v>
      </c>
      <c r="B40" s="437" t="n">
        <f aca="false">'WP1 - Experiments'!E43</f>
        <v>8</v>
      </c>
      <c r="C40" s="438" t="str">
        <f aca="false">'WP1 - Experiments'!$B$2</f>
        <v>WP1</v>
      </c>
      <c r="D40" s="438" t="str">
        <f aca="false">'WP1 - Experiments'!K43</f>
        <v>Report on delivery to Other experiments during year</v>
      </c>
      <c r="E40" s="439" t="n">
        <f aca="false">'WP1 - Experiments'!F43</f>
        <v>43435</v>
      </c>
      <c r="F40" s="439" t="n">
        <f aca="false">'WP1 - Experiments'!G43</f>
        <v>43435</v>
      </c>
      <c r="G40" s="440" t="str">
        <f aca="false">IF(F40&gt;E40,"↑",IF(F40&lt;E40,"↓",IF(F40=E40,"↔"," ")))</f>
        <v>↔</v>
      </c>
      <c r="H40" s="441" t="str">
        <f aca="false">IF('WP1 - Experiments'!I43,'WP1 - Experiments'!I43,"  ")</f>
        <v>  </v>
      </c>
      <c r="I40" s="442" t="str">
        <f aca="false">'WP1 - Experiments'!N43</f>
        <v>on track</v>
      </c>
      <c r="J40" s="444"/>
      <c r="K40" s="444"/>
      <c r="L40" s="444"/>
      <c r="M40" s="445"/>
    </row>
    <row r="41" customFormat="false" ht="25.5" hidden="false" customHeight="false" outlineLevel="0" collapsed="false">
      <c r="A41" s="436" t="n">
        <f aca="false">'WP1 - Experiments'!B44</f>
        <v>1.8</v>
      </c>
      <c r="B41" s="437" t="n">
        <f aca="false">'WP1 - Experiments'!E44</f>
        <v>9</v>
      </c>
      <c r="C41" s="438" t="str">
        <f aca="false">'WP1 - Experiments'!$B$2</f>
        <v>WP1</v>
      </c>
      <c r="D41" s="438" t="str">
        <f aca="false">'WP1 - Experiments'!K44</f>
        <v>Report on delivery to Other experiments during year</v>
      </c>
      <c r="E41" s="439" t="n">
        <f aca="false">'WP1 - Experiments'!F44</f>
        <v>43800</v>
      </c>
      <c r="F41" s="439" t="n">
        <f aca="false">'WP1 - Experiments'!G44</f>
        <v>43800</v>
      </c>
      <c r="G41" s="440" t="str">
        <f aca="false">IF(F41&gt;E41,"↑",IF(F41&lt;E41,"↓",IF(F41=E41,"↔"," ")))</f>
        <v>↔</v>
      </c>
      <c r="H41" s="441" t="str">
        <f aca="false">IF('WP1 - Experiments'!I44,'WP1 - Experiments'!I44,"  ")</f>
        <v>  </v>
      </c>
      <c r="I41" s="442" t="str">
        <f aca="false">'WP1 - Experiments'!N44</f>
        <v>on track</v>
      </c>
      <c r="J41" s="444"/>
      <c r="K41" s="444"/>
      <c r="L41" s="444"/>
      <c r="M41" s="445"/>
    </row>
    <row r="42" customFormat="false" ht="25.5" hidden="false" customHeight="true" outlineLevel="0" collapsed="false">
      <c r="A42" s="436" t="n">
        <f aca="false">WP3!B13</f>
        <v>3.2</v>
      </c>
      <c r="B42" s="437" t="n">
        <f aca="false">WP3!E13</f>
        <v>8</v>
      </c>
      <c r="C42" s="438" t="str">
        <f aca="false">WP3!$B$2</f>
        <v>WP3</v>
      </c>
      <c r="D42" s="438" t="str">
        <f aca="false">WP3!J13</f>
        <v>Deploy and test "solution" for T2C storage (e.g. cache+local storage)</v>
      </c>
      <c r="E42" s="439" t="n">
        <f aca="false">WP3!F13</f>
        <v>42766</v>
      </c>
      <c r="F42" s="439" t="n">
        <f aca="false">WP3!G13</f>
        <v>42766</v>
      </c>
      <c r="G42" s="440" t="str">
        <f aca="false">IF(F42&gt;E42,"↑",IF(F42&lt;E42,"↓",IF(F42=E42,"↔"," ")))</f>
        <v>↔</v>
      </c>
      <c r="H42" s="441" t="str">
        <f aca="false">IF(WP3!I13,WP3!I13,"  ")</f>
        <v>  </v>
      </c>
      <c r="I42" s="442" t="str">
        <f aca="false">WP3!M13</f>
        <v>completed</v>
      </c>
      <c r="J42" s="444"/>
      <c r="K42" s="444"/>
      <c r="L42" s="444"/>
      <c r="M42" s="445"/>
    </row>
    <row r="43" customFormat="false" ht="25.5" hidden="false" customHeight="true" outlineLevel="0" collapsed="false">
      <c r="A43" s="436" t="n">
        <f aca="false">WP3!B14</f>
        <v>3.2</v>
      </c>
      <c r="B43" s="437" t="n">
        <f aca="false">WP3!E14</f>
        <v>9</v>
      </c>
      <c r="C43" s="438" t="str">
        <f aca="false">WP3!$B$2</f>
        <v>WP3</v>
      </c>
      <c r="D43" s="438" t="str">
        <f aca="false">WP3!J14</f>
        <v>Present GridPP work at data workshop at CERN</v>
      </c>
      <c r="E43" s="439" t="n">
        <f aca="false">WP3!F14</f>
        <v>42643</v>
      </c>
      <c r="F43" s="439" t="n">
        <f aca="false">WP3!G14</f>
        <v>42643</v>
      </c>
      <c r="G43" s="440" t="str">
        <f aca="false">IF(F43&gt;E43,"↑",IF(F43&lt;E43,"↓",IF(F43=E43,"↔"," ")))</f>
        <v>↔</v>
      </c>
      <c r="H43" s="441" t="str">
        <f aca="false">IF(WP3!I14,WP3!I14,"  ")</f>
        <v>  </v>
      </c>
      <c r="I43" s="442" t="str">
        <f aca="false">WP3!M14</f>
        <v>completed</v>
      </c>
      <c r="J43" s="444"/>
      <c r="K43" s="444"/>
      <c r="L43" s="444"/>
      <c r="M43" s="445"/>
    </row>
    <row r="44" customFormat="false" ht="36" hidden="false" customHeight="true" outlineLevel="0" collapsed="false">
      <c r="A44" s="436" t="n">
        <f aca="false">WP3!B15</f>
        <v>3.2</v>
      </c>
      <c r="B44" s="437" t="n">
        <f aca="false">WP3!E15</f>
        <v>10</v>
      </c>
      <c r="C44" s="438" t="str">
        <f aca="false">WP3!$B$2</f>
        <v>WP3</v>
      </c>
      <c r="D44" s="438" t="str">
        <f aca="false">WP3!J15</f>
        <v>Develop GridPP as a "data einfrastructure" in the context of UKT0</v>
      </c>
      <c r="E44" s="439" t="n">
        <f aca="false">WP3!F15</f>
        <v>42735</v>
      </c>
      <c r="F44" s="439" t="n">
        <f aca="false">WP3!G15</f>
        <v>42735</v>
      </c>
      <c r="G44" s="440" t="str">
        <f aca="false">IF(F44&gt;E44,"↑",IF(F44&lt;E44,"↓",IF(F44=E44,"↔"," ")))</f>
        <v>↔</v>
      </c>
      <c r="H44" s="441" t="str">
        <f aca="false">IF(WP3!I15,WP3!I15,"  ")</f>
        <v>  </v>
      </c>
      <c r="I44" s="442" t="str">
        <f aca="false">WP3!M15</f>
        <v>completed</v>
      </c>
      <c r="J44" s="444"/>
      <c r="K44" s="444"/>
      <c r="L44" s="444"/>
      <c r="M44" s="445"/>
    </row>
    <row r="45" customFormat="false" ht="27.75" hidden="false" customHeight="true" outlineLevel="0" collapsed="false">
      <c r="A45" s="436" t="n">
        <f aca="false">WP3!B16</f>
        <v>3.2</v>
      </c>
      <c r="B45" s="437" t="n">
        <f aca="false">WP3!E16</f>
        <v>11</v>
      </c>
      <c r="C45" s="438" t="str">
        <f aca="false">WP3!$B$2</f>
        <v>WP3</v>
      </c>
      <c r="D45" s="438" t="str">
        <f aca="false">WP3!J16</f>
        <v>Data transfer/management comparison with climate</v>
      </c>
      <c r="E45" s="439" t="n">
        <f aca="false">WP3!F16</f>
        <v>42704</v>
      </c>
      <c r="F45" s="439" t="n">
        <f aca="false">WP3!G16</f>
        <v>42704</v>
      </c>
      <c r="G45" s="440" t="str">
        <f aca="false">IF(F45&gt;E45,"↑",IF(F45&lt;E45,"↓",IF(F45=E45,"↔"," ")))</f>
        <v>↔</v>
      </c>
      <c r="H45" s="441" t="str">
        <f aca="false">IF(WP3!I16,WP3!I16,"  ")</f>
        <v>  </v>
      </c>
      <c r="I45" s="442" t="str">
        <f aca="false">WP3!M16</f>
        <v>completed</v>
      </c>
      <c r="J45" s="444"/>
      <c r="K45" s="444"/>
      <c r="L45" s="444"/>
      <c r="M45" s="445"/>
    </row>
    <row r="46" customFormat="false" ht="27.75" hidden="false" customHeight="true" outlineLevel="0" collapsed="false">
      <c r="A46" s="436" t="n">
        <v>3.2</v>
      </c>
      <c r="B46" s="437" t="n">
        <v>12</v>
      </c>
      <c r="C46" s="438" t="s">
        <v>7</v>
      </c>
      <c r="D46" s="353" t="s">
        <v>346</v>
      </c>
      <c r="E46" s="439"/>
      <c r="F46" s="439" t="n">
        <v>43191</v>
      </c>
      <c r="G46" s="440"/>
      <c r="H46" s="441"/>
      <c r="I46" s="442" t="s">
        <v>347</v>
      </c>
      <c r="J46" s="444"/>
      <c r="K46" s="444"/>
      <c r="L46" s="444"/>
      <c r="M46" s="445"/>
    </row>
    <row r="47" customFormat="false" ht="25.5" hidden="false" customHeight="true" outlineLevel="0" collapsed="false">
      <c r="A47" s="436" t="n">
        <f aca="false">WP3!B20</f>
        <v>3.3</v>
      </c>
      <c r="B47" s="437" t="n">
        <f aca="false">WP3!E20</f>
        <v>3</v>
      </c>
      <c r="C47" s="438" t="str">
        <f aca="false">WP3!$B$2</f>
        <v>WP3</v>
      </c>
      <c r="D47" s="438" t="str">
        <f aca="false">WP3!J20</f>
        <v>Security Service Challenge</v>
      </c>
      <c r="E47" s="439" t="n">
        <f aca="false">WP3!F20</f>
        <v>43100</v>
      </c>
      <c r="F47" s="439" t="n">
        <f aca="false">WP3!G20</f>
        <v>43100</v>
      </c>
      <c r="G47" s="440" t="str">
        <f aca="false">IF(F47&gt;E47,"↑",IF(F47&lt;E47,"↓",IF(F47=E47,"↔"," ")))</f>
        <v>↔</v>
      </c>
      <c r="H47" s="441" t="str">
        <f aca="false">IF(WP3!I20,WP3!I20,"  ")</f>
        <v>  </v>
      </c>
      <c r="I47" s="442" t="str">
        <f aca="false">WP3!M20</f>
        <v>delayed</v>
      </c>
      <c r="J47" s="444"/>
      <c r="K47" s="444"/>
      <c r="L47" s="444"/>
      <c r="M47" s="445"/>
    </row>
    <row r="48" customFormat="false" ht="25.5" hidden="false" customHeight="true" outlineLevel="0" collapsed="false">
      <c r="A48" s="436" t="n">
        <f aca="false">WP3!B21</f>
        <v>3.3</v>
      </c>
      <c r="B48" s="437" t="n">
        <f aca="false">WP3!E21</f>
        <v>4</v>
      </c>
      <c r="C48" s="438" t="str">
        <f aca="false">WP3!$B$2</f>
        <v>WP3</v>
      </c>
      <c r="D48" s="438" t="str">
        <f aca="false">WP3!J21</f>
        <v>UK HEP Sysman Security Training/Workshop</v>
      </c>
      <c r="E48" s="439" t="n">
        <f aca="false">WP3!F21</f>
        <v>42887</v>
      </c>
      <c r="F48" s="439" t="n">
        <f aca="false">WP3!G21</f>
        <v>42887</v>
      </c>
      <c r="G48" s="440" t="str">
        <f aca="false">IF(F48&gt;E48,"↑",IF(F48&lt;E48,"↓",IF(F48=E48,"↔"," ")))</f>
        <v>↔</v>
      </c>
      <c r="H48" s="441" t="str">
        <f aca="false">IF(WP3!I21,WP3!I21,"  ")</f>
        <v>  </v>
      </c>
      <c r="I48" s="442" t="str">
        <f aca="false">WP3!M21</f>
        <v>completed</v>
      </c>
      <c r="J48" s="444"/>
      <c r="K48" s="444"/>
      <c r="L48" s="444"/>
      <c r="M48" s="445"/>
    </row>
    <row r="49" customFormat="false" ht="25.5" hidden="false" customHeight="false" outlineLevel="0" collapsed="false">
      <c r="A49" s="436" t="n">
        <f aca="false">WP3!B22</f>
        <v>3.3</v>
      </c>
      <c r="B49" s="437" t="n">
        <f aca="false">WP3!E22</f>
        <v>5</v>
      </c>
      <c r="C49" s="438" t="str">
        <f aca="false">WP3!$B$2</f>
        <v>WP3</v>
      </c>
      <c r="D49" s="438" t="str">
        <f aca="false">WP3!J22</f>
        <v>Security plans for the future beyond end of GridPP5</v>
      </c>
      <c r="E49" s="439" t="n">
        <f aca="false">WP3!F22</f>
        <v>43830</v>
      </c>
      <c r="F49" s="439" t="n">
        <f aca="false">WP3!G22</f>
        <v>43830</v>
      </c>
      <c r="G49" s="440" t="str">
        <f aca="false">IF(F49&gt;E49,"↑",IF(F49&lt;E49,"↓",IF(F49=E49,"↔"," ")))</f>
        <v>↔</v>
      </c>
      <c r="H49" s="441" t="str">
        <f aca="false">IF(WP3!I22,WP3!I22,"  ")</f>
        <v>  </v>
      </c>
      <c r="I49" s="442" t="str">
        <f aca="false">WP3!M22</f>
        <v>on track</v>
      </c>
      <c r="J49" s="444"/>
      <c r="K49" s="444"/>
      <c r="L49" s="444"/>
      <c r="M49" s="445"/>
    </row>
    <row r="50" customFormat="false" ht="23.25" hidden="false" customHeight="true" outlineLevel="0" collapsed="false">
      <c r="A50" s="436" t="n">
        <f aca="false">WP4!B6</f>
        <v>4.1</v>
      </c>
      <c r="B50" s="437" t="n">
        <f aca="false">WP4!E6</f>
        <v>1</v>
      </c>
      <c r="C50" s="438" t="str">
        <f aca="false">WP4!$B$2</f>
        <v>WP4</v>
      </c>
      <c r="D50" s="438" t="str">
        <f aca="false">WP4!I6</f>
        <v>Financial plan for GridPP5 established</v>
      </c>
      <c r="E50" s="439" t="n">
        <f aca="false">WP4!F6</f>
        <v>42461</v>
      </c>
      <c r="F50" s="439" t="n">
        <f aca="false">WP4!G6</f>
        <v>42461</v>
      </c>
      <c r="G50" s="440" t="str">
        <f aca="false">IF(F50&gt;E50,"↑",IF(F50&lt;E50,"↓",IF(F50=E50,"↔"," ")))</f>
        <v>↔</v>
      </c>
      <c r="H50" s="441" t="n">
        <f aca="false">IF(WP4!J6,WP4!J6,"  ")</f>
        <v>42430</v>
      </c>
      <c r="I50" s="442" t="str">
        <f aca="false">WP4!L6</f>
        <v>completed</v>
      </c>
      <c r="J50" s="444"/>
      <c r="K50" s="444"/>
      <c r="L50" s="444"/>
      <c r="M50" s="445"/>
    </row>
    <row r="51" customFormat="false" ht="38.25" hidden="false" customHeight="true" outlineLevel="0" collapsed="false">
      <c r="A51" s="436" t="n">
        <f aca="false">WP4!B7</f>
        <v>4.1</v>
      </c>
      <c r="B51" s="437" t="n">
        <f aca="false">WP4!E7</f>
        <v>2</v>
      </c>
      <c r="C51" s="438" t="str">
        <f aca="false">WP4!$B$2</f>
        <v>WP4</v>
      </c>
      <c r="D51" s="438" t="str">
        <f aca="false">WP4!I7</f>
        <v>Draft ProjectMap for GridPP5. GridPP5 ProjectMap exists with &gt;80% of areas defined</v>
      </c>
      <c r="E51" s="439" t="n">
        <f aca="false">WP4!F7</f>
        <v>42522</v>
      </c>
      <c r="F51" s="439" t="n">
        <f aca="false">WP4!G7</f>
        <v>42522</v>
      </c>
      <c r="G51" s="440" t="str">
        <f aca="false">IF(F51&gt;E51,"↑",IF(F51&lt;E51,"↓",IF(F51=E51,"↔"," ")))</f>
        <v>↔</v>
      </c>
      <c r="H51" s="441" t="n">
        <f aca="false">IF(WP4!J7,WP4!J7,"  ")</f>
        <v>42522</v>
      </c>
      <c r="I51" s="442" t="str">
        <f aca="false">WP4!L7</f>
        <v>completed</v>
      </c>
      <c r="J51" s="444"/>
      <c r="K51" s="444"/>
      <c r="L51" s="444"/>
      <c r="M51" s="445"/>
    </row>
    <row r="52" customFormat="false" ht="25.5" hidden="false" customHeight="false" outlineLevel="0" collapsed="false">
      <c r="A52" s="436" t="n">
        <f aca="false">WP4!B8</f>
        <v>4.1</v>
      </c>
      <c r="B52" s="437" t="n">
        <f aca="false">WP4!E8</f>
        <v>3</v>
      </c>
      <c r="C52" s="438" t="str">
        <f aca="false">WP4!$B$2</f>
        <v>WP4</v>
      </c>
      <c r="D52" s="438" t="str">
        <f aca="false">WP4!I8</f>
        <v>Final project map for GridPP5. More than &gt;95% of areas defined</v>
      </c>
      <c r="E52" s="439" t="n">
        <f aca="false">WP4!F8</f>
        <v>42583</v>
      </c>
      <c r="F52" s="439" t="n">
        <f aca="false">WP4!G8</f>
        <v>42583</v>
      </c>
      <c r="G52" s="440" t="str">
        <f aca="false">IF(F52&gt;E52,"↑",IF(F52&lt;E52,"↓",IF(F52=E52,"↔"," ")))</f>
        <v>↔</v>
      </c>
      <c r="H52" s="441" t="n">
        <f aca="false">IF(WP4!J8,WP4!J8,"  ")</f>
        <v>42583</v>
      </c>
      <c r="I52" s="442" t="str">
        <f aca="false">WP4!L8</f>
        <v>completed</v>
      </c>
      <c r="J52" s="444"/>
      <c r="K52" s="444"/>
      <c r="L52" s="444"/>
      <c r="M52" s="445"/>
    </row>
    <row r="53" customFormat="false" ht="25.5" hidden="false" customHeight="false" outlineLevel="0" collapsed="false">
      <c r="A53" s="436" t="n">
        <f aca="false">WP4!B9</f>
        <v>4.1</v>
      </c>
      <c r="B53" s="437" t="n">
        <f aca="false">WP4!E9</f>
        <v>4</v>
      </c>
      <c r="C53" s="438" t="str">
        <f aca="false">WP4!$B$2</f>
        <v>WP4</v>
      </c>
      <c r="D53" s="438" t="str">
        <f aca="false">WP4!I9</f>
        <v>Quarterly reporting system agreed for Tier-1</v>
      </c>
      <c r="E53" s="439" t="n">
        <f aca="false">WP4!F9</f>
        <v>42156</v>
      </c>
      <c r="F53" s="439" t="n">
        <f aca="false">WP4!G9</f>
        <v>42156</v>
      </c>
      <c r="G53" s="440" t="str">
        <f aca="false">IF(F53&gt;E53,"↑",IF(F53&lt;E53,"↓",IF(F53=E53,"↔"," ")))</f>
        <v>↔</v>
      </c>
      <c r="H53" s="441" t="n">
        <f aca="false">IF(WP4!J9,WP4!J9,"  ")</f>
        <v>42583</v>
      </c>
      <c r="I53" s="442" t="str">
        <f aca="false">WP4!L9</f>
        <v>completed</v>
      </c>
      <c r="J53" s="444"/>
      <c r="K53" s="444"/>
      <c r="L53" s="444"/>
      <c r="M53" s="445"/>
    </row>
    <row r="54" customFormat="false" ht="22.5" hidden="false" customHeight="true" outlineLevel="0" collapsed="false">
      <c r="A54" s="436" t="n">
        <f aca="false">WP4!B10</f>
        <v>4.1</v>
      </c>
      <c r="B54" s="437" t="n">
        <f aca="false">WP4!E10</f>
        <v>5</v>
      </c>
      <c r="C54" s="438" t="str">
        <f aca="false">WP4!$B$2</f>
        <v>WP4</v>
      </c>
      <c r="D54" s="438" t="str">
        <f aca="false">WP4!I10</f>
        <v>Quarterly reporting system agreed for other areas</v>
      </c>
      <c r="E54" s="439" t="n">
        <f aca="false">WP4!F10</f>
        <v>42583</v>
      </c>
      <c r="F54" s="439" t="n">
        <f aca="false">WP4!G10</f>
        <v>42583</v>
      </c>
      <c r="G54" s="440" t="str">
        <f aca="false">IF(F54&gt;E54,"↑",IF(F54&lt;E54,"↓",IF(F54=E54,"↔"," ")))</f>
        <v>↔</v>
      </c>
      <c r="H54" s="441" t="n">
        <f aca="false">IF(WP4!J10,WP4!J10,"  ")</f>
        <v>42644</v>
      </c>
      <c r="I54" s="442" t="str">
        <f aca="false">WP4!L10</f>
        <v>completed</v>
      </c>
      <c r="J54" s="444"/>
      <c r="K54" s="444"/>
      <c r="L54" s="444"/>
      <c r="M54" s="445"/>
    </row>
    <row r="55" customFormat="false" ht="26.25" hidden="false" customHeight="true" outlineLevel="0" collapsed="false">
      <c r="A55" s="436" t="n">
        <f aca="false">WP4!B12</f>
        <v>4.1</v>
      </c>
      <c r="B55" s="437" t="n">
        <f aca="false">WP4!E12</f>
        <v>7</v>
      </c>
      <c r="C55" s="438" t="str">
        <f aca="false">WP4!$B$2</f>
        <v>WP4</v>
      </c>
      <c r="D55" s="438" t="str">
        <f aca="false">WP4!I12</f>
        <v>T2 staff grants issued for GridPP5</v>
      </c>
      <c r="E55" s="439" t="n">
        <f aca="false">WP4!F12</f>
        <v>42339</v>
      </c>
      <c r="F55" s="439" t="n">
        <f aca="false">WP4!G12</f>
        <v>42339</v>
      </c>
      <c r="G55" s="440" t="str">
        <f aca="false">IF(F55&gt;E55,"↑",IF(F55&lt;E55,"↓",IF(F55=E55,"↔"," ")))</f>
        <v>↔</v>
      </c>
      <c r="H55" s="441" t="n">
        <f aca="false">IF(WP4!J12,WP4!J12,"  ")</f>
        <v>42736</v>
      </c>
      <c r="I55" s="442" t="str">
        <f aca="false">WP4!L12</f>
        <v>completed</v>
      </c>
      <c r="J55" s="444"/>
      <c r="K55" s="444"/>
      <c r="L55" s="444"/>
      <c r="M55" s="445"/>
    </row>
    <row r="56" customFormat="false" ht="25.5" hidden="false" customHeight="true" outlineLevel="0" collapsed="false">
      <c r="A56" s="436" t="n">
        <f aca="false">WP4!B13</f>
        <v>4.1</v>
      </c>
      <c r="B56" s="437" t="n">
        <f aca="false">WP4!E13</f>
        <v>8</v>
      </c>
      <c r="C56" s="438" t="str">
        <f aca="false">WP4!$B$2</f>
        <v>WP4</v>
      </c>
      <c r="D56" s="438" t="str">
        <f aca="false">WP4!I13</f>
        <v>Allocations calculated for Tier-2 hardware grants</v>
      </c>
      <c r="E56" s="439" t="n">
        <f aca="false">WP4!F13</f>
        <v>42979</v>
      </c>
      <c r="F56" s="439" t="n">
        <f aca="false">WP4!G13</f>
        <v>42979</v>
      </c>
      <c r="G56" s="440" t="str">
        <f aca="false">IF(F56&gt;E56,"↑",IF(F56&lt;E56,"↓",IF(F56=E56,"↔"," ")))</f>
        <v>↔</v>
      </c>
      <c r="H56" s="441" t="n">
        <f aca="false">IF(WP4!J13,WP4!J13,"  ")</f>
        <v>42675</v>
      </c>
      <c r="I56" s="442" t="str">
        <f aca="false">WP4!L13</f>
        <v>completed</v>
      </c>
      <c r="J56" s="444"/>
      <c r="K56" s="444"/>
      <c r="L56" s="444"/>
      <c r="M56" s="445"/>
    </row>
    <row r="57" customFormat="false" ht="23.25" hidden="false" customHeight="true" outlineLevel="0" collapsed="false">
      <c r="A57" s="436" t="n">
        <f aca="false">WP4!B14</f>
        <v>4.1</v>
      </c>
      <c r="B57" s="437" t="n">
        <f aca="false">WP4!E14</f>
        <v>9</v>
      </c>
      <c r="C57" s="438" t="str">
        <f aca="false">WP4!$B$2</f>
        <v>WP4</v>
      </c>
      <c r="D57" s="438" t="str">
        <f aca="false">WP4!I14</f>
        <v>Grants for Tier-2 hardware issued</v>
      </c>
      <c r="E57" s="439" t="n">
        <f aca="false">WP4!F14</f>
        <v>43009</v>
      </c>
      <c r="F57" s="439" t="n">
        <f aca="false">WP4!G14</f>
        <v>43009</v>
      </c>
      <c r="G57" s="440" t="str">
        <f aca="false">IF(F57&gt;E57,"↑",IF(F57&lt;E57,"↓",IF(F57=E57,"↔"," ")))</f>
        <v>↔</v>
      </c>
      <c r="H57" s="441" t="n">
        <f aca="false">IF(WP4!J14,WP4!J14,"  ")</f>
        <v>42705</v>
      </c>
      <c r="I57" s="442" t="str">
        <f aca="false">WP4!L14</f>
        <v>completed</v>
      </c>
      <c r="J57" s="444"/>
      <c r="K57" s="444"/>
      <c r="L57" s="444"/>
      <c r="M57" s="445"/>
    </row>
    <row r="58" customFormat="false" ht="25.5" hidden="false" customHeight="true" outlineLevel="0" collapsed="false">
      <c r="A58" s="436" t="n">
        <f aca="false">WP4!B15</f>
        <v>4.1</v>
      </c>
      <c r="B58" s="437" t="n">
        <f aca="false">WP4!E15</f>
        <v>10</v>
      </c>
      <c r="C58" s="438" t="str">
        <f aca="false">WP4!$B$2</f>
        <v>WP4</v>
      </c>
      <c r="D58" s="438" t="str">
        <f aca="false">WP4!I15</f>
        <v>Allocations calculated for Tier-2 hardware grants</v>
      </c>
      <c r="E58" s="439" t="n">
        <f aca="false">WP4!F15</f>
        <v>43710</v>
      </c>
      <c r="F58" s="439" t="n">
        <f aca="false">WP4!G15</f>
        <v>43710</v>
      </c>
      <c r="G58" s="440" t="str">
        <f aca="false">IF(F58&gt;E58,"↑",IF(F58&lt;E58,"↓",IF(F58=E58,"↔"," ")))</f>
        <v>↔</v>
      </c>
      <c r="H58" s="441" t="n">
        <f aca="false">IF(WP4!J15,WP4!J15,"  ")</f>
        <v>43313</v>
      </c>
      <c r="I58" s="442" t="str">
        <f aca="false">WP4!L15</f>
        <v>completed</v>
      </c>
      <c r="J58" s="444"/>
      <c r="K58" s="444"/>
      <c r="L58" s="444"/>
      <c r="M58" s="445"/>
    </row>
    <row r="59" customFormat="false" ht="25.5" hidden="false" customHeight="true" outlineLevel="0" collapsed="false">
      <c r="A59" s="436" t="n">
        <f aca="false">WP4!B16</f>
        <v>4.1</v>
      </c>
      <c r="B59" s="437" t="n">
        <f aca="false">WP4!E16</f>
        <v>11</v>
      </c>
      <c r="C59" s="438" t="str">
        <f aca="false">WP4!$B$2</f>
        <v>WP4</v>
      </c>
      <c r="D59" s="438" t="str">
        <f aca="false">WP4!I16</f>
        <v>Grants for Tier-2 hardware issued</v>
      </c>
      <c r="E59" s="439" t="n">
        <f aca="false">WP4!F16</f>
        <v>43741</v>
      </c>
      <c r="F59" s="439" t="n">
        <f aca="false">WP4!G16</f>
        <v>43741</v>
      </c>
      <c r="G59" s="440" t="str">
        <f aca="false">IF(F59&gt;E59,"↑",IF(F59&lt;E59,"↓",IF(F59=E59,"↔"," ")))</f>
        <v>↔</v>
      </c>
      <c r="H59" s="441" t="n">
        <f aca="false">IF(WP4!J16,WP4!J16,"  ")</f>
        <v>43374</v>
      </c>
      <c r="I59" s="442" t="str">
        <f aca="false">WP4!L16</f>
        <v>completed</v>
      </c>
      <c r="J59" s="444"/>
      <c r="K59" s="444"/>
      <c r="L59" s="444"/>
      <c r="M59" s="445"/>
    </row>
    <row r="60" customFormat="false" ht="25.5" hidden="false" customHeight="true" outlineLevel="0" collapsed="false">
      <c r="A60" s="436" t="n">
        <f aca="false">WP4!B17</f>
        <v>4.1</v>
      </c>
      <c r="B60" s="437" t="n">
        <f aca="false">WP4!E17</f>
        <v>12</v>
      </c>
      <c r="C60" s="438" t="str">
        <f aca="false">WP4!$B$2</f>
        <v>WP4</v>
      </c>
      <c r="D60" s="438" t="str">
        <f aca="false">WP4!I17</f>
        <v>Post-GridPP5 planning initiated</v>
      </c>
      <c r="E60" s="439" t="n">
        <f aca="false">WP4!F17</f>
        <v>43556</v>
      </c>
      <c r="F60" s="439" t="n">
        <f aca="false">WP4!G17</f>
        <v>43556</v>
      </c>
      <c r="G60" s="440" t="str">
        <f aca="false">IF(F60&gt;E60,"↑",IF(F60&lt;E60,"↓",IF(F60=E60,"↔"," ")))</f>
        <v>↔</v>
      </c>
      <c r="H60" s="441" t="str">
        <f aca="false">IF(WP4!J17,WP4!J17,"  ")</f>
        <v>  </v>
      </c>
      <c r="I60" s="442" t="str">
        <f aca="false">WP4!L17</f>
        <v>on track</v>
      </c>
      <c r="J60" s="444"/>
      <c r="K60" s="444"/>
      <c r="L60" s="444"/>
      <c r="M60" s="445"/>
    </row>
    <row r="61" customFormat="false" ht="25.5" hidden="false" customHeight="true" outlineLevel="0" collapsed="false">
      <c r="A61" s="436" t="n">
        <f aca="false">WP4!B27</f>
        <v>4.2</v>
      </c>
      <c r="B61" s="437" t="n">
        <f aca="false">WP4!E27</f>
        <v>10</v>
      </c>
      <c r="C61" s="438" t="str">
        <f aca="false">WP4!$B$2</f>
        <v>WP4</v>
      </c>
      <c r="D61" s="438" t="str">
        <f aca="false">WP4!I27</f>
        <v>OC papers submitted 2 weeks before meeting</v>
      </c>
      <c r="E61" s="439" t="n">
        <f aca="false">WP4!F27</f>
        <v>0</v>
      </c>
      <c r="F61" s="439" t="n">
        <f aca="false">WP4!G27</f>
        <v>0</v>
      </c>
      <c r="G61" s="440" t="str">
        <f aca="false">IF(F61&gt;E61,"↑",IF(F61&lt;E61,"↓",IF(F61=E61,"↔"," ")))</f>
        <v>↔</v>
      </c>
      <c r="H61" s="441" t="str">
        <f aca="false">IF(WP4!J27,WP4!J27,"  ")</f>
        <v>  </v>
      </c>
      <c r="I61" s="442" t="str">
        <f aca="false">WP4!L27</f>
        <v>completed</v>
      </c>
      <c r="J61" s="444"/>
      <c r="K61" s="444"/>
      <c r="L61" s="444"/>
      <c r="M61" s="445"/>
    </row>
    <row r="62" customFormat="false" ht="25.5" hidden="false" customHeight="true" outlineLevel="0" collapsed="false">
      <c r="A62" s="436" t="n">
        <f aca="false">WP4!B28</f>
        <v>4.2</v>
      </c>
      <c r="B62" s="437" t="n">
        <f aca="false">WP4!E28</f>
        <v>11</v>
      </c>
      <c r="C62" s="438" t="str">
        <f aca="false">WP4!$B$2</f>
        <v>WP4</v>
      </c>
      <c r="D62" s="438" t="str">
        <f aca="false">WP4!I28</f>
        <v>WLCG pledges updated</v>
      </c>
      <c r="E62" s="439" t="n">
        <f aca="false">WP4!F28</f>
        <v>42643</v>
      </c>
      <c r="F62" s="439" t="n">
        <f aca="false">WP4!G28</f>
        <v>42643</v>
      </c>
      <c r="G62" s="440" t="str">
        <f aca="false">IF(F62&gt;E62,"↑",IF(F62&lt;E62,"↓",IF(F62=E62,"↔"," ")))</f>
        <v>↔</v>
      </c>
      <c r="H62" s="441" t="str">
        <f aca="false">IF(WP4!J28,WP4!J28,"  ")</f>
        <v>  </v>
      </c>
      <c r="I62" s="442" t="str">
        <f aca="false">WP4!L28</f>
        <v>completed</v>
      </c>
      <c r="J62" s="444"/>
      <c r="K62" s="444"/>
      <c r="L62" s="444"/>
      <c r="M62" s="445"/>
    </row>
    <row r="63" customFormat="false" ht="25.5" hidden="false" customHeight="true" outlineLevel="0" collapsed="false">
      <c r="A63" s="436" t="n">
        <f aca="false">WP4!B29</f>
        <v>4.2</v>
      </c>
      <c r="B63" s="437" t="n">
        <f aca="false">WP4!E29</f>
        <v>12</v>
      </c>
      <c r="C63" s="438" t="str">
        <f aca="false">WP4!$B$2</f>
        <v>WP4</v>
      </c>
      <c r="D63" s="438" t="str">
        <f aca="false">WP4!I29</f>
        <v>Year 1 review of service to experiments</v>
      </c>
      <c r="E63" s="439" t="n">
        <f aca="false">WP4!F29</f>
        <v>42735</v>
      </c>
      <c r="F63" s="439" t="n">
        <f aca="false">WP4!G29</f>
        <v>42735</v>
      </c>
      <c r="G63" s="440" t="str">
        <f aca="false">IF(F63&gt;E63,"↑",IF(F63&lt;E63,"↓",IF(F63=E63,"↔"," ")))</f>
        <v>↔</v>
      </c>
      <c r="H63" s="441" t="str">
        <f aca="false">IF(WP4!J29,WP4!J29,"  ")</f>
        <v>  </v>
      </c>
      <c r="I63" s="442" t="str">
        <f aca="false">WP4!L29</f>
        <v>completed</v>
      </c>
      <c r="J63" s="444"/>
      <c r="K63" s="444"/>
      <c r="L63" s="444"/>
      <c r="M63" s="445"/>
    </row>
    <row r="64" customFormat="false" ht="25.5" hidden="false" customHeight="true" outlineLevel="0" collapsed="false">
      <c r="A64" s="436" t="n">
        <f aca="false">WP4!B30</f>
        <v>4.2</v>
      </c>
      <c r="B64" s="437" t="n">
        <f aca="false">WP4!E30</f>
        <v>13</v>
      </c>
      <c r="C64" s="438" t="str">
        <f aca="false">WP4!$B$2</f>
        <v>WP4</v>
      </c>
      <c r="D64" s="438" t="str">
        <f aca="false">WP4!I30</f>
        <v>WLCG pledges updated</v>
      </c>
      <c r="E64" s="439" t="n">
        <f aca="false">WP4!F30</f>
        <v>43008</v>
      </c>
      <c r="F64" s="439" t="n">
        <f aca="false">WP4!G30</f>
        <v>43008</v>
      </c>
      <c r="G64" s="440" t="str">
        <f aca="false">IF(F64&gt;E64,"↑",IF(F64&lt;E64,"↓",IF(F64=E64,"↔"," ")))</f>
        <v>↔</v>
      </c>
      <c r="H64" s="441" t="str">
        <f aca="false">IF(WP4!J30,WP4!J30,"  ")</f>
        <v>  </v>
      </c>
      <c r="I64" s="442" t="str">
        <f aca="false">WP4!L30</f>
        <v>completed</v>
      </c>
      <c r="J64" s="444"/>
      <c r="K64" s="444"/>
      <c r="L64" s="444"/>
      <c r="M64" s="445"/>
    </row>
    <row r="65" customFormat="false" ht="25.5" hidden="false" customHeight="true" outlineLevel="0" collapsed="false">
      <c r="A65" s="436" t="n">
        <f aca="false">WP4!B31</f>
        <v>4.2</v>
      </c>
      <c r="B65" s="437" t="n">
        <f aca="false">WP4!E31</f>
        <v>14</v>
      </c>
      <c r="C65" s="438" t="str">
        <f aca="false">WP4!$B$2</f>
        <v>WP4</v>
      </c>
      <c r="D65" s="438" t="str">
        <f aca="false">WP4!I31</f>
        <v>Year 2 review of service to experiments</v>
      </c>
      <c r="E65" s="439" t="n">
        <f aca="false">WP4!F31</f>
        <v>43100</v>
      </c>
      <c r="F65" s="439" t="n">
        <f aca="false">WP4!G31</f>
        <v>43100</v>
      </c>
      <c r="G65" s="440" t="str">
        <f aca="false">IF(F65&gt;E65,"↑",IF(F65&lt;E65,"↓",IF(F65=E65,"↔"," ")))</f>
        <v>↔</v>
      </c>
      <c r="H65" s="441" t="str">
        <f aca="false">IF(WP4!J31,WP4!J31,"  ")</f>
        <v>  </v>
      </c>
      <c r="I65" s="442" t="str">
        <f aca="false">WP4!L31</f>
        <v>completed</v>
      </c>
      <c r="J65" s="444"/>
      <c r="K65" s="444"/>
      <c r="L65" s="444"/>
      <c r="M65" s="445"/>
    </row>
    <row r="66" customFormat="false" ht="25.5" hidden="false" customHeight="true" outlineLevel="0" collapsed="false">
      <c r="A66" s="436" t="n">
        <f aca="false">WP4!B32</f>
        <v>4.2</v>
      </c>
      <c r="B66" s="437" t="n">
        <f aca="false">WP4!E32</f>
        <v>15</v>
      </c>
      <c r="C66" s="438" t="str">
        <f aca="false">WP4!$B$2</f>
        <v>WP4</v>
      </c>
      <c r="D66" s="438" t="str">
        <f aca="false">WP4!I32</f>
        <v>WLCG pledges updated</v>
      </c>
      <c r="E66" s="439" t="n">
        <f aca="false">WP4!F32</f>
        <v>43373</v>
      </c>
      <c r="F66" s="439" t="n">
        <f aca="false">WP4!G32</f>
        <v>43373</v>
      </c>
      <c r="G66" s="440" t="str">
        <f aca="false">IF(F66&gt;E66,"↑",IF(F66&lt;E66,"↓",IF(F66=E66,"↔"," ")))</f>
        <v>↔</v>
      </c>
      <c r="H66" s="441" t="str">
        <f aca="false">IF(WP4!J32,WP4!J32,"  ")</f>
        <v>  </v>
      </c>
      <c r="I66" s="442" t="str">
        <f aca="false">WP4!L32</f>
        <v>completed</v>
      </c>
      <c r="J66" s="444"/>
      <c r="K66" s="444"/>
      <c r="L66" s="444"/>
      <c r="M66" s="445"/>
    </row>
    <row r="67" customFormat="false" ht="25.5" hidden="false" customHeight="true" outlineLevel="0" collapsed="false">
      <c r="A67" s="436" t="n">
        <f aca="false">WP4!B33</f>
        <v>4.2</v>
      </c>
      <c r="B67" s="437" t="n">
        <f aca="false">WP4!E33</f>
        <v>16</v>
      </c>
      <c r="C67" s="438" t="str">
        <f aca="false">WP4!$B$2</f>
        <v>WP4</v>
      </c>
      <c r="D67" s="438" t="str">
        <f aca="false">WP4!I33</f>
        <v>Year 3 review of service to experiments</v>
      </c>
      <c r="E67" s="439" t="n">
        <f aca="false">WP4!F33</f>
        <v>43465</v>
      </c>
      <c r="F67" s="439" t="n">
        <f aca="false">WP4!G33</f>
        <v>43465</v>
      </c>
      <c r="G67" s="440" t="str">
        <f aca="false">IF(F67&gt;E67,"↑",IF(F67&lt;E67,"↓",IF(F67=E67,"↔"," ")))</f>
        <v>↔</v>
      </c>
      <c r="H67" s="441" t="str">
        <f aca="false">IF(WP4!J33,WP4!J33,"  ")</f>
        <v>  </v>
      </c>
      <c r="I67" s="442" t="str">
        <f aca="false">WP4!L33</f>
        <v>on track</v>
      </c>
      <c r="J67" s="444"/>
      <c r="K67" s="444"/>
      <c r="L67" s="444"/>
      <c r="M67" s="445"/>
    </row>
    <row r="68" customFormat="false" ht="25.5" hidden="false" customHeight="true" outlineLevel="0" collapsed="false">
      <c r="A68" s="436" t="n">
        <f aca="false">WP4!B34</f>
        <v>4.2</v>
      </c>
      <c r="B68" s="437" t="n">
        <f aca="false">WP4!E34</f>
        <v>17</v>
      </c>
      <c r="C68" s="438" t="str">
        <f aca="false">WP4!$B$2</f>
        <v>WP4</v>
      </c>
      <c r="D68" s="438" t="str">
        <f aca="false">WP4!I34</f>
        <v>WLCG pledges updated</v>
      </c>
      <c r="E68" s="439" t="n">
        <f aca="false">WP4!F34</f>
        <v>43738</v>
      </c>
      <c r="F68" s="439" t="n">
        <f aca="false">WP4!G34</f>
        <v>43738</v>
      </c>
      <c r="G68" s="440" t="str">
        <f aca="false">IF(F68&gt;E68,"↑",IF(F68&lt;E68,"↓",IF(F68=E68,"↔"," ")))</f>
        <v>↔</v>
      </c>
      <c r="H68" s="441" t="str">
        <f aca="false">IF(WP4!J34,WP4!J34,"  ")</f>
        <v>  </v>
      </c>
      <c r="I68" s="442" t="str">
        <f aca="false">WP4!L34</f>
        <v>on track</v>
      </c>
      <c r="J68" s="444"/>
      <c r="K68" s="444"/>
      <c r="L68" s="444"/>
      <c r="M68" s="445"/>
    </row>
    <row r="69" customFormat="false" ht="25.5" hidden="false" customHeight="true" outlineLevel="0" collapsed="false">
      <c r="A69" s="436" t="n">
        <f aca="false">WP4!B35</f>
        <v>4.2</v>
      </c>
      <c r="B69" s="437" t="n">
        <f aca="false">WP4!E35</f>
        <v>18</v>
      </c>
      <c r="C69" s="438" t="str">
        <f aca="false">WP4!$B$2</f>
        <v>WP4</v>
      </c>
      <c r="D69" s="438" t="str">
        <f aca="false">WP4!I35</f>
        <v>Year 4 review of service to experiments</v>
      </c>
      <c r="E69" s="439" t="n">
        <f aca="false">WP4!F35</f>
        <v>43830</v>
      </c>
      <c r="F69" s="439" t="n">
        <f aca="false">WP4!G35</f>
        <v>43830</v>
      </c>
      <c r="G69" s="440" t="str">
        <f aca="false">IF(F69&gt;E69,"↑",IF(F69&lt;E69,"↓",IF(F69=E69,"↔"," ")))</f>
        <v>↔</v>
      </c>
      <c r="H69" s="441" t="str">
        <f aca="false">IF(WP4!J35,WP4!J35,"  ")</f>
        <v>  </v>
      </c>
      <c r="I69" s="442" t="str">
        <f aca="false">WP4!L35</f>
        <v>on track</v>
      </c>
      <c r="J69" s="444"/>
      <c r="K69" s="444"/>
      <c r="L69" s="444"/>
      <c r="M69" s="445"/>
    </row>
    <row r="70" customFormat="false" ht="25.5" hidden="false" customHeight="true" outlineLevel="0" collapsed="false">
      <c r="A70" s="436" t="n">
        <f aca="false">WP4!B43</f>
        <v>4.3</v>
      </c>
      <c r="B70" s="437" t="n">
        <f aca="false">WP4!E43</f>
        <v>8</v>
      </c>
      <c r="C70" s="438" t="str">
        <f aca="false">WP4!$B$2</f>
        <v>WP4</v>
      </c>
      <c r="D70" s="438" t="str">
        <f aca="false">WP4!I43</f>
        <v>KE sections of GridPP website updated</v>
      </c>
      <c r="E70" s="439" t="n">
        <f aca="false">WP4!F43</f>
        <v>42735</v>
      </c>
      <c r="F70" s="439" t="n">
        <f aca="false">WP4!G43</f>
        <v>42735</v>
      </c>
      <c r="G70" s="440" t="str">
        <f aca="false">IF(F70&gt;E70,"↑",IF(F70&lt;E70,"↓",IF(F70=E70,"↔"," ")))</f>
        <v>↔</v>
      </c>
      <c r="H70" s="441" t="str">
        <f aca="false">IF(WP4!J43,WP4!J43,"  ")</f>
        <v>  </v>
      </c>
      <c r="I70" s="442" t="str">
        <f aca="false">WP4!L43</f>
        <v>on track</v>
      </c>
      <c r="J70" s="444"/>
      <c r="K70" s="444"/>
      <c r="L70" s="444"/>
      <c r="M70" s="445"/>
    </row>
    <row r="71" customFormat="false" ht="25.5" hidden="false" customHeight="true" outlineLevel="0" collapsed="false">
      <c r="A71" s="436" t="n">
        <f aca="false">WP4!B44</f>
        <v>4.3</v>
      </c>
      <c r="B71" s="437" t="n">
        <f aca="false">WP4!E44</f>
        <v>9</v>
      </c>
      <c r="C71" s="438" t="str">
        <f aca="false">WP4!$B$2</f>
        <v>WP4</v>
      </c>
      <c r="D71" s="438" t="str">
        <f aca="false">WP4!I44</f>
        <v>KE sections of GridPP website updated</v>
      </c>
      <c r="E71" s="439" t="n">
        <f aca="false">WP4!F44</f>
        <v>43100</v>
      </c>
      <c r="F71" s="439" t="n">
        <f aca="false">WP4!G44</f>
        <v>43100</v>
      </c>
      <c r="G71" s="440" t="str">
        <f aca="false">IF(F71&gt;E71,"↑",IF(F71&lt;E71,"↓",IF(F71=E71,"↔"," ")))</f>
        <v>↔</v>
      </c>
      <c r="H71" s="441" t="str">
        <f aca="false">IF(WP4!J44,WP4!J44,"  ")</f>
        <v>  </v>
      </c>
      <c r="I71" s="442" t="str">
        <f aca="false">WP4!L44</f>
        <v>on track</v>
      </c>
      <c r="J71" s="444"/>
      <c r="K71" s="444"/>
      <c r="L71" s="444"/>
      <c r="M71" s="445"/>
    </row>
    <row r="72" customFormat="false" ht="25.5" hidden="false" customHeight="true" outlineLevel="0" collapsed="false">
      <c r="A72" s="436" t="n">
        <f aca="false">WP4!B45</f>
        <v>4.3</v>
      </c>
      <c r="B72" s="437" t="n">
        <f aca="false">WP4!E45</f>
        <v>10</v>
      </c>
      <c r="C72" s="438" t="str">
        <f aca="false">WP4!$B$2</f>
        <v>WP4</v>
      </c>
      <c r="D72" s="438" t="str">
        <f aca="false">WP4!I45</f>
        <v>KE sections of GridPP website updated</v>
      </c>
      <c r="E72" s="439" t="n">
        <f aca="false">WP4!F45</f>
        <v>43465</v>
      </c>
      <c r="F72" s="439" t="n">
        <f aca="false">WP4!G45</f>
        <v>43465</v>
      </c>
      <c r="G72" s="440" t="str">
        <f aca="false">IF(F72&gt;E72,"↑",IF(F72&lt;E72,"↓",IF(F72=E72,"↔"," ")))</f>
        <v>↔</v>
      </c>
      <c r="H72" s="441" t="str">
        <f aca="false">IF(WP4!J45,WP4!J45,"  ")</f>
        <v>  </v>
      </c>
      <c r="I72" s="442" t="str">
        <f aca="false">WP4!L45</f>
        <v>on track</v>
      </c>
      <c r="J72" s="444"/>
      <c r="K72" s="444"/>
      <c r="L72" s="444"/>
      <c r="M72" s="445"/>
    </row>
    <row r="73" customFormat="false" ht="20.1" hidden="false" customHeight="true" outlineLevel="0" collapsed="false">
      <c r="A73" s="446" t="n">
        <f aca="false">WP4!B46</f>
        <v>4.3</v>
      </c>
      <c r="B73" s="447" t="n">
        <f aca="false">WP4!E46</f>
        <v>11</v>
      </c>
      <c r="C73" s="444" t="str">
        <f aca="false">WP4!$B$2</f>
        <v>WP4</v>
      </c>
      <c r="D73" s="444" t="str">
        <f aca="false">WP4!I46</f>
        <v>KE sections of GridPP website updated</v>
      </c>
      <c r="E73" s="448" t="n">
        <f aca="false">WP4!F46</f>
        <v>43830</v>
      </c>
      <c r="F73" s="448" t="n">
        <f aca="false">WP4!G46</f>
        <v>43830</v>
      </c>
      <c r="G73" s="440" t="str">
        <f aca="false">IF(F73&gt;E73,"↑",IF(F73&lt;E73,"↓",IF(F73=E73,"↔"," ")))</f>
        <v>↔</v>
      </c>
      <c r="H73" s="441" t="str">
        <f aca="false">IF(WP4!J46,WP4!J46,"  ")</f>
        <v>  </v>
      </c>
      <c r="I73" s="442" t="str">
        <f aca="false">WP4!L46</f>
        <v>on track</v>
      </c>
      <c r="J73" s="449"/>
      <c r="K73" s="449"/>
      <c r="L73" s="449"/>
      <c r="M73" s="450"/>
    </row>
    <row r="74" customFormat="false" ht="20.1" hidden="false" customHeight="true" outlineLevel="0" collapsed="false">
      <c r="A74" s="451" t="s">
        <v>460</v>
      </c>
      <c r="B74" s="451"/>
      <c r="C74" s="451"/>
      <c r="D74" s="451"/>
      <c r="E74" s="451"/>
      <c r="F74" s="451"/>
      <c r="G74" s="451"/>
      <c r="H74" s="451"/>
      <c r="I74" s="452"/>
      <c r="J74" s="452"/>
      <c r="K74" s="452"/>
      <c r="L74" s="452"/>
      <c r="M74" s="452"/>
    </row>
    <row r="75" customFormat="false" ht="20.1" hidden="false" customHeight="true" outlineLevel="0" collapsed="false">
      <c r="A75" s="453" t="s">
        <v>461</v>
      </c>
      <c r="B75" s="453"/>
      <c r="C75" s="452"/>
      <c r="D75" s="452"/>
      <c r="E75" s="452"/>
      <c r="F75" s="452"/>
      <c r="G75" s="452"/>
      <c r="H75" s="452"/>
      <c r="I75" s="452"/>
      <c r="J75" s="452"/>
      <c r="K75" s="452"/>
      <c r="L75" s="452"/>
      <c r="M75" s="452"/>
    </row>
    <row r="77" customFormat="false" ht="20.1" hidden="false" customHeight="true" outlineLevel="0" collapsed="false">
      <c r="A77" s="427" t="s">
        <v>462</v>
      </c>
      <c r="C77" s="453"/>
      <c r="D77" s="453"/>
    </row>
    <row r="78" customFormat="false" ht="20.1" hidden="false" customHeight="true" outlineLevel="0" collapsed="false">
      <c r="A78" s="427" t="n">
        <v>1</v>
      </c>
      <c r="C78" s="454"/>
      <c r="D78" s="453"/>
    </row>
    <row r="79" s="427" customFormat="true" ht="20.1" hidden="false" customHeight="true" outlineLevel="0" collapsed="false">
      <c r="A79" s="453"/>
      <c r="B79" s="453"/>
      <c r="C79" s="453"/>
      <c r="D79" s="453"/>
    </row>
    <row r="80" s="427" customFormat="true" ht="20.1" hidden="false" customHeight="true" outlineLevel="0" collapsed="false">
      <c r="A80" s="453"/>
      <c r="B80" s="453"/>
      <c r="C80" s="453"/>
      <c r="D80" s="453"/>
    </row>
    <row r="81" s="427" customFormat="true" ht="20.1" hidden="false" customHeight="true" outlineLevel="0" collapsed="false">
      <c r="A81" s="455" t="s">
        <v>463</v>
      </c>
      <c r="B81" s="455"/>
      <c r="C81" s="453"/>
      <c r="D81" s="453"/>
    </row>
    <row r="82" s="427" customFormat="true" ht="20.1" hidden="false" customHeight="true" outlineLevel="0" collapsed="false">
      <c r="A82" s="454"/>
      <c r="B82" s="454"/>
      <c r="C82" s="453"/>
      <c r="D82" s="453"/>
    </row>
    <row r="83" s="427" customFormat="true" ht="20.1" hidden="false" customHeight="true" outlineLevel="0" collapsed="false">
      <c r="A83" s="456" t="s">
        <v>464</v>
      </c>
      <c r="B83" s="456"/>
      <c r="C83" s="453"/>
      <c r="D83" s="453"/>
    </row>
    <row r="84" s="427" customFormat="true" ht="20.1" hidden="false" customHeight="true" outlineLevel="0" collapsed="false">
      <c r="A84" s="456" t="s">
        <v>465</v>
      </c>
      <c r="B84" s="456"/>
      <c r="C84" s="453"/>
      <c r="D84" s="453"/>
    </row>
    <row r="85" s="427" customFormat="true" ht="20.1" hidden="false" customHeight="true" outlineLevel="0" collapsed="false">
      <c r="A85" s="456" t="s">
        <v>466</v>
      </c>
      <c r="B85" s="456"/>
      <c r="C85" s="453"/>
      <c r="D85" s="453"/>
    </row>
    <row r="86" s="427" customFormat="true" ht="20.1" hidden="false" customHeight="true" outlineLevel="0" collapsed="false">
      <c r="A86" s="453"/>
      <c r="B86" s="453"/>
      <c r="C86" s="454" t="s">
        <v>467</v>
      </c>
      <c r="D86" s="453"/>
    </row>
    <row r="87" s="427" customFormat="true" ht="20.1" hidden="false" customHeight="true" outlineLevel="0" collapsed="false">
      <c r="A87" s="456" t="s">
        <v>468</v>
      </c>
      <c r="B87" s="456"/>
      <c r="C87" s="453"/>
      <c r="D87" s="453"/>
    </row>
    <row r="88" s="427" customFormat="true" ht="20.1" hidden="false" customHeight="true" outlineLevel="0" collapsed="false">
      <c r="A88" s="456" t="s">
        <v>469</v>
      </c>
      <c r="B88" s="456"/>
      <c r="C88" s="453"/>
      <c r="D88" s="453"/>
    </row>
  </sheetData>
  <mergeCells count="12">
    <mergeCell ref="A1:M1"/>
    <mergeCell ref="A2:A3"/>
    <mergeCell ref="C2:C3"/>
    <mergeCell ref="D2:D3"/>
    <mergeCell ref="E2:E3"/>
    <mergeCell ref="F2:G2"/>
    <mergeCell ref="H2:H3"/>
    <mergeCell ref="I2:I3"/>
    <mergeCell ref="J2:K2"/>
    <mergeCell ref="L2:L3"/>
    <mergeCell ref="M2:M3"/>
    <mergeCell ref="A74:H74"/>
  </mergeCells>
  <printOptions headings="false" gridLines="false" gridLinesSet="true" horizontalCentered="false" verticalCentered="false"/>
  <pageMargins left="0.25" right="0.25"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1054</TotalTime>
  <Application>LibreOffice/5.3.6.1$Linux_X86_64 LibreOffice_project/30$Build-1</Application>
  <Company>GridPP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2007-10-08T02:54:54Z</dcterms:created>
  <dc:creator>Pearce</dc:creator>
  <dc:description/>
  <dc:language>en-GB</dc:language>
  <cp:lastModifiedBy/>
  <cp:lastPrinted>2017-01-03T16:16:39Z</cp:lastPrinted>
  <dcterms:modified xsi:type="dcterms:W3CDTF">2019-11-29T16:49:54Z</dcterms:modified>
  <cp:revision>45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GridPP</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