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H:\files\excel\PMB\Quarterly Reports\2019\Q319\"/>
    </mc:Choice>
  </mc:AlternateContent>
  <bookViews>
    <workbookView xWindow="0" yWindow="0" windowWidth="25605" windowHeight="13035" tabRatio="475" activeTab="4"/>
  </bookViews>
  <sheets>
    <sheet name="Metrics" sheetId="5" r:id="rId1"/>
    <sheet name="Resources" sheetId="7" r:id="rId2"/>
    <sheet name="VOs" sheetId="8" r:id="rId3"/>
    <sheet name="Manpower" sheetId="3" r:id="rId4"/>
    <sheet name="Narrative" sheetId="4" r:id="rId5"/>
  </sheets>
  <definedNames>
    <definedName name="_xlnm.Print_Area" localSheetId="3">Manpower!$B$1:$I$36</definedName>
    <definedName name="_xlnm.Print_Area" localSheetId="0">Metrics!$A$1:$AB$25</definedName>
    <definedName name="_xlnm.Print_Area" localSheetId="4">Narrative!$B$1:$M$52</definedName>
    <definedName name="_xlnm.Print_Area" localSheetId="1">Resources!$A$1:$T$47</definedName>
    <definedName name="_xlnm.Print_Area" localSheetId="2">VOs!$A$1:$AY$41</definedName>
  </definedNames>
  <calcPr calcId="162913"/>
</workbook>
</file>

<file path=xl/calcChain.xml><?xml version="1.0" encoding="utf-8"?>
<calcChain xmlns="http://schemas.openxmlformats.org/spreadsheetml/2006/main">
  <c r="M14" i="7" l="1"/>
  <c r="M15" i="7"/>
  <c r="M16" i="7"/>
  <c r="M17" i="7"/>
  <c r="M18" i="7"/>
  <c r="M13" i="7"/>
  <c r="C36" i="8" l="1"/>
  <c r="L26" i="7" l="1"/>
  <c r="AQ20" i="8" l="1"/>
  <c r="AQ36" i="8"/>
  <c r="AX33" i="8"/>
  <c r="AZ33" i="8" s="1"/>
  <c r="AN36" i="8"/>
  <c r="AN20" i="8"/>
  <c r="AX12" i="8"/>
  <c r="N20" i="8"/>
  <c r="N36" i="8"/>
  <c r="X14" i="5"/>
  <c r="X13" i="5"/>
  <c r="L31" i="7"/>
  <c r="B31" i="7"/>
  <c r="H27" i="7" s="1"/>
  <c r="M12" i="7"/>
  <c r="S12" i="7"/>
  <c r="L27" i="7"/>
  <c r="M27" i="7" s="1"/>
  <c r="L28" i="7"/>
  <c r="M28" i="7" s="1"/>
  <c r="L29" i="7"/>
  <c r="M29" i="7" s="1"/>
  <c r="L30" i="7"/>
  <c r="M30" i="7" s="1"/>
  <c r="J30" i="7"/>
  <c r="S18" i="7"/>
  <c r="M26" i="7"/>
  <c r="S14" i="7"/>
  <c r="S13" i="7"/>
  <c r="M25" i="7"/>
  <c r="J25" i="7"/>
  <c r="O13" i="7"/>
  <c r="J26" i="7"/>
  <c r="O14" i="7"/>
  <c r="D36" i="8"/>
  <c r="E36" i="8"/>
  <c r="F36" i="8"/>
  <c r="G36" i="8"/>
  <c r="H36" i="8"/>
  <c r="I36" i="8"/>
  <c r="J36" i="8"/>
  <c r="K36" i="8"/>
  <c r="L36" i="8"/>
  <c r="M36" i="8"/>
  <c r="O36" i="8"/>
  <c r="P36" i="8"/>
  <c r="Q36" i="8"/>
  <c r="R36" i="8"/>
  <c r="S36" i="8"/>
  <c r="T36" i="8"/>
  <c r="U36" i="8"/>
  <c r="V36" i="8"/>
  <c r="W36" i="8"/>
  <c r="X36" i="8"/>
  <c r="Y36" i="8"/>
  <c r="Z36" i="8"/>
  <c r="AA36" i="8"/>
  <c r="AB36" i="8"/>
  <c r="AC36" i="8"/>
  <c r="AD36" i="8"/>
  <c r="AE36" i="8"/>
  <c r="AF36" i="8"/>
  <c r="AG36" i="8"/>
  <c r="AH36" i="8"/>
  <c r="AI36" i="8"/>
  <c r="AJ36" i="8"/>
  <c r="AK36" i="8"/>
  <c r="AL36" i="8"/>
  <c r="AM36" i="8"/>
  <c r="AO36" i="8"/>
  <c r="AP36" i="8"/>
  <c r="AR36" i="8"/>
  <c r="AS36" i="8"/>
  <c r="AT36" i="8"/>
  <c r="AU36" i="8"/>
  <c r="AV36" i="8"/>
  <c r="AW36" i="8"/>
  <c r="AA20" i="8"/>
  <c r="V20" i="8"/>
  <c r="Z20" i="8"/>
  <c r="J27" i="7"/>
  <c r="J28" i="7"/>
  <c r="J29" i="7"/>
  <c r="AX34" i="8"/>
  <c r="AZ34" i="8"/>
  <c r="F44" i="7"/>
  <c r="K19" i="7"/>
  <c r="L19" i="7"/>
  <c r="J19" i="7"/>
  <c r="AX31" i="8"/>
  <c r="G30" i="7"/>
  <c r="U11" i="5" s="1"/>
  <c r="F30" i="7"/>
  <c r="U12" i="5" s="1"/>
  <c r="O18" i="7"/>
  <c r="AE20" i="8"/>
  <c r="AX17" i="8"/>
  <c r="A30" i="7"/>
  <c r="B17" i="8"/>
  <c r="B34" i="8"/>
  <c r="AG20" i="8"/>
  <c r="AO20" i="8"/>
  <c r="AX29" i="8"/>
  <c r="AZ29" i="8" s="1"/>
  <c r="AX30" i="8"/>
  <c r="AZ30" i="8" s="1"/>
  <c r="AX32" i="8"/>
  <c r="AZ32" i="8" s="1"/>
  <c r="X20" i="8"/>
  <c r="AX13" i="8"/>
  <c r="AX14" i="8"/>
  <c r="AX15" i="8"/>
  <c r="AX16" i="8"/>
  <c r="AW18" i="8"/>
  <c r="AX18" i="8" s="1"/>
  <c r="AW19" i="8"/>
  <c r="AX19" i="8" s="1"/>
  <c r="D9" i="5"/>
  <c r="G9" i="5"/>
  <c r="J9" i="5"/>
  <c r="M9" i="5"/>
  <c r="C31" i="7"/>
  <c r="I26" i="7" s="1"/>
  <c r="A25" i="7"/>
  <c r="S15" i="7"/>
  <c r="S16" i="7"/>
  <c r="S17" i="7"/>
  <c r="D31" i="7"/>
  <c r="F26" i="7"/>
  <c r="I12" i="5" s="1"/>
  <c r="F27" i="7"/>
  <c r="L12" i="5" s="1"/>
  <c r="F28" i="7"/>
  <c r="O12" i="5" s="1"/>
  <c r="F29" i="7"/>
  <c r="R12" i="5" s="1"/>
  <c r="F25" i="7"/>
  <c r="F12" i="5"/>
  <c r="F39" i="7"/>
  <c r="F40" i="7"/>
  <c r="F41" i="7"/>
  <c r="F42" i="7"/>
  <c r="F43" i="7"/>
  <c r="E31" i="7"/>
  <c r="G31" i="7" s="1"/>
  <c r="X11" i="5" s="1"/>
  <c r="I13" i="7"/>
  <c r="I14" i="7"/>
  <c r="I15" i="7"/>
  <c r="I16" i="7"/>
  <c r="I17" i="7"/>
  <c r="O15" i="7"/>
  <c r="O16" i="7"/>
  <c r="O17" i="7"/>
  <c r="R19" i="7"/>
  <c r="Q19" i="7"/>
  <c r="P19" i="7"/>
  <c r="Q11" i="7"/>
  <c r="R11" i="7"/>
  <c r="P11" i="7"/>
  <c r="C3" i="4"/>
  <c r="C4" i="4"/>
  <c r="C5" i="4"/>
  <c r="B9" i="4"/>
  <c r="B10" i="4"/>
  <c r="B11" i="4"/>
  <c r="B12" i="4"/>
  <c r="B13" i="4"/>
  <c r="C3" i="3"/>
  <c r="C4" i="3"/>
  <c r="C5" i="3"/>
  <c r="B13" i="3"/>
  <c r="B16" i="3"/>
  <c r="B18" i="3"/>
  <c r="B20" i="3"/>
  <c r="B23" i="3"/>
  <c r="D29" i="3"/>
  <c r="E29" i="3"/>
  <c r="F29" i="3"/>
  <c r="G29" i="3"/>
  <c r="H29" i="3"/>
  <c r="I29" i="3"/>
  <c r="C3" i="8"/>
  <c r="C4" i="8"/>
  <c r="C5" i="8"/>
  <c r="B12" i="8"/>
  <c r="B29" i="8"/>
  <c r="B13" i="8"/>
  <c r="B30" i="8" s="1"/>
  <c r="B14" i="8"/>
  <c r="B31" i="8"/>
  <c r="B15" i="8"/>
  <c r="B32" i="8"/>
  <c r="B16" i="8"/>
  <c r="B33" i="8"/>
  <c r="C20" i="8"/>
  <c r="D20" i="8"/>
  <c r="E20" i="8"/>
  <c r="F20" i="8"/>
  <c r="G20" i="8"/>
  <c r="H20" i="8"/>
  <c r="I20" i="8"/>
  <c r="J20" i="8"/>
  <c r="K20" i="8"/>
  <c r="L20" i="8"/>
  <c r="M20" i="8"/>
  <c r="O20" i="8"/>
  <c r="P20" i="8"/>
  <c r="Q20" i="8"/>
  <c r="R20" i="8"/>
  <c r="S20" i="8"/>
  <c r="T20" i="8"/>
  <c r="U20" i="8"/>
  <c r="W20" i="8"/>
  <c r="Y20" i="8"/>
  <c r="AB20" i="8"/>
  <c r="AC20" i="8"/>
  <c r="AD20" i="8"/>
  <c r="AF20" i="8"/>
  <c r="AH20" i="8"/>
  <c r="AI20" i="8"/>
  <c r="AJ20" i="8"/>
  <c r="AK20" i="8"/>
  <c r="AL20" i="8"/>
  <c r="AM20" i="8"/>
  <c r="AP20" i="8"/>
  <c r="AR20" i="8"/>
  <c r="AS20" i="8"/>
  <c r="AT20" i="8"/>
  <c r="AU20" i="8"/>
  <c r="AV20" i="8"/>
  <c r="AW20" i="8"/>
  <c r="B3" i="7"/>
  <c r="B4" i="7"/>
  <c r="B5" i="7"/>
  <c r="G25" i="7"/>
  <c r="F11" i="5" s="1"/>
  <c r="A26" i="7"/>
  <c r="G26" i="7"/>
  <c r="I11" i="5"/>
  <c r="A27" i="7"/>
  <c r="G27" i="7"/>
  <c r="L11" i="5" s="1"/>
  <c r="A28" i="7"/>
  <c r="G28" i="7"/>
  <c r="O11" i="5"/>
  <c r="A29" i="7"/>
  <c r="G29" i="7"/>
  <c r="R11" i="5" s="1"/>
  <c r="P9" i="5"/>
  <c r="I27" i="7"/>
  <c r="H30" i="7"/>
  <c r="H31" i="7"/>
  <c r="H28" i="7"/>
  <c r="N25" i="7" l="1"/>
  <c r="F16" i="5" s="1"/>
  <c r="AX20" i="8"/>
  <c r="H25" i="7"/>
  <c r="M19" i="7"/>
  <c r="N26" i="7"/>
  <c r="I16" i="5" s="1"/>
  <c r="N30" i="7"/>
  <c r="U16" i="5" s="1"/>
  <c r="J31" i="7"/>
  <c r="I29" i="7"/>
  <c r="I25" i="7"/>
  <c r="I28" i="7"/>
  <c r="I31" i="7"/>
  <c r="I30" i="7"/>
  <c r="O30" i="7"/>
  <c r="U15" i="5" s="1"/>
  <c r="S19" i="7"/>
  <c r="O26" i="7"/>
  <c r="I15" i="5" s="1"/>
  <c r="O27" i="7"/>
  <c r="L15" i="5" s="1"/>
  <c r="O25" i="7"/>
  <c r="F15" i="5" s="1"/>
  <c r="AX36" i="8"/>
  <c r="AZ31" i="8"/>
  <c r="H29" i="7"/>
  <c r="M31" i="7"/>
  <c r="H26" i="7"/>
  <c r="F31" i="7"/>
  <c r="X12" i="5" s="1"/>
  <c r="N29" i="7"/>
  <c r="O29" i="7"/>
  <c r="R15" i="5" s="1"/>
  <c r="N28" i="7"/>
  <c r="O28" i="7"/>
  <c r="O15" i="5" s="1"/>
  <c r="N27" i="7"/>
  <c r="N31" i="7" l="1"/>
  <c r="X16" i="5" s="1"/>
  <c r="P26" i="7"/>
  <c r="P30" i="7"/>
  <c r="K30" i="7"/>
  <c r="K26" i="7"/>
  <c r="K29" i="7"/>
  <c r="K27" i="7"/>
  <c r="K31" i="7"/>
  <c r="K28" i="7"/>
  <c r="K25" i="7"/>
  <c r="P25" i="7"/>
  <c r="AY34" i="8"/>
  <c r="AY33" i="8"/>
  <c r="AY30" i="8"/>
  <c r="AZ36" i="8"/>
  <c r="AY32" i="8"/>
  <c r="AY29" i="8"/>
  <c r="AY36" i="8"/>
  <c r="AY31" i="8"/>
  <c r="O31" i="7"/>
  <c r="X15" i="5" s="1"/>
  <c r="R16" i="5"/>
  <c r="P29" i="7"/>
  <c r="P27" i="7"/>
  <c r="L16" i="5"/>
  <c r="P28" i="7"/>
  <c r="O16" i="5"/>
  <c r="P31" i="7" l="1"/>
</calcChain>
</file>

<file path=xl/comments1.xml><?xml version="1.0" encoding="utf-8"?>
<comments xmlns="http://schemas.openxmlformats.org/spreadsheetml/2006/main">
  <authors>
    <author>Windows User</author>
    <author>gronbech</author>
  </authors>
  <commentList>
    <comment ref="F15" authorId="0" shapeId="0">
      <text>
        <r>
          <rPr>
            <b/>
            <sz val="9"/>
            <color indexed="81"/>
            <rFont val="Tahoma"/>
            <family val="2"/>
          </rPr>
          <t>Windows User:</t>
        </r>
        <r>
          <rPr>
            <sz val="9"/>
            <color indexed="81"/>
            <rFont val="Tahoma"/>
            <family val="2"/>
          </rPr>
          <t xml:space="preserve">
Active Passive
</t>
        </r>
      </text>
    </comment>
    <comment ref="F17" authorId="1" shapeId="0">
      <text>
        <r>
          <rPr>
            <b/>
            <sz val="9"/>
            <color indexed="81"/>
            <rFont val="Tahoma"/>
            <family val="2"/>
          </rPr>
          <t>gronbech:</t>
        </r>
        <r>
          <rPr>
            <sz val="9"/>
            <color indexed="81"/>
            <rFont val="Tahoma"/>
            <family val="2"/>
          </rPr>
          <t xml:space="preserve">
HPC capped at 5Gbit/s</t>
        </r>
      </text>
    </comment>
    <comment ref="D30" authorId="1" shapeId="0">
      <text>
        <r>
          <rPr>
            <b/>
            <sz val="9"/>
            <color indexed="81"/>
            <rFont val="Tahoma"/>
            <family val="2"/>
          </rPr>
          <t>gronbech:</t>
        </r>
        <r>
          <rPr>
            <sz val="9"/>
            <color indexed="81"/>
            <rFont val="Tahoma"/>
            <family val="2"/>
          </rPr>
          <t xml:space="preserve">
Sussex may have promised 2000 by email.?</t>
        </r>
      </text>
    </comment>
  </commentList>
</comments>
</file>

<file path=xl/sharedStrings.xml><?xml version="1.0" encoding="utf-8"?>
<sst xmlns="http://schemas.openxmlformats.org/spreadsheetml/2006/main" count="385" uniqueCount="242">
  <si>
    <t>GridPP Tier-2 Quarterly Report</t>
  </si>
  <si>
    <t>OK</t>
  </si>
  <si>
    <t>Tier-2</t>
  </si>
  <si>
    <t>SouthGrid</t>
  </si>
  <si>
    <t>Close to target</t>
  </si>
  <si>
    <t>Quarter</t>
  </si>
  <si>
    <t>Not OK</t>
  </si>
  <si>
    <t>Reported by</t>
  </si>
  <si>
    <t>Pete Gronbech</t>
  </si>
  <si>
    <t>Not yet able to be measured</t>
  </si>
  <si>
    <t>Suspended</t>
  </si>
  <si>
    <t>Metric no.</t>
  </si>
  <si>
    <t>Description</t>
  </si>
  <si>
    <t>Target</t>
  </si>
  <si>
    <t>Sussex</t>
  </si>
  <si>
    <t>Overall</t>
  </si>
  <si>
    <t>Comments</t>
  </si>
  <si>
    <t>Q-2</t>
  </si>
  <si>
    <t>Q-1</t>
  </si>
  <si>
    <t>Current</t>
  </si>
  <si>
    <t>.x.1</t>
  </si>
  <si>
    <t>% of promised (by that time) disk available to GridPP</t>
  </si>
  <si>
    <t>.x.2</t>
  </si>
  <si>
    <t>% of promised (by that time) CPU available</t>
  </si>
  <si>
    <t>.x.3</t>
  </si>
  <si>
    <t>Average SAM  availability performance over the last quarter</t>
  </si>
  <si>
    <t>95% averaged over sites in Tier-2</t>
  </si>
  <si>
    <t>.x.4</t>
  </si>
  <si>
    <t>Average SAM reliability performance over the last quarter</t>
  </si>
  <si>
    <t>.x.5</t>
  </si>
  <si>
    <t>Approx. CPU utilisation (wall clock time)</t>
  </si>
  <si>
    <t>.x.6</t>
  </si>
  <si>
    <t xml:space="preserve">Approx. CPU utilisation (CPU time) </t>
  </si>
  <si>
    <t>.x.3/.4</t>
  </si>
  <si>
    <t>http://argo.egi.eu/lavoisier/site_reports?accept=html</t>
  </si>
  <si>
    <t>summarised here</t>
  </si>
  <si>
    <t>http://pprc.qmul.ac.uk/~lloyd/gridpp/argo.html</t>
  </si>
  <si>
    <t>Current Site Status Data</t>
  </si>
  <si>
    <t>Site</t>
  </si>
  <si>
    <t>Service Nodes</t>
  </si>
  <si>
    <t>Worker Nodes</t>
  </si>
  <si>
    <t>Local Network Connectivity</t>
  </si>
  <si>
    <t>Site Connectivity</t>
  </si>
  <si>
    <t>SRM</t>
  </si>
  <si>
    <t>CPU hours (HEPSPEC06 )</t>
  </si>
  <si>
    <t>Wall clock hours (Normalised elapsed time HS06 hours*no of processors)</t>
  </si>
  <si>
    <t>Total</t>
  </si>
  <si>
    <t>Birmingham</t>
  </si>
  <si>
    <t>10Gb/s</t>
  </si>
  <si>
    <t>DPM 1.8</t>
  </si>
  <si>
    <t>Bristol</t>
  </si>
  <si>
    <t>5Gb/s</t>
  </si>
  <si>
    <t>NO SRM</t>
  </si>
  <si>
    <t>Cambridge</t>
  </si>
  <si>
    <t>2*20Gb/s</t>
  </si>
  <si>
    <t>Oxford</t>
  </si>
  <si>
    <t>UMD 4</t>
  </si>
  <si>
    <t>DPM 1.9.2</t>
  </si>
  <si>
    <t>RALPP</t>
  </si>
  <si>
    <t>UMD3</t>
  </si>
  <si>
    <t>40Gb/s</t>
  </si>
  <si>
    <t>2x10Gb/s</t>
  </si>
  <si>
    <t>Storm /Lustre</t>
  </si>
  <si>
    <t>Total CPU hrs</t>
  </si>
  <si>
    <t>Current Resources Available</t>
  </si>
  <si>
    <t>Total available to GridPP</t>
  </si>
  <si>
    <t>CPU calculations</t>
  </si>
  <si>
    <t>HEPSPEC06</t>
  </si>
  <si>
    <t>Storage (TB)</t>
  </si>
  <si>
    <t>CPU (HS06)</t>
  </si>
  <si>
    <t>% of MoU CPU</t>
  </si>
  <si>
    <t>% of MoU Disk</t>
  </si>
  <si>
    <t>% CPU of Tier-2</t>
  </si>
  <si>
    <t>% Storage of Tier-2</t>
  </si>
  <si>
    <t>HS06 CPU hours from accounting</t>
  </si>
  <si>
    <t>% of T2 CPU hours provided for the quarter</t>
  </si>
  <si>
    <t>No of hours per quarter approx</t>
  </si>
  <si>
    <t>Multiplied by HS06 at site</t>
  </si>
  <si>
    <t>Utilisation of site CPU hours</t>
  </si>
  <si>
    <t>Utilisation of site Wall clock hours</t>
  </si>
  <si>
    <t>job efficiency</t>
  </si>
  <si>
    <t>Totals</t>
  </si>
  <si>
    <t>Q1</t>
  </si>
  <si>
    <t>2160/2184 (if leap year)</t>
  </si>
  <si>
    <t>Q2</t>
  </si>
  <si>
    <t>REBUS CPU HS06</t>
  </si>
  <si>
    <t>REBUS DISK</t>
  </si>
  <si>
    <t>Q3</t>
  </si>
  <si>
    <t>Q4</t>
  </si>
  <si>
    <t>Vos Supported</t>
  </si>
  <si>
    <t>Supported VOs</t>
  </si>
  <si>
    <t>alice</t>
  </si>
  <si>
    <t>atlas</t>
  </si>
  <si>
    <t>babar</t>
  </si>
  <si>
    <t>biomed</t>
  </si>
  <si>
    <t>calice</t>
  </si>
  <si>
    <t>camont</t>
  </si>
  <si>
    <t>cdf</t>
  </si>
  <si>
    <t>cedar</t>
  </si>
  <si>
    <t>cern@school</t>
  </si>
  <si>
    <t>cms</t>
  </si>
  <si>
    <t>dteam</t>
  </si>
  <si>
    <t>dune</t>
  </si>
  <si>
    <t>dzero</t>
  </si>
  <si>
    <t>esr</t>
  </si>
  <si>
    <t>euindia</t>
  </si>
  <si>
    <t>fusion</t>
  </si>
  <si>
    <t>geant4</t>
  </si>
  <si>
    <t>gridpp</t>
  </si>
  <si>
    <t>hone</t>
  </si>
  <si>
    <t>hyperk</t>
  </si>
  <si>
    <t>ilc</t>
  </si>
  <si>
    <t>Landslides</t>
  </si>
  <si>
    <t>lhcb</t>
  </si>
  <si>
    <t>lsst</t>
  </si>
  <si>
    <t>LZ</t>
  </si>
  <si>
    <t>mice</t>
  </si>
  <si>
    <t>magic</t>
  </si>
  <si>
    <t>minos</t>
  </si>
  <si>
    <t>na48</t>
  </si>
  <si>
    <t>na62</t>
  </si>
  <si>
    <t>neurogrid</t>
  </si>
  <si>
    <t>ngs</t>
  </si>
  <si>
    <t>ops</t>
  </si>
  <si>
    <t>pheno</t>
  </si>
  <si>
    <t>planck</t>
  </si>
  <si>
    <t>ralpp</t>
  </si>
  <si>
    <t>sixt</t>
  </si>
  <si>
    <t>skatelescope.eu</t>
  </si>
  <si>
    <t>snoplus</t>
  </si>
  <si>
    <t>southgrid</t>
  </si>
  <si>
    <t>solid</t>
  </si>
  <si>
    <t>superb</t>
  </si>
  <si>
    <t>supernemo</t>
  </si>
  <si>
    <t>t2k</t>
  </si>
  <si>
    <t>total</t>
  </si>
  <si>
    <t>totalep</t>
  </si>
  <si>
    <t>zeus</t>
  </si>
  <si>
    <t>Storage resource in use per VO (TB)</t>
  </si>
  <si>
    <t>cer@school</t>
  </si>
  <si>
    <t>Percentage SouthGrid Disk used</t>
  </si>
  <si>
    <t>Site percentage non LHC</t>
  </si>
  <si>
    <t>red is old data</t>
  </si>
  <si>
    <t>Effort (FTE)</t>
  </si>
  <si>
    <t>GridPP Funded</t>
  </si>
  <si>
    <t>Unfunded</t>
  </si>
  <si>
    <t>Name</t>
  </si>
  <si>
    <t>Month 1</t>
  </si>
  <si>
    <t>Month 2</t>
  </si>
  <si>
    <t>Month 3</t>
  </si>
  <si>
    <t>Mark Slater</t>
  </si>
  <si>
    <t>Winnie Lacesso</t>
  </si>
  <si>
    <t>Luke Kreczko</t>
  </si>
  <si>
    <t>John Hill</t>
  </si>
  <si>
    <t>Vip Davda</t>
  </si>
  <si>
    <t>Kashif Mohammad</t>
  </si>
  <si>
    <t>Ian Loader</t>
  </si>
  <si>
    <t>Chris Brew</t>
  </si>
  <si>
    <t>red text last quarters figures</t>
  </si>
  <si>
    <t>J Maris</t>
  </si>
  <si>
    <t>Leo Rojas</t>
  </si>
  <si>
    <t>EGI Funded Posts (FTE)</t>
  </si>
  <si>
    <t>EGI Funded</t>
  </si>
  <si>
    <t>GridPP Quarterly Report</t>
  </si>
  <si>
    <t>Area</t>
  </si>
  <si>
    <t>Progress over last Quarter</t>
  </si>
  <si>
    <t>Site/area</t>
  </si>
  <si>
    <t>Successes</t>
  </si>
  <si>
    <t>Problems/Issues</t>
  </si>
  <si>
    <t>Note:To get multiple lines per box use Alt-Return</t>
  </si>
  <si>
    <t>General Risks</t>
  </si>
  <si>
    <t>Risk</t>
  </si>
  <si>
    <t>Mitigating Action</t>
  </si>
  <si>
    <t>Shortage of manpower at some sites</t>
  </si>
  <si>
    <t>Regular ops meetings and SouthGrid help, dispite streched staff at all sites.</t>
  </si>
  <si>
    <t>Insitute or area specific risks</t>
  </si>
  <si>
    <t>Lack of GridPP funded staff at Bristol and Sussex a continues to be a concern.</t>
  </si>
  <si>
    <t>Objectives and Deliverables for Last Quarter</t>
  </si>
  <si>
    <t>Objective/Deliverable</t>
  </si>
  <si>
    <t>Due Date</t>
  </si>
  <si>
    <t>Metric/Output</t>
  </si>
  <si>
    <t>Bristol: New IPv6 perfsonar hosts</t>
  </si>
  <si>
    <t>Objectives and Deliverables for Next Quarter</t>
  </si>
  <si>
    <t>RALPP: Deploy New Hardware</t>
  </si>
  <si>
    <t>RALPP: Upgrade site-bdii to C7</t>
  </si>
  <si>
    <t>SL7 container jobs (via jobrouter)</t>
  </si>
  <si>
    <t>EVAL Notes</t>
  </si>
  <si>
    <t>Publications</t>
  </si>
  <si>
    <t xml:space="preserve"> Date</t>
  </si>
  <si>
    <t>Notes</t>
  </si>
  <si>
    <t>Collaborations</t>
  </si>
  <si>
    <t>Further Funding (eg external grants)</t>
  </si>
  <si>
    <t>Destination of ex staff and recruitment issues</t>
  </si>
  <si>
    <t>Dissemmination events</t>
  </si>
  <si>
    <t>Intellectual Property</t>
  </si>
  <si>
    <t>Spin out companies</t>
  </si>
  <si>
    <t>Roles held on committees and boards</t>
  </si>
  <si>
    <t>Chairman HEPSYSMAN</t>
  </si>
  <si>
    <t>Member of HEPiX Board</t>
  </si>
  <si>
    <t>Other outputs and Knowledge</t>
  </si>
  <si>
    <t>Complete, New disk and CPU installed and allocated</t>
  </si>
  <si>
    <t>On hold - awaiting clarity on the future of the BDII</t>
  </si>
  <si>
    <t>UMD4</t>
  </si>
  <si>
    <t>VAC</t>
  </si>
  <si>
    <t>Bham decommisiioning …</t>
  </si>
  <si>
    <t>2X10Gb/s</t>
  </si>
  <si>
    <t>100Gb/s</t>
  </si>
  <si>
    <t>Dcache 3.2.41</t>
  </si>
  <si>
    <t>RALPP: Make all Service Nodes Dual Stack</t>
  </si>
  <si>
    <t>RALPP: Dual Sack the worker nodes</t>
  </si>
  <si>
    <t>RALPP: Join LHCONE</t>
  </si>
  <si>
    <t>UMD4/EMI3</t>
  </si>
  <si>
    <t>EMI 3+UMD4</t>
  </si>
  <si>
    <t>Partial upgrade to 8.8 (1 scheduler and two 7-OS WNs)</t>
  </si>
  <si>
    <t>03/31/2019</t>
  </si>
  <si>
    <t>Oxford: Buy CPU from GridPP Hardware grant</t>
  </si>
  <si>
    <t>Bristol: Order New hardware to replace host vm00</t>
  </si>
  <si>
    <t>Promised (GridPP MoU 2019)</t>
  </si>
  <si>
    <t>Bristol: Upgrade to HTCondor 8.8  Due date: 31/31/2018</t>
  </si>
  <si>
    <t>31/06/2019</t>
  </si>
  <si>
    <t>BW &amp; LAT ready but some issues with IPv6 and getting ports open</t>
  </si>
  <si>
    <t>Ordered &amp; arrived</t>
  </si>
  <si>
    <t>Purchased and installed.</t>
  </si>
  <si>
    <t>Q3 2019</t>
  </si>
  <si>
    <t>xCache operational on single 40TB disk server. Decommission remaining DPM pool nodes and SE, so site now "diskless". Decommission ARGUS server and site BDII. All remaining systems (VAC factories, perfSonar host, Squid, UI) are running CentOS 7.</t>
  </si>
  <si>
    <t>John Hill retired on 30/9/19 and no replacement cover available for site.</t>
  </si>
  <si>
    <t xml:space="preserve"> VAC/CS7</t>
  </si>
  <si>
    <t>UMD 4/C7</t>
  </si>
  <si>
    <t>No SE</t>
  </si>
  <si>
    <t>Completed the setup for XCache for Atlas use. This is now running in production with no problems. Finished shifting the majority of Tier3 kit out of the server room which has improved the temperature significantly.</t>
  </si>
  <si>
    <t>The server running the ALICE EOS instance is struggling with memory and occasionaly going into swap. In the process of purchasing a significantly better server to run EOS on.</t>
  </si>
  <si>
    <r>
      <t>.</t>
    </r>
    <r>
      <rPr>
        <sz val="10"/>
        <rFont val="Arial"/>
        <family val="2"/>
      </rPr>
      <t xml:space="preserve"> Grant hardware money spent ON TIME including 2 GPU Dev nodes - still 
  have enough funding for 1 more WN but IT Services (who must be 
  involved, argh!) not responding (BOO!)
. IPMI config working via puppet :)</t>
    </r>
    <r>
      <rPr>
        <sz val="10"/>
        <color rgb="FFFF0000"/>
        <rFont val="Arial"/>
        <family val="2"/>
      </rPr>
      <t xml:space="preserve">
</t>
    </r>
  </si>
  <si>
    <t xml:space="preserve">. Less progress than hoped on HTCondor 8.8 cluster upgrade due to low
  manpower &amp; expertise :[
. 7-OS Perfsonar all working except "Unable to find any tests with data" 
  and getting no response from UK PerfSonar support to debug!
. Moving to next version of provisioning (stacki) for new UEFI WN beset 
  with bugginess of new raw stacki releases :[
</t>
  </si>
  <si>
    <t>Recruiting a replacement for Kashif. Hope to interview in November.</t>
  </si>
  <si>
    <t>Bristol: More Progress on upgrade to HTCondor 8.8 (CE, and debug issues)</t>
  </si>
  <si>
    <t xml:space="preserve">Bristol: Work on replacement of dmlite SE with xrootd-only SE, with 
  kind+generous help from Sam Skipsey 
</t>
  </si>
  <si>
    <t xml:space="preserve">Bristol: Plans for replacement of 7-OS IPv6 perfsonar BW+LAT with GridPP provided hardware
</t>
  </si>
  <si>
    <t>Bristol: Get new WN into production</t>
  </si>
  <si>
    <t>At least a few new WN running jobs &amp; providing HDFS storage (given 
  bugginess of raw new stacki versions)</t>
  </si>
  <si>
    <t>Firmer info on when the GridPP hardware may arrive (13/12/2019 is 
  probably too soon to expect it to have arrived!)</t>
  </si>
  <si>
    <t>Probably not "retire dmlite SE, xrootd-only SE in production", but 
  approaching that (possibly) asymptotically (!)</t>
  </si>
  <si>
    <t>NTR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</si>
</sst>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4" x14ac:knownFonts="1">
    <font>
      <sz val="10"/>
      <name val="Arial"/>
    </font>
    <font>
      <sz val="10"/>
      <name val="Arial"/>
      <family val="2"/>
    </font>
    <font>
      <b/>
      <sz val="10"/>
      <name val="Arial"/>
      <family val="2"/>
    </font>
    <font>
      <sz val="8"/>
      <name val="Arial"/>
      <family val="2"/>
    </font>
    <font>
      <u/>
      <sz val="10"/>
      <color indexed="12"/>
      <name val="Arial"/>
      <family val="2"/>
    </font>
    <font>
      <sz val="10"/>
      <color indexed="10"/>
      <name val="Arial"/>
      <family val="2"/>
    </font>
    <font>
      <b/>
      <sz val="10"/>
      <color indexed="12"/>
      <name val="Arial"/>
      <family val="2"/>
    </font>
    <font>
      <sz val="10"/>
      <color indexed="12"/>
      <name val="Arial"/>
      <family val="2"/>
    </font>
    <font>
      <sz val="10"/>
      <color indexed="18"/>
      <name val="Arial"/>
      <family val="2"/>
    </font>
    <font>
      <sz val="20"/>
      <color indexed="10"/>
      <name val="Arial"/>
      <family val="2"/>
    </font>
    <font>
      <sz val="10"/>
      <color rgb="FFFF0000"/>
      <name val="Arial"/>
      <family val="2"/>
    </font>
    <font>
      <b/>
      <sz val="10"/>
      <color indexed="10"/>
      <name val="Arial"/>
      <family val="2"/>
    </font>
    <font>
      <b/>
      <sz val="10"/>
      <color indexed="8"/>
      <name val="Arial"/>
      <family val="2"/>
    </font>
    <font>
      <sz val="9"/>
      <color indexed="81"/>
      <name val="Tahoma"/>
      <family val="2"/>
    </font>
    <font>
      <b/>
      <sz val="9"/>
      <color indexed="81"/>
      <name val="Tahoma"/>
      <family val="2"/>
    </font>
    <font>
      <sz val="10"/>
      <name val="Arial"/>
      <family val="2"/>
      <charset val="1"/>
    </font>
    <font>
      <u/>
      <sz val="10"/>
      <color rgb="FF0000D4"/>
      <name val="Arial"/>
      <family val="2"/>
      <charset val="1"/>
    </font>
    <font>
      <sz val="10"/>
      <color rgb="FF0000D4"/>
      <name val="Arial"/>
      <family val="2"/>
      <charset val="1"/>
    </font>
    <font>
      <b/>
      <u/>
      <sz val="10"/>
      <color indexed="12"/>
      <name val="Arial"/>
      <family val="2"/>
    </font>
    <font>
      <i/>
      <sz val="11"/>
      <color rgb="FF7F7F7F"/>
      <name val="Calibri"/>
      <family val="2"/>
      <charset val="1"/>
    </font>
    <font>
      <u/>
      <sz val="10"/>
      <color theme="11"/>
      <name val="Arial"/>
      <family val="2"/>
    </font>
    <font>
      <b/>
      <sz val="10"/>
      <color rgb="FF0084D1"/>
      <name val="Arial"/>
      <family val="2"/>
      <charset val="1"/>
    </font>
    <font>
      <sz val="10"/>
      <color theme="5"/>
      <name val="Arial"/>
      <family val="2"/>
    </font>
    <font>
      <sz val="10"/>
      <color rgb="FF00B050"/>
      <name val="Arial"/>
      <family val="2"/>
    </font>
  </fonts>
  <fills count="12">
    <fill>
      <patternFill patternType="none"/>
    </fill>
    <fill>
      <patternFill patternType="gray125"/>
    </fill>
    <fill>
      <patternFill patternType="solid">
        <fgColor indexed="41"/>
        <bgColor indexed="64"/>
      </patternFill>
    </fill>
    <fill>
      <patternFill patternType="solid">
        <fgColor indexed="44"/>
        <bgColor indexed="64"/>
      </patternFill>
    </fill>
    <fill>
      <patternFill patternType="solid">
        <fgColor indexed="8"/>
        <bgColor indexed="64"/>
      </patternFill>
    </fill>
    <fill>
      <patternFill patternType="solid">
        <fgColor indexed="11"/>
        <bgColor indexed="64"/>
      </patternFill>
    </fill>
    <fill>
      <patternFill patternType="solid">
        <fgColor indexed="10"/>
        <bgColor indexed="64"/>
      </patternFill>
    </fill>
    <fill>
      <patternFill patternType="solid">
        <fgColor indexed="46"/>
        <bgColor indexed="64"/>
      </patternFill>
    </fill>
    <fill>
      <patternFill patternType="solid">
        <fgColor indexed="52"/>
        <bgColor indexed="64"/>
      </patternFill>
    </fill>
    <fill>
      <patternFill patternType="solid">
        <fgColor indexed="22"/>
        <bgColor indexed="64"/>
      </patternFill>
    </fill>
    <fill>
      <patternFill patternType="solid">
        <fgColor indexed="27"/>
        <bgColor indexed="64"/>
      </patternFill>
    </fill>
    <fill>
      <patternFill patternType="solid">
        <fgColor rgb="FF00B050"/>
        <bgColor indexed="64"/>
      </patternFill>
    </fill>
  </fills>
  <borders count="9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diagonal/>
    </border>
    <border>
      <left style="thin">
        <color auto="1"/>
      </left>
      <right/>
      <top style="medium">
        <color auto="1"/>
      </top>
      <bottom/>
      <diagonal/>
    </border>
    <border>
      <left style="thin">
        <color auto="1"/>
      </left>
      <right/>
      <top style="medium">
        <color auto="1"/>
      </top>
      <bottom style="thin">
        <color auto="1"/>
      </bottom>
      <diagonal/>
    </border>
    <border>
      <left style="thick">
        <color auto="1"/>
      </left>
      <right/>
      <top style="thick">
        <color auto="1"/>
      </top>
      <bottom style="thick">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right/>
      <top style="medium">
        <color auto="1"/>
      </top>
      <bottom/>
      <diagonal/>
    </border>
    <border>
      <left/>
      <right/>
      <top/>
      <bottom style="thin">
        <color auto="1"/>
      </bottom>
      <diagonal/>
    </border>
    <border>
      <left style="thin">
        <color auto="1"/>
      </left>
      <right/>
      <top/>
      <bottom style="thin">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top/>
      <bottom/>
      <diagonal/>
    </border>
    <border>
      <left/>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medium">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auto="1"/>
      </left>
      <right/>
      <top style="thick">
        <color auto="1"/>
      </top>
      <bottom style="thick">
        <color auto="1"/>
      </bottom>
      <diagonal/>
    </border>
    <border>
      <left/>
      <right style="medium">
        <color auto="1"/>
      </right>
      <top style="thick">
        <color auto="1"/>
      </top>
      <bottom style="thick">
        <color auto="1"/>
      </bottom>
      <diagonal/>
    </border>
    <border>
      <left style="thin">
        <color auto="1"/>
      </left>
      <right/>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top style="thin">
        <color auto="1"/>
      </top>
      <bottom/>
      <diagonal/>
    </border>
    <border>
      <left style="thin">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diagonal/>
    </border>
    <border>
      <left style="medium">
        <color rgb="FF000000"/>
      </left>
      <right/>
      <top style="thick">
        <color rgb="FF000000"/>
      </top>
      <bottom style="medium">
        <color rgb="FF000000"/>
      </bottom>
      <diagonal/>
    </border>
    <border>
      <left/>
      <right/>
      <top style="thick">
        <color rgb="FF000000"/>
      </top>
      <bottom style="medium">
        <color rgb="FF000000"/>
      </bottom>
      <diagonal/>
    </border>
    <border>
      <left/>
      <right style="medium">
        <color rgb="FF000000"/>
      </right>
      <top style="thick">
        <color rgb="FF000000"/>
      </top>
      <bottom style="medium">
        <color rgb="FF000000"/>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auto="1"/>
      </left>
      <right/>
      <top style="thick">
        <color auto="1"/>
      </top>
      <bottom style="thick">
        <color rgb="FF000000"/>
      </bottom>
      <diagonal/>
    </border>
    <border>
      <left/>
      <right/>
      <top style="thick">
        <color auto="1"/>
      </top>
      <bottom style="thick">
        <color rgb="FF000000"/>
      </bottom>
      <diagonal/>
    </border>
    <border>
      <left/>
      <right style="medium">
        <color auto="1"/>
      </right>
      <top style="thick">
        <color auto="1"/>
      </top>
      <bottom style="thick">
        <color rgb="FF000000"/>
      </bottom>
      <diagonal/>
    </border>
    <border>
      <left style="thin">
        <color auto="1"/>
      </left>
      <right/>
      <top style="thick">
        <color auto="1"/>
      </top>
      <bottom style="thick">
        <color rgb="FF000000"/>
      </bottom>
      <diagonal/>
    </border>
  </borders>
  <cellStyleXfs count="12">
    <xf numFmtId="0" fontId="0" fillId="0" borderId="0"/>
    <xf numFmtId="0" fontId="4" fillId="0" borderId="0" applyNumberFormat="0" applyFill="0" applyBorder="0" applyAlignment="0" applyProtection="0">
      <alignment vertical="top"/>
      <protection locked="0"/>
    </xf>
    <xf numFmtId="0" fontId="1" fillId="0" borderId="0"/>
    <xf numFmtId="0" fontId="15" fillId="0" borderId="0"/>
    <xf numFmtId="0" fontId="16" fillId="0" borderId="0"/>
    <xf numFmtId="0" fontId="15" fillId="0" borderId="0"/>
    <xf numFmtId="0" fontId="16" fillId="0" borderId="0" applyBorder="0" applyProtection="0"/>
    <xf numFmtId="0" fontId="19" fillId="0" borderId="0" applyBorder="0" applyProtection="0"/>
    <xf numFmtId="0" fontId="19" fillId="0" borderId="0" applyBorder="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cellStyleXfs>
  <cellXfs count="422">
    <xf numFmtId="0" fontId="0" fillId="0" borderId="0" xfId="0"/>
    <xf numFmtId="0" fontId="0" fillId="0" borderId="1" xfId="0" applyBorder="1"/>
    <xf numFmtId="0" fontId="0" fillId="0" borderId="2" xfId="0" applyBorder="1"/>
    <xf numFmtId="0" fontId="0" fillId="0" borderId="3" xfId="0" applyBorder="1"/>
    <xf numFmtId="0" fontId="0" fillId="0" borderId="5" xfId="0" applyBorder="1"/>
    <xf numFmtId="0" fontId="0" fillId="0" borderId="6" xfId="0" applyBorder="1"/>
    <xf numFmtId="0" fontId="0" fillId="0" borderId="7" xfId="0" applyBorder="1"/>
    <xf numFmtId="0" fontId="2" fillId="2" borderId="8" xfId="0" applyFont="1" applyFill="1" applyBorder="1" applyAlignment="1">
      <alignment wrapText="1"/>
    </xf>
    <xf numFmtId="0" fontId="2" fillId="2" borderId="9" xfId="0" applyFont="1" applyFill="1" applyBorder="1" applyAlignment="1">
      <alignment wrapText="1"/>
    </xf>
    <xf numFmtId="0" fontId="2" fillId="2" borderId="10" xfId="0" applyFont="1" applyFill="1" applyBorder="1" applyAlignment="1">
      <alignment wrapText="1"/>
    </xf>
    <xf numFmtId="0" fontId="2" fillId="2" borderId="11" xfId="0" applyFont="1" applyFill="1" applyBorder="1" applyAlignment="1">
      <alignment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4" xfId="0" applyFont="1" applyFill="1" applyBorder="1" applyAlignment="1">
      <alignment horizontal="center" wrapText="1"/>
    </xf>
    <xf numFmtId="0" fontId="2" fillId="2" borderId="15" xfId="0" applyFont="1" applyFill="1" applyBorder="1" applyAlignment="1">
      <alignment horizontal="center" wrapText="1"/>
    </xf>
    <xf numFmtId="0" fontId="2" fillId="2" borderId="16" xfId="0" applyFont="1" applyFill="1" applyBorder="1" applyAlignment="1">
      <alignment horizontal="center" wrapText="1"/>
    </xf>
    <xf numFmtId="0" fontId="0" fillId="3" borderId="3" xfId="0" applyFill="1" applyBorder="1"/>
    <xf numFmtId="0" fontId="0" fillId="3" borderId="18" xfId="0" applyFill="1" applyBorder="1"/>
    <xf numFmtId="0" fontId="0" fillId="4" borderId="19" xfId="0" applyFill="1" applyBorder="1"/>
    <xf numFmtId="0" fontId="0" fillId="5" borderId="1" xfId="0" applyFill="1" applyBorder="1"/>
    <xf numFmtId="0" fontId="0" fillId="6" borderId="4" xfId="0" applyFill="1" applyBorder="1"/>
    <xf numFmtId="0" fontId="0" fillId="7" borderId="4" xfId="0" applyFill="1" applyBorder="1"/>
    <xf numFmtId="0" fontId="0" fillId="0" borderId="21" xfId="0" applyBorder="1"/>
    <xf numFmtId="0" fontId="0" fillId="0" borderId="23" xfId="0" applyBorder="1"/>
    <xf numFmtId="0" fontId="2" fillId="2" borderId="24" xfId="0" applyFont="1" applyFill="1" applyBorder="1" applyAlignment="1">
      <alignment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1" fillId="8" borderId="27" xfId="0" applyFont="1" applyFill="1" applyBorder="1"/>
    <xf numFmtId="0" fontId="0" fillId="0" borderId="30" xfId="0" applyBorder="1"/>
    <xf numFmtId="0" fontId="0" fillId="0" borderId="31" xfId="0" applyBorder="1"/>
    <xf numFmtId="0" fontId="0" fillId="0" borderId="17" xfId="0" applyBorder="1"/>
    <xf numFmtId="0" fontId="0" fillId="0" borderId="26" xfId="0" applyBorder="1"/>
    <xf numFmtId="0" fontId="0" fillId="0" borderId="9" xfId="0" applyBorder="1"/>
    <xf numFmtId="9" fontId="0" fillId="0" borderId="2" xfId="0" applyNumberFormat="1" applyBorder="1"/>
    <xf numFmtId="0" fontId="0" fillId="0" borderId="0" xfId="0" applyAlignment="1">
      <alignment horizontal="center" vertical="center"/>
    </xf>
    <xf numFmtId="0" fontId="0" fillId="0" borderId="0" xfId="0" applyAlignment="1">
      <alignment horizontal="center" vertical="center" wrapText="1"/>
    </xf>
    <xf numFmtId="17" fontId="0" fillId="0" borderId="0" xfId="0" applyNumberFormat="1"/>
    <xf numFmtId="0" fontId="0" fillId="0" borderId="0" xfId="0" applyAlignment="1">
      <alignment horizontal="left"/>
    </xf>
    <xf numFmtId="9" fontId="0" fillId="0" borderId="2" xfId="0" applyNumberFormat="1" applyBorder="1" applyAlignment="1">
      <alignment horizontal="left" wrapText="1"/>
    </xf>
    <xf numFmtId="0" fontId="2" fillId="2" borderId="18" xfId="0" applyFont="1" applyFill="1" applyBorder="1" applyAlignment="1">
      <alignment horizontal="center" wrapText="1"/>
    </xf>
    <xf numFmtId="0" fontId="6" fillId="0" borderId="27" xfId="0" applyFont="1" applyBorder="1"/>
    <xf numFmtId="0" fontId="7" fillId="0" borderId="0" xfId="0" applyFont="1"/>
    <xf numFmtId="0" fontId="7" fillId="0" borderId="13" xfId="0" applyFont="1" applyBorder="1"/>
    <xf numFmtId="0" fontId="6" fillId="0" borderId="36" xfId="0" applyFont="1" applyBorder="1"/>
    <xf numFmtId="0" fontId="7" fillId="0" borderId="4" xfId="0" applyFont="1" applyBorder="1"/>
    <xf numFmtId="0" fontId="2" fillId="3" borderId="44" xfId="0" applyFont="1" applyFill="1" applyBorder="1" applyAlignment="1">
      <alignment wrapText="1"/>
    </xf>
    <xf numFmtId="0" fontId="2" fillId="0" borderId="45" xfId="0" applyFont="1" applyBorder="1" applyAlignment="1">
      <alignment vertical="center"/>
    </xf>
    <xf numFmtId="0" fontId="2" fillId="0" borderId="46" xfId="0" applyFont="1" applyBorder="1" applyAlignment="1">
      <alignment vertical="center"/>
    </xf>
    <xf numFmtId="0" fontId="6" fillId="3" borderId="12" xfId="0" applyFont="1" applyFill="1" applyBorder="1" applyAlignment="1">
      <alignment textRotation="90"/>
    </xf>
    <xf numFmtId="0" fontId="6" fillId="3" borderId="13" xfId="0" applyFont="1" applyFill="1" applyBorder="1" applyAlignment="1">
      <alignment textRotation="90"/>
    </xf>
    <xf numFmtId="0" fontId="8" fillId="0" borderId="0" xfId="0" applyFont="1"/>
    <xf numFmtId="0" fontId="1" fillId="0" borderId="0" xfId="0" applyFont="1"/>
    <xf numFmtId="0" fontId="4" fillId="0" borderId="0" xfId="1" applyAlignment="1" applyProtection="1"/>
    <xf numFmtId="14" fontId="0" fillId="0" borderId="0" xfId="0" applyNumberFormat="1" applyAlignment="1">
      <alignment horizontal="center" vertical="center"/>
    </xf>
    <xf numFmtId="0" fontId="5" fillId="0" borderId="0" xfId="0" applyFont="1"/>
    <xf numFmtId="0" fontId="9" fillId="0" borderId="0" xfId="0" applyFont="1"/>
    <xf numFmtId="1" fontId="1" fillId="9" borderId="5" xfId="0" applyNumberFormat="1" applyFont="1" applyFill="1" applyBorder="1"/>
    <xf numFmtId="0" fontId="7" fillId="0" borderId="7" xfId="0" applyFont="1" applyBorder="1"/>
    <xf numFmtId="164" fontId="2" fillId="2" borderId="4" xfId="0" applyNumberFormat="1" applyFont="1" applyFill="1" applyBorder="1" applyAlignment="1">
      <alignment wrapText="1"/>
    </xf>
    <xf numFmtId="0" fontId="2" fillId="0" borderId="37" xfId="0" applyFont="1" applyBorder="1"/>
    <xf numFmtId="0" fontId="2" fillId="2" borderId="22" xfId="0" applyFont="1" applyFill="1" applyBorder="1" applyAlignment="1">
      <alignment horizontal="center" wrapText="1"/>
    </xf>
    <xf numFmtId="0" fontId="2" fillId="0" borderId="0" xfId="0" applyFont="1"/>
    <xf numFmtId="0" fontId="2" fillId="0" borderId="10" xfId="0" applyFont="1" applyBorder="1" applyAlignment="1">
      <alignment wrapText="1"/>
    </xf>
    <xf numFmtId="0" fontId="2" fillId="0" borderId="11" xfId="0" applyFont="1" applyBorder="1" applyAlignment="1">
      <alignment wrapText="1"/>
    </xf>
    <xf numFmtId="0" fontId="7" fillId="0" borderId="2" xfId="0" applyFont="1" applyBorder="1"/>
    <xf numFmtId="0" fontId="2" fillId="0" borderId="36" xfId="0" applyFont="1" applyBorder="1"/>
    <xf numFmtId="0" fontId="2" fillId="0" borderId="23" xfId="0" applyFont="1" applyBorder="1"/>
    <xf numFmtId="0" fontId="2" fillId="0" borderId="8" xfId="0" applyFont="1" applyBorder="1"/>
    <xf numFmtId="0" fontId="10" fillId="0" borderId="0" xfId="0" applyFont="1"/>
    <xf numFmtId="9" fontId="0" fillId="0" borderId="24" xfId="0" applyNumberFormat="1" applyBorder="1"/>
    <xf numFmtId="0" fontId="2" fillId="0" borderId="17" xfId="0" applyFont="1" applyBorder="1"/>
    <xf numFmtId="0" fontId="2" fillId="0" borderId="24" xfId="0" applyFont="1" applyBorder="1"/>
    <xf numFmtId="0" fontId="0" fillId="0" borderId="38" xfId="0" applyBorder="1"/>
    <xf numFmtId="0" fontId="2" fillId="0" borderId="32" xfId="0" applyFont="1" applyBorder="1"/>
    <xf numFmtId="0" fontId="2" fillId="3" borderId="24" xfId="0" applyFont="1" applyFill="1" applyBorder="1"/>
    <xf numFmtId="0" fontId="2" fillId="3" borderId="17" xfId="0" applyFont="1" applyFill="1" applyBorder="1" applyAlignment="1">
      <alignment textRotation="90"/>
    </xf>
    <xf numFmtId="2" fontId="11" fillId="0" borderId="29" xfId="0" applyNumberFormat="1" applyFont="1" applyBorder="1"/>
    <xf numFmtId="0" fontId="2" fillId="3" borderId="9" xfId="0" applyFont="1" applyFill="1" applyBorder="1" applyAlignment="1">
      <alignment textRotation="90" wrapText="1"/>
    </xf>
    <xf numFmtId="10" fontId="1" fillId="0" borderId="24" xfId="0" applyNumberFormat="1" applyFont="1" applyBorder="1"/>
    <xf numFmtId="0" fontId="5" fillId="0" borderId="24" xfId="0" applyFont="1" applyBorder="1"/>
    <xf numFmtId="2" fontId="2" fillId="0" borderId="8" xfId="0" applyNumberFormat="1" applyFont="1" applyBorder="1"/>
    <xf numFmtId="9" fontId="1" fillId="0" borderId="24" xfId="0" applyNumberFormat="1" applyFont="1" applyBorder="1"/>
    <xf numFmtId="0" fontId="10" fillId="0" borderId="4" xfId="0" applyFont="1" applyBorder="1"/>
    <xf numFmtId="2" fontId="2" fillId="0" borderId="29" xfId="0" applyNumberFormat="1" applyFont="1" applyBorder="1"/>
    <xf numFmtId="1" fontId="1" fillId="9" borderId="38" xfId="0" applyNumberFormat="1" applyFont="1" applyFill="1" applyBorder="1"/>
    <xf numFmtId="0" fontId="12" fillId="3" borderId="18" xfId="0" applyFont="1" applyFill="1" applyBorder="1" applyAlignment="1">
      <alignment textRotation="90"/>
    </xf>
    <xf numFmtId="0" fontId="2" fillId="3" borderId="53" xfId="0" applyFont="1" applyFill="1" applyBorder="1" applyAlignment="1">
      <alignment textRotation="90"/>
    </xf>
    <xf numFmtId="0" fontId="2" fillId="9" borderId="2" xfId="0" applyFont="1" applyFill="1" applyBorder="1"/>
    <xf numFmtId="0" fontId="1" fillId="0" borderId="19" xfId="0" applyFont="1" applyBorder="1" applyAlignment="1">
      <alignment horizontal="center" vertical="center"/>
    </xf>
    <xf numFmtId="0" fontId="0" fillId="0" borderId="54" xfId="0" applyBorder="1" applyAlignment="1">
      <alignment horizontal="center" vertical="center"/>
    </xf>
    <xf numFmtId="14" fontId="0" fillId="0" borderId="64" xfId="0" applyNumberFormat="1"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horizontal="center" vertical="center"/>
    </xf>
    <xf numFmtId="1" fontId="0" fillId="0" borderId="0" xfId="0" applyNumberFormat="1"/>
    <xf numFmtId="0" fontId="10" fillId="0" borderId="5" xfId="0" applyFont="1" applyBorder="1"/>
    <xf numFmtId="0" fontId="10" fillId="0" borderId="6" xfId="0" applyFont="1" applyBorder="1"/>
    <xf numFmtId="0" fontId="10" fillId="0" borderId="35" xfId="0" applyFont="1" applyBorder="1"/>
    <xf numFmtId="0" fontId="10" fillId="0" borderId="22" xfId="0" applyFont="1" applyBorder="1"/>
    <xf numFmtId="0" fontId="2" fillId="0" borderId="67" xfId="2" applyFont="1" applyBorder="1"/>
    <xf numFmtId="0" fontId="2" fillId="0" borderId="66" xfId="0" applyFont="1" applyBorder="1"/>
    <xf numFmtId="0" fontId="1" fillId="0" borderId="0" xfId="2"/>
    <xf numFmtId="0" fontId="10" fillId="0" borderId="20" xfId="0" applyFont="1" applyBorder="1"/>
    <xf numFmtId="0" fontId="10" fillId="0" borderId="34" xfId="0" applyFont="1" applyBorder="1"/>
    <xf numFmtId="0" fontId="10" fillId="0" borderId="21" xfId="0" applyFont="1" applyBorder="1"/>
    <xf numFmtId="0" fontId="17" fillId="0" borderId="0" xfId="3" applyFont="1"/>
    <xf numFmtId="0" fontId="17" fillId="0" borderId="41" xfId="3" applyFont="1" applyBorder="1"/>
    <xf numFmtId="165" fontId="10" fillId="0" borderId="6" xfId="0" applyNumberFormat="1" applyFont="1" applyBorder="1"/>
    <xf numFmtId="0" fontId="18" fillId="3" borderId="13" xfId="1" applyFont="1" applyFill="1" applyBorder="1" applyAlignment="1" applyProtection="1">
      <alignment textRotation="90"/>
    </xf>
    <xf numFmtId="0" fontId="1" fillId="0" borderId="4" xfId="0" applyFont="1" applyBorder="1"/>
    <xf numFmtId="0" fontId="7" fillId="0" borderId="1" xfId="0" applyFont="1" applyBorder="1"/>
    <xf numFmtId="0" fontId="10" fillId="0" borderId="4" xfId="2" applyFont="1" applyBorder="1"/>
    <xf numFmtId="0" fontId="2" fillId="2" borderId="82" xfId="0" applyFont="1" applyFill="1" applyBorder="1" applyAlignment="1">
      <alignment horizontal="center" wrapText="1"/>
    </xf>
    <xf numFmtId="9" fontId="0" fillId="0" borderId="0" xfId="0" applyNumberFormat="1"/>
    <xf numFmtId="0" fontId="7" fillId="0" borderId="76" xfId="0" applyFont="1" applyBorder="1"/>
    <xf numFmtId="0" fontId="21" fillId="0" borderId="67" xfId="0" applyFont="1" applyBorder="1"/>
    <xf numFmtId="0" fontId="21" fillId="0" borderId="38" xfId="0" applyFont="1" applyBorder="1"/>
    <xf numFmtId="165" fontId="10" fillId="0" borderId="22" xfId="0" applyNumberFormat="1" applyFont="1" applyBorder="1"/>
    <xf numFmtId="0" fontId="10" fillId="0" borderId="76" xfId="0" applyFont="1" applyBorder="1"/>
    <xf numFmtId="0" fontId="7" fillId="0" borderId="76" xfId="2" applyFont="1" applyBorder="1"/>
    <xf numFmtId="0" fontId="7" fillId="0" borderId="6" xfId="2" applyFont="1" applyBorder="1"/>
    <xf numFmtId="0" fontId="6" fillId="3" borderId="13" xfId="2" applyFont="1" applyFill="1" applyBorder="1" applyAlignment="1">
      <alignment textRotation="90"/>
    </xf>
    <xf numFmtId="0" fontId="10" fillId="0" borderId="76" xfId="2" applyFont="1" applyBorder="1"/>
    <xf numFmtId="0" fontId="10" fillId="0" borderId="80" xfId="2" applyFont="1" applyBorder="1"/>
    <xf numFmtId="0" fontId="10" fillId="0" borderId="70" xfId="2" applyFont="1" applyBorder="1"/>
    <xf numFmtId="0" fontId="10" fillId="0" borderId="69" xfId="2" applyFont="1" applyBorder="1"/>
    <xf numFmtId="0" fontId="10" fillId="0" borderId="71" xfId="2" applyFont="1" applyBorder="1"/>
    <xf numFmtId="0" fontId="10" fillId="0" borderId="72" xfId="2" applyFont="1" applyBorder="1"/>
    <xf numFmtId="0" fontId="10" fillId="0" borderId="74" xfId="0" applyFont="1" applyBorder="1"/>
    <xf numFmtId="0" fontId="10" fillId="0" borderId="70" xfId="0" applyFont="1" applyBorder="1"/>
    <xf numFmtId="0" fontId="10" fillId="0" borderId="69" xfId="0" applyFont="1" applyBorder="1"/>
    <xf numFmtId="0" fontId="7" fillId="0" borderId="73" xfId="0" applyFont="1" applyBorder="1"/>
    <xf numFmtId="0" fontId="10" fillId="0" borderId="74" xfId="2" applyFont="1" applyBorder="1"/>
    <xf numFmtId="0" fontId="2" fillId="3" borderId="1" xfId="0" applyFont="1" applyFill="1" applyBorder="1"/>
    <xf numFmtId="0" fontId="2" fillId="2" borderId="4" xfId="0" applyFont="1" applyFill="1" applyBorder="1"/>
    <xf numFmtId="0" fontId="2" fillId="2" borderId="5" xfId="0" applyFont="1" applyFill="1" applyBorder="1"/>
    <xf numFmtId="0" fontId="2" fillId="3" borderId="14" xfId="0" applyFont="1" applyFill="1" applyBorder="1"/>
    <xf numFmtId="0" fontId="2" fillId="3" borderId="10" xfId="0" applyFont="1" applyFill="1" applyBorder="1"/>
    <xf numFmtId="0" fontId="0" fillId="0" borderId="76" xfId="0" applyBorder="1" applyAlignment="1">
      <alignment wrapText="1"/>
    </xf>
    <xf numFmtId="9" fontId="0" fillId="0" borderId="76" xfId="0" applyNumberFormat="1" applyBorder="1" applyAlignment="1">
      <alignment horizontal="left" wrapText="1"/>
    </xf>
    <xf numFmtId="0" fontId="0" fillId="0" borderId="73" xfId="0" applyBorder="1"/>
    <xf numFmtId="9" fontId="0" fillId="0" borderId="76" xfId="0" applyNumberFormat="1" applyBorder="1"/>
    <xf numFmtId="0" fontId="1" fillId="0" borderId="73" xfId="0" applyFont="1" applyBorder="1" applyAlignment="1">
      <alignment wrapText="1"/>
    </xf>
    <xf numFmtId="0" fontId="1" fillId="0" borderId="73" xfId="0" applyFont="1" applyBorder="1"/>
    <xf numFmtId="0" fontId="2" fillId="9" borderId="22" xfId="0" applyFont="1" applyFill="1" applyBorder="1" applyAlignment="1">
      <alignment wrapText="1"/>
    </xf>
    <xf numFmtId="17" fontId="6" fillId="10" borderId="76" xfId="0" applyNumberFormat="1" applyFont="1" applyFill="1" applyBorder="1" applyAlignment="1">
      <alignment horizontal="center" wrapText="1"/>
    </xf>
    <xf numFmtId="17" fontId="2" fillId="9" borderId="76" xfId="0" applyNumberFormat="1" applyFont="1" applyFill="1" applyBorder="1"/>
    <xf numFmtId="0" fontId="2" fillId="9" borderId="22" xfId="0" applyFont="1" applyFill="1" applyBorder="1"/>
    <xf numFmtId="17" fontId="2" fillId="10" borderId="76" xfId="0" applyNumberFormat="1" applyFont="1" applyFill="1" applyBorder="1" applyAlignment="1">
      <alignment horizontal="center"/>
    </xf>
    <xf numFmtId="0" fontId="2" fillId="9" borderId="76" xfId="0" applyFont="1" applyFill="1" applyBorder="1"/>
    <xf numFmtId="0" fontId="2" fillId="9" borderId="6" xfId="0" applyFont="1" applyFill="1" applyBorder="1"/>
    <xf numFmtId="1" fontId="0" fillId="9" borderId="76" xfId="0" applyNumberFormat="1" applyFill="1" applyBorder="1"/>
    <xf numFmtId="1" fontId="1" fillId="9" borderId="76" xfId="0" applyNumberFormat="1" applyFont="1" applyFill="1" applyBorder="1"/>
    <xf numFmtId="0" fontId="0" fillId="9" borderId="76" xfId="0" applyFill="1" applyBorder="1"/>
    <xf numFmtId="0" fontId="2" fillId="2" borderId="47" xfId="0" applyFont="1" applyFill="1" applyBorder="1" applyAlignment="1">
      <alignment horizontal="center" wrapText="1"/>
    </xf>
    <xf numFmtId="0" fontId="2" fillId="2" borderId="42" xfId="0" applyFont="1" applyFill="1" applyBorder="1" applyAlignment="1">
      <alignment horizontal="center" wrapText="1"/>
    </xf>
    <xf numFmtId="0" fontId="2" fillId="9" borderId="43" xfId="0" applyFont="1" applyFill="1" applyBorder="1"/>
    <xf numFmtId="10" fontId="1" fillId="0" borderId="76" xfId="0" applyNumberFormat="1" applyFont="1" applyBorder="1"/>
    <xf numFmtId="10" fontId="0" fillId="9" borderId="76" xfId="0" applyNumberFormat="1" applyFill="1" applyBorder="1"/>
    <xf numFmtId="0" fontId="2" fillId="9" borderId="23" xfId="0" applyFont="1" applyFill="1" applyBorder="1"/>
    <xf numFmtId="0" fontId="2" fillId="0" borderId="0" xfId="0" applyFont="1" applyAlignment="1">
      <alignment horizontal="center" wrapText="1"/>
    </xf>
    <xf numFmtId="0" fontId="2" fillId="2" borderId="1" xfId="0" applyFont="1" applyFill="1" applyBorder="1"/>
    <xf numFmtId="0" fontId="2" fillId="0" borderId="28" xfId="0" applyFont="1" applyBorder="1"/>
    <xf numFmtId="0" fontId="7" fillId="0" borderId="5" xfId="0" applyFont="1" applyBorder="1"/>
    <xf numFmtId="0" fontId="7" fillId="0" borderId="6" xfId="0" applyFont="1" applyBorder="1"/>
    <xf numFmtId="0" fontId="10" fillId="0" borderId="80" xfId="0" applyFont="1" applyBorder="1"/>
    <xf numFmtId="0" fontId="2" fillId="0" borderId="29" xfId="0" applyFont="1" applyBorder="1"/>
    <xf numFmtId="0" fontId="2" fillId="0" borderId="33" xfId="0" applyFont="1" applyBorder="1"/>
    <xf numFmtId="0" fontId="10" fillId="0" borderId="81" xfId="0" applyFont="1" applyBorder="1"/>
    <xf numFmtId="0" fontId="10" fillId="0" borderId="73" xfId="0" applyFont="1" applyBorder="1"/>
    <xf numFmtId="0" fontId="10" fillId="0" borderId="73" xfId="2" applyFont="1" applyBorder="1"/>
    <xf numFmtId="0" fontId="1" fillId="0" borderId="76" xfId="0" applyFont="1" applyBorder="1"/>
    <xf numFmtId="0" fontId="1" fillId="0" borderId="81" xfId="0" applyFont="1" applyBorder="1"/>
    <xf numFmtId="0" fontId="1" fillId="0" borderId="74" xfId="0" applyFont="1" applyBorder="1"/>
    <xf numFmtId="0" fontId="1" fillId="0" borderId="70" xfId="0" applyFont="1" applyBorder="1"/>
    <xf numFmtId="0" fontId="1" fillId="0" borderId="69" xfId="0" applyFont="1" applyBorder="1"/>
    <xf numFmtId="0" fontId="2" fillId="0" borderId="67" xfId="0" applyFont="1" applyBorder="1"/>
    <xf numFmtId="0" fontId="10" fillId="0" borderId="71" xfId="0" applyFont="1" applyBorder="1"/>
    <xf numFmtId="0" fontId="10" fillId="0" borderId="72" xfId="0" applyFont="1" applyBorder="1"/>
    <xf numFmtId="0" fontId="2" fillId="0" borderId="9" xfId="0" applyFont="1" applyBorder="1"/>
    <xf numFmtId="0" fontId="2" fillId="0" borderId="26" xfId="0" applyFont="1" applyBorder="1"/>
    <xf numFmtId="0" fontId="2" fillId="0" borderId="18" xfId="0" applyFont="1" applyBorder="1"/>
    <xf numFmtId="0" fontId="2" fillId="9" borderId="8" xfId="0" applyFont="1" applyFill="1" applyBorder="1" applyAlignment="1">
      <alignment wrapText="1"/>
    </xf>
    <xf numFmtId="0" fontId="2" fillId="9" borderId="9" xfId="0" applyFont="1" applyFill="1" applyBorder="1" applyAlignment="1">
      <alignment wrapText="1"/>
    </xf>
    <xf numFmtId="0" fontId="2" fillId="9" borderId="10" xfId="0" applyFont="1" applyFill="1" applyBorder="1" applyAlignment="1">
      <alignment wrapText="1"/>
    </xf>
    <xf numFmtId="0" fontId="2" fillId="9" borderId="11" xfId="0" applyFont="1" applyFill="1" applyBorder="1" applyAlignment="1">
      <alignment wrapText="1"/>
    </xf>
    <xf numFmtId="0" fontId="2" fillId="9" borderId="12" xfId="0" applyFont="1" applyFill="1" applyBorder="1" applyAlignment="1">
      <alignment horizontal="center" wrapText="1"/>
    </xf>
    <xf numFmtId="0" fontId="2" fillId="9" borderId="13" xfId="0" applyFont="1" applyFill="1" applyBorder="1" applyAlignment="1">
      <alignment horizontal="center" wrapText="1"/>
    </xf>
    <xf numFmtId="0" fontId="2" fillId="9" borderId="14" xfId="0" applyFont="1" applyFill="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2" fillId="3" borderId="17" xfId="0" applyFont="1" applyFill="1" applyBorder="1"/>
    <xf numFmtId="0" fontId="2" fillId="2" borderId="20" xfId="0" applyFont="1" applyFill="1" applyBorder="1"/>
    <xf numFmtId="0" fontId="1" fillId="0" borderId="80" xfId="0" applyFont="1" applyBorder="1"/>
    <xf numFmtId="10" fontId="23" fillId="11" borderId="76" xfId="0" applyNumberFormat="1" applyFont="1" applyFill="1" applyBorder="1"/>
    <xf numFmtId="10" fontId="1" fillId="11" borderId="76" xfId="0" applyNumberFormat="1" applyFont="1" applyFill="1" applyBorder="1"/>
    <xf numFmtId="0" fontId="1" fillId="0" borderId="4" xfId="2" applyFont="1" applyBorder="1"/>
    <xf numFmtId="0" fontId="1" fillId="0" borderId="76" xfId="2" applyFont="1" applyBorder="1"/>
    <xf numFmtId="0" fontId="1" fillId="0" borderId="41" xfId="0" applyFont="1" applyBorder="1"/>
    <xf numFmtId="0" fontId="1" fillId="0" borderId="1" xfId="0" applyFont="1" applyBorder="1"/>
    <xf numFmtId="1" fontId="1" fillId="0" borderId="79" xfId="0" applyNumberFormat="1" applyFont="1" applyBorder="1"/>
    <xf numFmtId="1" fontId="1" fillId="0" borderId="78" xfId="0" applyNumberFormat="1" applyFont="1" applyBorder="1"/>
    <xf numFmtId="0" fontId="1" fillId="0" borderId="79" xfId="0" applyFont="1" applyBorder="1"/>
    <xf numFmtId="0" fontId="1" fillId="0" borderId="78" xfId="0" applyFont="1" applyBorder="1"/>
    <xf numFmtId="0" fontId="1" fillId="0" borderId="1" xfId="2" applyFont="1" applyFill="1" applyBorder="1"/>
    <xf numFmtId="0" fontId="1" fillId="0" borderId="1" xfId="2" applyFont="1" applyBorder="1"/>
    <xf numFmtId="1" fontId="1" fillId="0" borderId="48" xfId="0" applyNumberFormat="1" applyFont="1" applyBorder="1"/>
    <xf numFmtId="1" fontId="1" fillId="0" borderId="49" xfId="0" applyNumberFormat="1" applyFont="1" applyBorder="1"/>
    <xf numFmtId="0" fontId="10" fillId="0" borderId="77" xfId="2" applyNumberFormat="1" applyFont="1" applyBorder="1"/>
    <xf numFmtId="0" fontId="10" fillId="0" borderId="75" xfId="2" applyFont="1" applyBorder="1"/>
    <xf numFmtId="165" fontId="10" fillId="0" borderId="75" xfId="2" applyNumberFormat="1" applyFont="1" applyBorder="1"/>
    <xf numFmtId="165" fontId="10" fillId="0" borderId="76" xfId="0" applyNumberFormat="1" applyFont="1" applyBorder="1"/>
    <xf numFmtId="165" fontId="10" fillId="0" borderId="76" xfId="2" applyNumberFormat="1" applyFont="1" applyBorder="1"/>
    <xf numFmtId="1" fontId="10" fillId="0" borderId="76" xfId="3" applyNumberFormat="1" applyFont="1" applyBorder="1"/>
    <xf numFmtId="0" fontId="10" fillId="0" borderId="76" xfId="3" applyFont="1" applyBorder="1"/>
    <xf numFmtId="165" fontId="10" fillId="0" borderId="76" xfId="3" applyNumberFormat="1" applyFont="1" applyBorder="1"/>
    <xf numFmtId="2" fontId="10" fillId="0" borderId="76" xfId="3" applyNumberFormat="1" applyFont="1" applyBorder="1"/>
    <xf numFmtId="165" fontId="1" fillId="0" borderId="76" xfId="0" applyNumberFormat="1" applyFont="1" applyBorder="1"/>
    <xf numFmtId="0" fontId="10" fillId="0" borderId="71" xfId="3" applyFont="1" applyBorder="1"/>
    <xf numFmtId="0" fontId="10" fillId="0" borderId="39" xfId="0" applyFont="1" applyBorder="1"/>
    <xf numFmtId="0" fontId="10" fillId="0" borderId="40" xfId="3" applyFont="1" applyBorder="1"/>
    <xf numFmtId="0" fontId="10" fillId="0" borderId="6" xfId="3" applyFont="1" applyBorder="1"/>
    <xf numFmtId="0" fontId="10" fillId="0" borderId="7" xfId="3" applyFont="1" applyBorder="1"/>
    <xf numFmtId="0" fontId="2" fillId="3" borderId="10" xfId="0" applyFont="1" applyFill="1" applyBorder="1" applyAlignment="1"/>
    <xf numFmtId="0" fontId="0" fillId="0" borderId="51" xfId="0" applyBorder="1" applyAlignment="1"/>
    <xf numFmtId="0" fontId="0" fillId="0" borderId="54" xfId="0" applyBorder="1" applyAlignment="1"/>
    <xf numFmtId="0" fontId="0" fillId="0" borderId="55" xfId="0" applyBorder="1" applyAlignment="1"/>
    <xf numFmtId="0" fontId="2" fillId="3" borderId="8" xfId="0" applyFont="1" applyFill="1" applyBorder="1" applyAlignment="1">
      <alignment horizontal="center"/>
    </xf>
    <xf numFmtId="0" fontId="2" fillId="3" borderId="53" xfId="0" applyFont="1" applyFill="1" applyBorder="1" applyAlignment="1">
      <alignment horizontal="center"/>
    </xf>
    <xf numFmtId="0" fontId="2" fillId="3" borderId="9" xfId="0" applyFont="1" applyFill="1" applyBorder="1" applyAlignment="1">
      <alignment horizontal="center"/>
    </xf>
    <xf numFmtId="0" fontId="0" fillId="0" borderId="53" xfId="0" applyBorder="1" applyAlignment="1">
      <alignment horizontal="center"/>
    </xf>
    <xf numFmtId="0" fontId="0" fillId="0" borderId="9" xfId="0" applyBorder="1" applyAlignment="1">
      <alignment horizontal="center"/>
    </xf>
    <xf numFmtId="0" fontId="0" fillId="0" borderId="50" xfId="0" applyBorder="1" applyAlignment="1"/>
    <xf numFmtId="0" fontId="2" fillId="3" borderId="10" xfId="0" applyFont="1" applyFill="1" applyBorder="1" applyAlignment="1">
      <alignment wrapText="1"/>
    </xf>
    <xf numFmtId="0" fontId="0" fillId="0" borderId="51" xfId="0" applyBorder="1" applyAlignment="1">
      <alignment wrapText="1"/>
    </xf>
    <xf numFmtId="0" fontId="2" fillId="3" borderId="10" xfId="0" applyFont="1" applyFill="1" applyBorder="1" applyAlignment="1">
      <alignment horizontal="left"/>
    </xf>
    <xf numFmtId="0" fontId="0" fillId="0" borderId="51" xfId="0" applyBorder="1" applyAlignment="1">
      <alignment horizontal="left"/>
    </xf>
    <xf numFmtId="0" fontId="0" fillId="0" borderId="42" xfId="0" applyBorder="1" applyAlignment="1"/>
    <xf numFmtId="0" fontId="0" fillId="0" borderId="47" xfId="0" applyBorder="1" applyAlignment="1"/>
    <xf numFmtId="0" fontId="0" fillId="0" borderId="14" xfId="0" applyBorder="1" applyAlignment="1"/>
    <xf numFmtId="0" fontId="0" fillId="0" borderId="41" xfId="0" applyBorder="1" applyAlignment="1"/>
    <xf numFmtId="0" fontId="0" fillId="0" borderId="0" xfId="0" applyAlignment="1"/>
    <xf numFmtId="0" fontId="0" fillId="0" borderId="52" xfId="0" applyBorder="1" applyAlignment="1"/>
    <xf numFmtId="0" fontId="2" fillId="2" borderId="53" xfId="0" applyFont="1" applyFill="1" applyBorder="1" applyAlignment="1">
      <alignment horizontal="center" wrapText="1"/>
    </xf>
    <xf numFmtId="0" fontId="1" fillId="0" borderId="0" xfId="0" applyFont="1" applyAlignment="1">
      <alignment horizontal="right"/>
    </xf>
    <xf numFmtId="0" fontId="2" fillId="2" borderId="78" xfId="0" applyFont="1" applyFill="1" applyBorder="1" applyAlignment="1">
      <alignment horizontal="center" wrapText="1"/>
    </xf>
    <xf numFmtId="0" fontId="2" fillId="2" borderId="79" xfId="0" applyFont="1" applyFill="1" applyBorder="1" applyAlignment="1">
      <alignment horizontal="center" wrapText="1"/>
    </xf>
    <xf numFmtId="0" fontId="2" fillId="2" borderId="80" xfId="0" applyFont="1" applyFill="1" applyBorder="1" applyAlignment="1">
      <alignment horizontal="center" wrapText="1"/>
    </xf>
    <xf numFmtId="0" fontId="2" fillId="9" borderId="68" xfId="0" applyFont="1" applyFill="1" applyBorder="1" applyAlignment="1">
      <alignment horizontal="center"/>
    </xf>
    <xf numFmtId="0" fontId="2" fillId="0" borderId="79" xfId="0" applyFont="1" applyBorder="1" applyAlignment="1">
      <alignment horizontal="center"/>
    </xf>
    <xf numFmtId="0" fontId="2" fillId="0" borderId="80" xfId="0" applyFont="1" applyBorder="1" applyAlignment="1">
      <alignment horizontal="center"/>
    </xf>
    <xf numFmtId="0" fontId="2" fillId="3" borderId="11" xfId="0" applyFont="1" applyFill="1" applyBorder="1" applyAlignment="1"/>
    <xf numFmtId="0" fontId="2" fillId="3" borderId="47" xfId="0" applyFont="1" applyFill="1" applyBorder="1" applyAlignment="1"/>
    <xf numFmtId="0" fontId="2" fillId="3" borderId="14" xfId="0" applyFont="1" applyFill="1" applyBorder="1" applyAlignment="1"/>
    <xf numFmtId="0" fontId="1" fillId="0" borderId="78" xfId="0" applyFont="1" applyBorder="1" applyAlignment="1">
      <alignment horizontal="left"/>
    </xf>
    <xf numFmtId="0" fontId="1" fillId="0" borderId="81" xfId="0" applyFont="1" applyBorder="1" applyAlignment="1">
      <alignment horizontal="left"/>
    </xf>
    <xf numFmtId="0" fontId="2" fillId="2" borderId="8" xfId="0" applyFont="1" applyFill="1" applyBorder="1" applyAlignment="1">
      <alignment horizontal="center" wrapText="1"/>
    </xf>
    <xf numFmtId="0" fontId="2" fillId="2" borderId="9" xfId="0" applyFont="1" applyFill="1" applyBorder="1" applyAlignment="1">
      <alignment horizontal="center" wrapText="1"/>
    </xf>
    <xf numFmtId="0" fontId="1" fillId="0" borderId="76" xfId="0" applyFont="1" applyBorder="1" applyAlignment="1"/>
    <xf numFmtId="0" fontId="1" fillId="0" borderId="73" xfId="0" applyFont="1" applyBorder="1" applyAlignment="1"/>
    <xf numFmtId="0" fontId="1" fillId="0" borderId="6" xfId="0" applyFont="1" applyBorder="1" applyAlignment="1"/>
    <xf numFmtId="0" fontId="1" fillId="0" borderId="7" xfId="0" applyFont="1" applyBorder="1" applyAlignment="1"/>
    <xf numFmtId="0" fontId="0" fillId="0" borderId="43" xfId="0" applyBorder="1" applyAlignment="1"/>
    <xf numFmtId="0" fontId="0" fillId="0" borderId="56" xfId="0" applyBorder="1" applyAlignment="1"/>
    <xf numFmtId="0" fontId="0" fillId="0" borderId="30" xfId="0" applyBorder="1" applyAlignment="1"/>
    <xf numFmtId="0" fontId="0" fillId="0" borderId="78" xfId="0" applyBorder="1" applyAlignment="1"/>
    <xf numFmtId="0" fontId="0" fillId="0" borderId="79" xfId="0" applyBorder="1" applyAlignment="1"/>
    <xf numFmtId="0" fontId="0" fillId="0" borderId="81" xfId="0" applyBorder="1" applyAlignment="1"/>
    <xf numFmtId="0" fontId="0" fillId="0" borderId="57" xfId="0" applyBorder="1" applyAlignment="1"/>
    <xf numFmtId="0" fontId="0" fillId="0" borderId="58" xfId="0" applyBorder="1" applyAlignment="1"/>
    <xf numFmtId="0" fontId="0" fillId="0" borderId="39" xfId="0" applyBorder="1" applyAlignment="1"/>
    <xf numFmtId="0" fontId="2" fillId="2" borderId="8" xfId="0" applyFont="1" applyFill="1" applyBorder="1" applyAlignment="1">
      <alignment horizontal="center"/>
    </xf>
    <xf numFmtId="0" fontId="2" fillId="2" borderId="53" xfId="0" applyFont="1" applyFill="1" applyBorder="1" applyAlignment="1">
      <alignment horizontal="center"/>
    </xf>
    <xf numFmtId="0" fontId="2" fillId="2" borderId="9" xfId="0" applyFont="1" applyFill="1" applyBorder="1" applyAlignment="1">
      <alignment horizontal="center"/>
    </xf>
    <xf numFmtId="0" fontId="2" fillId="9" borderId="8" xfId="0" applyFont="1" applyFill="1" applyBorder="1" applyAlignment="1">
      <alignment horizontal="center"/>
    </xf>
    <xf numFmtId="0" fontId="2" fillId="9" borderId="53" xfId="0" applyFont="1" applyFill="1" applyBorder="1" applyAlignment="1">
      <alignment horizontal="center"/>
    </xf>
    <xf numFmtId="0" fontId="2" fillId="9" borderId="9" xfId="0" applyFont="1" applyFill="1" applyBorder="1" applyAlignment="1">
      <alignment horizontal="center"/>
    </xf>
    <xf numFmtId="14" fontId="1" fillId="0" borderId="78" xfId="2" applyNumberFormat="1" applyBorder="1" applyAlignment="1">
      <alignment horizontal="center" vertical="center"/>
    </xf>
    <xf numFmtId="14" fontId="1" fillId="0" borderId="80" xfId="2" applyNumberFormat="1" applyBorder="1" applyAlignment="1">
      <alignment horizontal="center" vertical="center"/>
    </xf>
    <xf numFmtId="0" fontId="1" fillId="0" borderId="4" xfId="0" applyFont="1" applyBorder="1" applyAlignment="1">
      <alignment horizontal="center" vertical="center"/>
    </xf>
    <xf numFmtId="0" fontId="0" fillId="0" borderId="76" xfId="0" applyBorder="1" applyAlignment="1">
      <alignment horizontal="center" vertical="center"/>
    </xf>
    <xf numFmtId="14" fontId="0" fillId="0" borderId="78" xfId="0" applyNumberFormat="1" applyBorder="1" applyAlignment="1">
      <alignment horizontal="center" vertical="center"/>
    </xf>
    <xf numFmtId="14" fontId="0" fillId="0" borderId="80" xfId="0" applyNumberFormat="1"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1"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14" fontId="0" fillId="0" borderId="57" xfId="0" applyNumberFormat="1" applyBorder="1" applyAlignment="1">
      <alignment horizontal="center" vertical="center"/>
    </xf>
    <xf numFmtId="14" fontId="0" fillId="0" borderId="40" xfId="0" applyNumberFormat="1"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39" xfId="0" applyBorder="1" applyAlignment="1">
      <alignment horizontal="center" vertical="center"/>
    </xf>
    <xf numFmtId="0" fontId="2" fillId="3" borderId="59" xfId="0" applyFont="1" applyFill="1" applyBorder="1" applyAlignment="1">
      <alignment horizontal="center"/>
    </xf>
    <xf numFmtId="0" fontId="2" fillId="3" borderId="25" xfId="0" applyFont="1" applyFill="1" applyBorder="1" applyAlignment="1">
      <alignment horizontal="center"/>
    </xf>
    <xf numFmtId="0" fontId="22" fillId="0" borderId="38" xfId="0" applyFont="1" applyBorder="1" applyAlignment="1">
      <alignment horizontal="center" vertical="center"/>
    </xf>
    <xf numFmtId="0" fontId="22" fillId="0" borderId="58" xfId="0" applyFont="1" applyBorder="1" applyAlignment="1">
      <alignment horizontal="center" vertical="center"/>
    </xf>
    <xf numFmtId="0" fontId="22" fillId="0" borderId="40" xfId="0" applyFont="1" applyBorder="1" applyAlignment="1">
      <alignment horizontal="center" vertical="center"/>
    </xf>
    <xf numFmtId="14" fontId="22" fillId="0" borderId="57" xfId="0" applyNumberFormat="1" applyFont="1" applyBorder="1" applyAlignment="1">
      <alignment horizontal="center" vertical="center"/>
    </xf>
    <xf numFmtId="14" fontId="22" fillId="0" borderId="40" xfId="0" applyNumberFormat="1" applyFont="1" applyBorder="1" applyAlignment="1">
      <alignment horizontal="center" vertical="center"/>
    </xf>
    <xf numFmtId="0" fontId="22" fillId="0" borderId="57" xfId="0" applyFont="1" applyBorder="1" applyAlignment="1">
      <alignment horizontal="center" vertical="center"/>
    </xf>
    <xf numFmtId="0" fontId="22" fillId="0" borderId="39" xfId="0" applyFont="1" applyBorder="1" applyAlignment="1">
      <alignment horizontal="center" vertical="center"/>
    </xf>
    <xf numFmtId="14" fontId="0" fillId="0" borderId="43" xfId="0" applyNumberFormat="1" applyBorder="1" applyAlignment="1">
      <alignment horizontal="center" vertical="center"/>
    </xf>
    <xf numFmtId="14" fontId="0" fillId="0" borderId="31" xfId="0" applyNumberFormat="1" applyBorder="1" applyAlignment="1">
      <alignment horizontal="center" vertical="center"/>
    </xf>
    <xf numFmtId="0" fontId="0" fillId="0" borderId="43" xfId="0" applyBorder="1" applyAlignment="1">
      <alignment horizontal="center" vertical="center" wrapText="1"/>
    </xf>
    <xf numFmtId="0" fontId="0" fillId="0" borderId="56" xfId="0" applyBorder="1" applyAlignment="1">
      <alignment horizontal="center" vertical="center" wrapText="1"/>
    </xf>
    <xf numFmtId="0" fontId="0" fillId="0" borderId="30" xfId="0" applyBorder="1" applyAlignment="1">
      <alignment horizontal="center" vertical="center" wrapText="1"/>
    </xf>
    <xf numFmtId="0" fontId="1" fillId="0" borderId="43" xfId="0" applyFont="1" applyBorder="1" applyAlignment="1">
      <alignment horizontal="center" vertical="center" wrapText="1"/>
    </xf>
    <xf numFmtId="0" fontId="1" fillId="0" borderId="56" xfId="0" applyFont="1" applyBorder="1" applyAlignment="1">
      <alignment horizontal="center" vertical="center" wrapText="1"/>
    </xf>
    <xf numFmtId="0" fontId="1" fillId="0" borderId="30" xfId="0" applyFont="1" applyBorder="1" applyAlignment="1">
      <alignment horizontal="center" vertical="center" wrapText="1"/>
    </xf>
    <xf numFmtId="0" fontId="22" fillId="0" borderId="74" xfId="0" applyFont="1" applyBorder="1" applyAlignment="1">
      <alignment horizontal="center" vertical="center"/>
    </xf>
    <xf numFmtId="0" fontId="22" fillId="0" borderId="70" xfId="0" applyFont="1" applyBorder="1" applyAlignment="1">
      <alignment horizontal="center" vertical="center"/>
    </xf>
    <xf numFmtId="14" fontId="22" fillId="0" borderId="78" xfId="0" applyNumberFormat="1" applyFont="1" applyBorder="1" applyAlignment="1">
      <alignment horizontal="center" vertical="center"/>
    </xf>
    <xf numFmtId="14" fontId="22" fillId="0" borderId="80" xfId="0" applyNumberFormat="1" applyFont="1" applyBorder="1" applyAlignment="1">
      <alignment horizontal="center" vertical="center"/>
    </xf>
    <xf numFmtId="14" fontId="1" fillId="0" borderId="57" xfId="0" applyNumberFormat="1" applyFont="1" applyBorder="1" applyAlignment="1">
      <alignment horizontal="center" vertical="center"/>
    </xf>
    <xf numFmtId="14" fontId="1" fillId="0" borderId="40" xfId="0" applyNumberFormat="1" applyFont="1" applyBorder="1" applyAlignment="1">
      <alignment horizontal="center" vertical="center"/>
    </xf>
    <xf numFmtId="0" fontId="1" fillId="0" borderId="57"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39" xfId="0" applyFont="1" applyBorder="1" applyAlignment="1">
      <alignment horizontal="center" vertical="center" wrapText="1"/>
    </xf>
    <xf numFmtId="14" fontId="1" fillId="0" borderId="43" xfId="0" applyNumberFormat="1" applyFont="1" applyBorder="1" applyAlignment="1">
      <alignment horizontal="center" vertical="center"/>
    </xf>
    <xf numFmtId="14" fontId="1" fillId="0" borderId="31" xfId="0" applyNumberFormat="1" applyFont="1" applyBorder="1" applyAlignment="1">
      <alignment horizontal="center" vertical="center"/>
    </xf>
    <xf numFmtId="0" fontId="22" fillId="0" borderId="78" xfId="0" applyFont="1" applyBorder="1" applyAlignment="1">
      <alignment horizontal="center" vertical="center"/>
    </xf>
    <xf numFmtId="0" fontId="22" fillId="0" borderId="79" xfId="0" applyFont="1" applyBorder="1" applyAlignment="1">
      <alignment horizontal="center" vertical="center"/>
    </xf>
    <xf numFmtId="0" fontId="22" fillId="0" borderId="81" xfId="0" applyFont="1" applyBorder="1" applyAlignment="1">
      <alignment horizontal="center" vertical="center"/>
    </xf>
    <xf numFmtId="0" fontId="22" fillId="0" borderId="37" xfId="0" applyFont="1" applyBorder="1" applyAlignment="1">
      <alignment horizontal="center" vertical="center"/>
    </xf>
    <xf numFmtId="0" fontId="22" fillId="0" borderId="80" xfId="0" applyFont="1" applyBorder="1" applyAlignment="1">
      <alignment horizontal="center" vertical="center"/>
    </xf>
    <xf numFmtId="14" fontId="1" fillId="0" borderId="86" xfId="0" applyNumberFormat="1" applyFont="1" applyBorder="1" applyAlignment="1">
      <alignment horizontal="center" vertical="center" wrapText="1"/>
    </xf>
    <xf numFmtId="14" fontId="1" fillId="0" borderId="89" xfId="0" applyNumberFormat="1" applyFont="1" applyBorder="1" applyAlignment="1">
      <alignment horizontal="center" vertical="center" wrapText="1"/>
    </xf>
    <xf numFmtId="0" fontId="1" fillId="0" borderId="4" xfId="0" applyFont="1" applyBorder="1" applyAlignment="1">
      <alignment horizontal="left" vertical="center"/>
    </xf>
    <xf numFmtId="0" fontId="0" fillId="0" borderId="76" xfId="0" applyBorder="1" applyAlignment="1">
      <alignment horizontal="left" vertical="center"/>
    </xf>
    <xf numFmtId="14" fontId="1" fillId="0" borderId="76" xfId="0" applyNumberFormat="1" applyFont="1" applyBorder="1" applyAlignment="1">
      <alignment horizontal="center" vertical="center"/>
    </xf>
    <xf numFmtId="0" fontId="1" fillId="0" borderId="76" xfId="0" applyFont="1" applyBorder="1" applyAlignment="1">
      <alignment horizontal="left" vertical="center"/>
    </xf>
    <xf numFmtId="0" fontId="0" fillId="0" borderId="73" xfId="0" applyBorder="1" applyAlignment="1">
      <alignment horizontal="left" vertical="center"/>
    </xf>
    <xf numFmtId="0" fontId="1" fillId="0" borderId="78" xfId="2" applyBorder="1" applyAlignment="1">
      <alignment horizontal="center" vertical="center" wrapText="1"/>
    </xf>
    <xf numFmtId="0" fontId="1" fillId="0" borderId="79" xfId="2" applyBorder="1" applyAlignment="1">
      <alignment horizontal="center" vertical="center" wrapText="1"/>
    </xf>
    <xf numFmtId="0" fontId="1" fillId="0" borderId="81" xfId="2" applyBorder="1" applyAlignment="1">
      <alignment horizontal="center" vertical="center" wrapText="1"/>
    </xf>
    <xf numFmtId="0" fontId="1" fillId="0" borderId="37" xfId="2" applyBorder="1" applyAlignment="1">
      <alignment horizontal="left" vertical="center"/>
    </xf>
    <xf numFmtId="0" fontId="1" fillId="0" borderId="79" xfId="2" applyBorder="1" applyAlignment="1">
      <alignment horizontal="left" vertical="center"/>
    </xf>
    <xf numFmtId="0" fontId="1" fillId="0" borderId="80" xfId="2" applyBorder="1" applyAlignment="1">
      <alignment horizontal="left" vertical="center"/>
    </xf>
    <xf numFmtId="0" fontId="1" fillId="0" borderId="8" xfId="0" quotePrefix="1" applyFont="1" applyBorder="1" applyAlignment="1">
      <alignment horizontal="center" vertical="center" wrapText="1"/>
    </xf>
    <xf numFmtId="0" fontId="0" fillId="0" borderId="53" xfId="0" applyBorder="1" applyAlignment="1">
      <alignment horizontal="center" vertical="center" wrapText="1"/>
    </xf>
    <xf numFmtId="0" fontId="0" fillId="0" borderId="25" xfId="0" applyBorder="1" applyAlignment="1">
      <alignment horizontal="center" vertical="center" wrapText="1"/>
    </xf>
    <xf numFmtId="15" fontId="1" fillId="0" borderId="43" xfId="0" applyNumberFormat="1" applyFont="1" applyBorder="1" applyAlignment="1">
      <alignment horizontal="center"/>
    </xf>
    <xf numFmtId="15" fontId="1" fillId="0" borderId="31" xfId="0" applyNumberFormat="1" applyFont="1" applyBorder="1" applyAlignment="1">
      <alignment horizontal="center"/>
    </xf>
    <xf numFmtId="0" fontId="1" fillId="0" borderId="43" xfId="0" applyFont="1" applyBorder="1" applyAlignment="1">
      <alignment horizontal="center" vertical="center"/>
    </xf>
    <xf numFmtId="0" fontId="1" fillId="0" borderId="56" xfId="0" applyFont="1" applyBorder="1" applyAlignment="1">
      <alignment horizontal="center" vertical="center"/>
    </xf>
    <xf numFmtId="0" fontId="1" fillId="0" borderId="30" xfId="0" applyFont="1" applyBorder="1" applyAlignment="1">
      <alignment horizontal="center" vertical="center"/>
    </xf>
    <xf numFmtId="15" fontId="0" fillId="0" borderId="57" xfId="0" applyNumberFormat="1" applyBorder="1" applyAlignment="1">
      <alignment horizontal="center"/>
    </xf>
    <xf numFmtId="15" fontId="0" fillId="0" borderId="40" xfId="0" applyNumberFormat="1" applyBorder="1" applyAlignment="1">
      <alignment horizont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0" borderId="39" xfId="0" applyFont="1" applyBorder="1" applyAlignment="1">
      <alignment horizontal="center" vertical="center"/>
    </xf>
    <xf numFmtId="0" fontId="1" fillId="0" borderId="78" xfId="2" applyBorder="1" applyAlignment="1">
      <alignment horizontal="left" vertical="center" wrapText="1"/>
    </xf>
    <xf numFmtId="0" fontId="1" fillId="0" borderId="81" xfId="2" applyBorder="1" applyAlignment="1">
      <alignment horizontal="left" vertical="center"/>
    </xf>
    <xf numFmtId="0" fontId="1" fillId="0" borderId="37" xfId="2" applyFont="1" applyBorder="1" applyAlignment="1">
      <alignment horizontal="left" vertical="center"/>
    </xf>
    <xf numFmtId="0" fontId="1" fillId="0" borderId="86" xfId="0" applyFont="1" applyBorder="1" applyAlignment="1">
      <alignment vertical="center" wrapText="1"/>
    </xf>
    <xf numFmtId="0" fontId="1" fillId="0" borderId="87" xfId="0" applyFont="1" applyBorder="1" applyAlignment="1">
      <alignment vertical="center" wrapText="1"/>
    </xf>
    <xf numFmtId="0" fontId="1" fillId="0" borderId="88" xfId="0" applyFont="1" applyBorder="1" applyAlignment="1">
      <alignment vertical="center" wrapText="1"/>
    </xf>
    <xf numFmtId="0" fontId="1" fillId="0" borderId="37" xfId="0" applyFont="1" applyBorder="1" applyAlignment="1">
      <alignment horizontal="center"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1" fillId="0" borderId="78" xfId="0" applyFont="1" applyBorder="1" applyAlignment="1">
      <alignment horizontal="center" vertical="center" wrapText="1"/>
    </xf>
    <xf numFmtId="0" fontId="0" fillId="0" borderId="81"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0" fillId="0" borderId="47" xfId="0" applyBorder="1" applyAlignment="1">
      <alignment horizontal="center" vertical="center" wrapText="1"/>
    </xf>
    <xf numFmtId="0" fontId="0" fillId="0" borderId="47" xfId="0" applyBorder="1" applyAlignment="1">
      <alignment horizontal="center" vertical="center"/>
    </xf>
    <xf numFmtId="0" fontId="1" fillId="0" borderId="78" xfId="2" applyFont="1" applyBorder="1" applyAlignment="1">
      <alignment horizontal="left" vertical="center" wrapText="1"/>
    </xf>
    <xf numFmtId="0" fontId="1" fillId="0" borderId="90"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88" xfId="0" applyFont="1" applyBorder="1" applyAlignment="1">
      <alignment horizontal="center" vertical="center" wrapText="1"/>
    </xf>
    <xf numFmtId="0" fontId="1" fillId="0" borderId="90" xfId="0" applyFont="1" applyBorder="1" applyAlignment="1">
      <alignment horizontal="left" vertical="center" wrapText="1"/>
    </xf>
    <xf numFmtId="0" fontId="1" fillId="0" borderId="87" xfId="0" applyFont="1" applyBorder="1" applyAlignment="1">
      <alignment horizontal="left" vertical="center" wrapText="1"/>
    </xf>
    <xf numFmtId="0" fontId="1" fillId="0" borderId="88" xfId="0" applyFont="1" applyBorder="1" applyAlignment="1">
      <alignment horizontal="left" vertical="center" wrapText="1"/>
    </xf>
    <xf numFmtId="0" fontId="1" fillId="0" borderId="1" xfId="0" applyFont="1" applyBorder="1" applyAlignment="1">
      <alignment horizontal="left" vertical="center"/>
    </xf>
    <xf numFmtId="0" fontId="0" fillId="0" borderId="2" xfId="0" applyBorder="1" applyAlignment="1">
      <alignment horizontal="left" vertical="center"/>
    </xf>
    <xf numFmtId="0" fontId="10" fillId="0" borderId="35" xfId="7" applyFont="1" applyBorder="1" applyAlignment="1">
      <alignment vertical="center" wrapText="1"/>
    </xf>
    <xf numFmtId="0" fontId="2" fillId="3" borderId="60" xfId="0" applyFont="1" applyFill="1" applyBorder="1" applyAlignment="1">
      <alignment horizontal="center"/>
    </xf>
    <xf numFmtId="0" fontId="2" fillId="3" borderId="61" xfId="0" applyFont="1" applyFill="1" applyBorder="1" applyAlignment="1">
      <alignment horizontal="center"/>
    </xf>
    <xf numFmtId="0" fontId="2" fillId="3" borderId="62" xfId="0" applyFont="1" applyFill="1" applyBorder="1" applyAlignment="1">
      <alignment horizontal="center"/>
    </xf>
    <xf numFmtId="0" fontId="2" fillId="3" borderId="63" xfId="0" applyFont="1" applyFill="1" applyBorder="1" applyAlignment="1">
      <alignment horizontal="center"/>
    </xf>
    <xf numFmtId="0" fontId="10" fillId="0" borderId="22" xfId="0" applyFont="1" applyBorder="1" applyAlignment="1">
      <alignment vertical="center" wrapText="1"/>
    </xf>
    <xf numFmtId="0" fontId="10" fillId="0" borderId="92" xfId="3" applyFont="1" applyBorder="1" applyAlignment="1">
      <alignment vertical="center" wrapText="1"/>
    </xf>
    <xf numFmtId="0" fontId="10" fillId="0" borderId="93" xfId="3" applyFont="1" applyBorder="1" applyAlignment="1">
      <alignment vertical="center" wrapText="1"/>
    </xf>
    <xf numFmtId="0" fontId="10" fillId="0" borderId="83" xfId="0" applyFont="1" applyBorder="1" applyAlignment="1">
      <alignment vertical="center" wrapText="1"/>
    </xf>
    <xf numFmtId="0" fontId="10" fillId="0" borderId="84" xfId="0" applyFont="1" applyBorder="1" applyAlignment="1">
      <alignment vertical="center" wrapText="1"/>
    </xf>
    <xf numFmtId="0" fontId="10" fillId="0" borderId="85" xfId="0" applyFont="1" applyBorder="1" applyAlignment="1">
      <alignment vertical="center" wrapText="1"/>
    </xf>
    <xf numFmtId="14" fontId="0" fillId="0" borderId="2" xfId="0" applyNumberFormat="1" applyBorder="1"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left" vertical="center"/>
    </xf>
    <xf numFmtId="0" fontId="0" fillId="0" borderId="3" xfId="0" applyBorder="1" applyAlignment="1">
      <alignment horizontal="left" vertical="center"/>
    </xf>
    <xf numFmtId="0" fontId="10" fillId="0" borderId="79" xfId="2" applyFont="1" applyFill="1" applyBorder="1" applyAlignment="1">
      <alignment vertical="center"/>
    </xf>
    <xf numFmtId="0" fontId="10" fillId="0" borderId="80" xfId="2" applyFont="1" applyFill="1" applyBorder="1" applyAlignment="1">
      <alignment vertical="center"/>
    </xf>
    <xf numFmtId="0" fontId="10" fillId="0" borderId="22" xfId="2" applyFont="1" applyFill="1" applyBorder="1" applyAlignment="1">
      <alignment vertical="center" wrapText="1"/>
    </xf>
    <xf numFmtId="0" fontId="10" fillId="0" borderId="35" xfId="2" applyFont="1" applyBorder="1" applyAlignment="1">
      <alignment vertical="center" wrapText="1"/>
    </xf>
    <xf numFmtId="0" fontId="10" fillId="0" borderId="22" xfId="2" applyFont="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8" xfId="0" applyFont="1" applyBorder="1" applyAlignment="1">
      <alignment horizontal="center" vertical="center" wrapText="1"/>
    </xf>
    <xf numFmtId="0" fontId="1" fillId="0" borderId="40"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30" xfId="0" applyFont="1" applyBorder="1" applyAlignment="1">
      <alignment horizontal="center" vertical="center" wrapText="1"/>
    </xf>
    <xf numFmtId="0" fontId="1" fillId="0" borderId="29" xfId="0" applyFont="1" applyBorder="1" applyAlignment="1">
      <alignment horizontal="center" vertical="center" wrapText="1"/>
    </xf>
    <xf numFmtId="0" fontId="10" fillId="0" borderId="31" xfId="0" applyFont="1" applyBorder="1" applyAlignment="1">
      <alignment horizontal="center" vertical="center" wrapText="1"/>
    </xf>
    <xf numFmtId="0" fontId="1" fillId="0" borderId="79" xfId="2" applyBorder="1" applyAlignment="1">
      <alignment horizontal="left" vertical="center" wrapText="1"/>
    </xf>
    <xf numFmtId="0" fontId="1" fillId="0" borderId="81" xfId="2" applyBorder="1" applyAlignment="1">
      <alignment horizontal="left"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35" xfId="2" applyFont="1" applyFill="1" applyBorder="1" applyAlignment="1">
      <alignment vertical="center" wrapText="1"/>
    </xf>
    <xf numFmtId="0" fontId="1" fillId="0" borderId="78" xfId="2" applyFont="1" applyFill="1" applyBorder="1" applyAlignment="1">
      <alignment vertical="center" wrapText="1"/>
    </xf>
    <xf numFmtId="0" fontId="1" fillId="0" borderId="81" xfId="2" applyFont="1" applyBorder="1"/>
    <xf numFmtId="0" fontId="1" fillId="0" borderId="80" xfId="2" applyFont="1" applyBorder="1"/>
    <xf numFmtId="0" fontId="1" fillId="0" borderId="73" xfId="2" applyFont="1" applyBorder="1"/>
    <xf numFmtId="165" fontId="1" fillId="0" borderId="76" xfId="2" applyNumberFormat="1" applyFont="1" applyBorder="1"/>
    <xf numFmtId="0" fontId="1" fillId="0" borderId="78" xfId="2" applyFont="1" applyBorder="1"/>
    <xf numFmtId="0" fontId="1" fillId="0" borderId="91" xfId="3" applyFont="1" applyBorder="1" applyAlignment="1">
      <alignment vertical="center" wrapText="1"/>
    </xf>
    <xf numFmtId="0" fontId="1" fillId="0" borderId="94" xfId="3" applyFont="1" applyBorder="1" applyAlignment="1">
      <alignment vertical="center" wrapText="1"/>
    </xf>
    <xf numFmtId="0" fontId="1" fillId="0" borderId="83" xfId="0" applyFont="1" applyBorder="1" applyAlignment="1">
      <alignment vertical="center" wrapText="1"/>
    </xf>
    <xf numFmtId="0" fontId="1" fillId="0" borderId="35" xfId="0" applyFont="1" applyBorder="1" applyAlignment="1">
      <alignment vertical="center" wrapText="1"/>
    </xf>
    <xf numFmtId="0" fontId="1" fillId="0" borderId="37" xfId="2" applyBorder="1" applyAlignment="1">
      <alignment horizontal="left" vertical="center" wrapText="1"/>
    </xf>
    <xf numFmtId="14" fontId="1" fillId="0" borderId="0" xfId="0" applyNumberFormat="1" applyFont="1"/>
  </cellXfs>
  <cellStyles count="12">
    <cellStyle name="Explanatory Text 2" xfId="7"/>
    <cellStyle name="Followed Hyperlink" xfId="11" builtinId="9" hidden="1"/>
    <cellStyle name="Followed Hyperlink" xfId="10" builtinId="9" hidden="1"/>
    <cellStyle name="Followed Hyperlink" xfId="9" builtinId="9" hidden="1"/>
    <cellStyle name="Hyperlink" xfId="1" builtinId="8"/>
    <cellStyle name="Hyperlink 2" xfId="4"/>
    <cellStyle name="Hyperlink 3" xfId="6"/>
    <cellStyle name="Normal" xfId="0" builtinId="0"/>
    <cellStyle name="Normal 2" xfId="2"/>
    <cellStyle name="Normal 3" xfId="3"/>
    <cellStyle name="TableStyleLight1" xfId="5"/>
    <cellStyle name="TableStyleLight1 2" xfId="8"/>
  </cellStyles>
  <dxfs count="71">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51"/>
        </patternFill>
      </fill>
    </dxf>
    <dxf>
      <fill>
        <patternFill>
          <bgColor indexed="11"/>
        </patternFill>
      </fill>
    </dxf>
    <dxf>
      <fill>
        <patternFill>
          <bgColor indexed="10"/>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2"/>
        </patternFill>
      </fill>
    </dxf>
    <dxf>
      <font>
        <condense val="0"/>
        <extend val="0"/>
        <color auto="1"/>
      </font>
      <fill>
        <patternFill>
          <bgColor indexed="11"/>
        </patternFill>
      </fill>
    </dxf>
    <dxf>
      <fill>
        <patternFill>
          <bgColor indexed="10"/>
        </patternFill>
      </fill>
    </dxf>
    <dxf>
      <fill>
        <patternFill>
          <bgColor indexed="53"/>
        </patternFill>
      </fill>
    </dxf>
    <dxf>
      <fill>
        <patternFill>
          <bgColor indexed="11"/>
        </patternFill>
      </fill>
    </dxf>
    <dxf>
      <fill>
        <patternFill>
          <bgColor indexed="10"/>
        </patternFill>
      </fill>
    </dxf>
    <dxf>
      <fill>
        <patternFill>
          <bgColor indexed="53"/>
        </patternFill>
      </fill>
    </dxf>
    <dxf>
      <fill>
        <patternFill>
          <bgColor indexed="1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pprc.qmul.ac.uk/~lloyd/gridpp/argo.html" TargetMode="External"/><Relationship Id="rId1" Type="http://schemas.openxmlformats.org/officeDocument/2006/relationships/hyperlink" Target="http://argo.egi.eu/lavoisier/site_reports?accept=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cern@schoo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showGridLines="0" zoomScale="90" zoomScaleNormal="90" zoomScalePageLayoutView="75" workbookViewId="0">
      <selection activeCell="B24" sqref="B24"/>
    </sheetView>
  </sheetViews>
  <sheetFormatPr defaultColWidth="8.85546875" defaultRowHeight="12.75" x14ac:dyDescent="0.2"/>
  <cols>
    <col min="1" max="1" width="15.42578125" customWidth="1"/>
    <col min="2" max="2" width="40.42578125" customWidth="1"/>
    <col min="3" max="3" width="23.85546875" style="37" customWidth="1"/>
    <col min="4" max="4" width="11.140625" style="37" customWidth="1"/>
    <col min="5" max="5" width="10.42578125" style="37" customWidth="1"/>
    <col min="6" max="6" width="8.42578125" style="37" customWidth="1"/>
    <col min="7" max="8" width="8.7109375" customWidth="1"/>
    <col min="9" max="9" width="9.42578125" bestFit="1" customWidth="1"/>
    <col min="10" max="24" width="8.7109375" customWidth="1"/>
    <col min="25" max="25" width="32.140625" customWidth="1"/>
    <col min="26" max="27" width="8.7109375" customWidth="1"/>
    <col min="28" max="28" width="33.140625" customWidth="1"/>
    <col min="29" max="33" width="8.7109375" customWidth="1"/>
    <col min="34" max="34" width="21" customWidth="1"/>
  </cols>
  <sheetData>
    <row r="1" spans="1:25" ht="13.5" thickBot="1" x14ac:dyDescent="0.25"/>
    <row r="2" spans="1:25" x14ac:dyDescent="0.2">
      <c r="A2" s="133" t="s">
        <v>0</v>
      </c>
      <c r="B2" s="16"/>
      <c r="G2" s="19"/>
      <c r="H2" s="238" t="s">
        <v>1</v>
      </c>
      <c r="I2" s="239"/>
      <c r="J2" s="240"/>
    </row>
    <row r="3" spans="1:25" x14ac:dyDescent="0.2">
      <c r="A3" s="134" t="s">
        <v>2</v>
      </c>
      <c r="B3" s="131" t="s">
        <v>3</v>
      </c>
      <c r="G3" s="27"/>
      <c r="H3" s="241" t="s">
        <v>4</v>
      </c>
      <c r="I3" s="242"/>
      <c r="J3" s="241"/>
    </row>
    <row r="4" spans="1:25" x14ac:dyDescent="0.2">
      <c r="A4" s="134" t="s">
        <v>5</v>
      </c>
      <c r="B4" s="131" t="s">
        <v>223</v>
      </c>
      <c r="G4" s="20"/>
      <c r="H4" s="243" t="s">
        <v>6</v>
      </c>
      <c r="I4" s="242"/>
      <c r="J4" s="241"/>
    </row>
    <row r="5" spans="1:25" ht="13.5" thickBot="1" x14ac:dyDescent="0.25">
      <c r="A5" s="135" t="s">
        <v>7</v>
      </c>
      <c r="B5" s="57" t="s">
        <v>8</v>
      </c>
      <c r="G5" s="21"/>
      <c r="H5" s="243" t="s">
        <v>9</v>
      </c>
      <c r="I5" s="242"/>
      <c r="J5" s="241"/>
    </row>
    <row r="6" spans="1:25" ht="13.5" thickBot="1" x14ac:dyDescent="0.25">
      <c r="G6" s="18"/>
      <c r="H6" s="226" t="s">
        <v>10</v>
      </c>
      <c r="I6" s="226"/>
      <c r="J6" s="227"/>
    </row>
    <row r="8" spans="1:25" ht="13.5" thickBot="1" x14ac:dyDescent="0.25"/>
    <row r="9" spans="1:25" ht="13.5" thickBot="1" x14ac:dyDescent="0.25">
      <c r="A9" s="224" t="s">
        <v>11</v>
      </c>
      <c r="B9" s="234" t="s">
        <v>12</v>
      </c>
      <c r="C9" s="236" t="s">
        <v>13</v>
      </c>
      <c r="D9" s="228" t="str">
        <f>Resources!A12</f>
        <v>Birmingham</v>
      </c>
      <c r="E9" s="229"/>
      <c r="F9" s="230"/>
      <c r="G9" s="228" t="str">
        <f>Resources!A13</f>
        <v>Bristol</v>
      </c>
      <c r="H9" s="229"/>
      <c r="I9" s="230"/>
      <c r="J9" s="228" t="str">
        <f>Resources!A14</f>
        <v>Cambridge</v>
      </c>
      <c r="K9" s="229"/>
      <c r="L9" s="230"/>
      <c r="M9" s="228" t="str">
        <f>Resources!A15</f>
        <v>Oxford</v>
      </c>
      <c r="N9" s="229"/>
      <c r="O9" s="230"/>
      <c r="P9" s="228" t="str">
        <f>Resources!A16</f>
        <v>RALPP</v>
      </c>
      <c r="Q9" s="229"/>
      <c r="R9" s="230"/>
      <c r="S9" s="228" t="s">
        <v>14</v>
      </c>
      <c r="T9" s="231"/>
      <c r="U9" s="232"/>
      <c r="V9" s="228" t="s">
        <v>15</v>
      </c>
      <c r="W9" s="229"/>
      <c r="X9" s="230"/>
      <c r="Y9" s="224" t="s">
        <v>16</v>
      </c>
    </row>
    <row r="10" spans="1:25" ht="13.5" thickBot="1" x14ac:dyDescent="0.25">
      <c r="A10" s="233"/>
      <c r="B10" s="235"/>
      <c r="C10" s="237"/>
      <c r="D10" s="136" t="s">
        <v>17</v>
      </c>
      <c r="E10" s="137" t="s">
        <v>18</v>
      </c>
      <c r="F10" s="137" t="s">
        <v>19</v>
      </c>
      <c r="G10" s="136" t="s">
        <v>17</v>
      </c>
      <c r="H10" s="137" t="s">
        <v>18</v>
      </c>
      <c r="I10" s="137" t="s">
        <v>19</v>
      </c>
      <c r="J10" s="136" t="s">
        <v>17</v>
      </c>
      <c r="K10" s="137" t="s">
        <v>18</v>
      </c>
      <c r="L10" s="137" t="s">
        <v>19</v>
      </c>
      <c r="M10" s="136" t="s">
        <v>17</v>
      </c>
      <c r="N10" s="137" t="s">
        <v>18</v>
      </c>
      <c r="O10" s="137" t="s">
        <v>19</v>
      </c>
      <c r="P10" s="136" t="s">
        <v>17</v>
      </c>
      <c r="Q10" s="137" t="s">
        <v>18</v>
      </c>
      <c r="R10" s="137" t="s">
        <v>19</v>
      </c>
      <c r="S10" s="136" t="s">
        <v>17</v>
      </c>
      <c r="T10" s="137" t="s">
        <v>18</v>
      </c>
      <c r="U10" s="137" t="s">
        <v>19</v>
      </c>
      <c r="V10" s="136" t="s">
        <v>17</v>
      </c>
      <c r="W10" s="137" t="s">
        <v>18</v>
      </c>
      <c r="X10" s="137" t="s">
        <v>19</v>
      </c>
      <c r="Y10" s="225"/>
    </row>
    <row r="11" spans="1:25" ht="26.25" thickBot="1" x14ac:dyDescent="0.25">
      <c r="A11" s="58" t="s">
        <v>20</v>
      </c>
      <c r="B11" s="138" t="s">
        <v>21</v>
      </c>
      <c r="C11" s="38">
        <v>1</v>
      </c>
      <c r="D11" s="33">
        <v>1.1655011655011656</v>
      </c>
      <c r="E11" s="33">
        <v>1.404494382022472</v>
      </c>
      <c r="F11" s="33">
        <f>Resources!G25</f>
        <v>1.404494382022472</v>
      </c>
      <c r="G11" s="33">
        <v>1.7834394904458599</v>
      </c>
      <c r="H11" s="33">
        <v>1.8604651162790697</v>
      </c>
      <c r="I11" s="33">
        <f>Resources!G26</f>
        <v>1.8604651162790697</v>
      </c>
      <c r="J11" s="33">
        <v>1.4021164021164021</v>
      </c>
      <c r="K11" s="33">
        <v>1.4402173913043479</v>
      </c>
      <c r="L11" s="33">
        <f>Resources!G27</f>
        <v>1.4402173913043479</v>
      </c>
      <c r="M11" s="33">
        <v>1.8359375</v>
      </c>
      <c r="N11" s="33">
        <v>1.7279411764705883</v>
      </c>
      <c r="O11" s="33">
        <f>Resources!G28</f>
        <v>1.7279411764705883</v>
      </c>
      <c r="P11" s="33">
        <v>1.7014341590612776</v>
      </c>
      <c r="Q11" s="33">
        <v>1.7171052631578947</v>
      </c>
      <c r="R11" s="33">
        <f>Resources!G29</f>
        <v>1.7171052631578947</v>
      </c>
      <c r="S11" s="33">
        <v>1.8918918918918919</v>
      </c>
      <c r="T11" s="33">
        <v>1.7948717948717949</v>
      </c>
      <c r="U11" s="33">
        <f>Resources!G30</f>
        <v>1.7948717948717949</v>
      </c>
      <c r="V11" s="33">
        <v>1.5810104529616724</v>
      </c>
      <c r="W11" s="33">
        <v>1.65</v>
      </c>
      <c r="X11" s="33">
        <f>Resources!G31</f>
        <v>1.65</v>
      </c>
      <c r="Y11" s="3"/>
    </row>
    <row r="12" spans="1:25" ht="20.100000000000001" customHeight="1" thickBot="1" x14ac:dyDescent="0.25">
      <c r="A12" s="58" t="s">
        <v>22</v>
      </c>
      <c r="B12" s="138" t="s">
        <v>23</v>
      </c>
      <c r="C12" s="139">
        <v>1</v>
      </c>
      <c r="D12" s="33">
        <v>2.4835299901671584</v>
      </c>
      <c r="E12" s="33">
        <v>2.7397966101694915</v>
      </c>
      <c r="F12" s="33">
        <f>Resources!F25</f>
        <v>2.7397966101694915</v>
      </c>
      <c r="G12" s="33">
        <v>2.189161098737936</v>
      </c>
      <c r="H12" s="33">
        <v>2.1558707413364528</v>
      </c>
      <c r="I12" s="33">
        <f>Resources!F26</f>
        <v>2.1558707413364528</v>
      </c>
      <c r="J12" s="33">
        <v>3.0858533194299618</v>
      </c>
      <c r="K12" s="33">
        <v>1.7632571996027806</v>
      </c>
      <c r="L12" s="33">
        <f>Resources!F27</f>
        <v>1.7632571996027806</v>
      </c>
      <c r="M12" s="33">
        <v>2.4043149946062568</v>
      </c>
      <c r="N12" s="33">
        <v>2.1506481373350463</v>
      </c>
      <c r="O12" s="33">
        <f>Resources!F28</f>
        <v>2.1506481373350463</v>
      </c>
      <c r="P12" s="33">
        <v>2.3953644782451238</v>
      </c>
      <c r="Q12" s="33">
        <v>2.132461311717023</v>
      </c>
      <c r="R12" s="33">
        <f>Resources!F29</f>
        <v>2.132461311717023</v>
      </c>
      <c r="S12" s="33">
        <v>2.0650887573964498</v>
      </c>
      <c r="T12" s="33">
        <v>1.819485174323884</v>
      </c>
      <c r="U12" s="33">
        <f>Resources!F30</f>
        <v>1.819485174323884</v>
      </c>
      <c r="V12" s="33">
        <v>2.4055433446336103</v>
      </c>
      <c r="W12" s="33">
        <v>2.1673098305971612</v>
      </c>
      <c r="X12" s="33">
        <f>Resources!F31</f>
        <v>2.1673098305971612</v>
      </c>
      <c r="Y12" s="140"/>
    </row>
    <row r="13" spans="1:25" ht="26.25" thickBot="1" x14ac:dyDescent="0.25">
      <c r="A13" s="58" t="s">
        <v>24</v>
      </c>
      <c r="B13" s="138" t="s">
        <v>25</v>
      </c>
      <c r="C13" s="139" t="s">
        <v>26</v>
      </c>
      <c r="D13" s="141">
        <v>0.7</v>
      </c>
      <c r="E13" s="141">
        <v>0.42</v>
      </c>
      <c r="F13" s="33">
        <v>0.42</v>
      </c>
      <c r="G13" s="141">
        <v>0.99</v>
      </c>
      <c r="H13" s="141">
        <v>1</v>
      </c>
      <c r="I13" s="33">
        <v>1</v>
      </c>
      <c r="J13" s="33">
        <v>0.99114333333333315</v>
      </c>
      <c r="K13" s="33">
        <v>1</v>
      </c>
      <c r="L13" s="33">
        <v>1</v>
      </c>
      <c r="M13" s="33">
        <v>0.99</v>
      </c>
      <c r="N13" s="33">
        <v>1</v>
      </c>
      <c r="O13" s="33">
        <v>1</v>
      </c>
      <c r="P13" s="33">
        <v>0.95</v>
      </c>
      <c r="Q13" s="33">
        <v>0.93</v>
      </c>
      <c r="R13" s="33">
        <v>0.93</v>
      </c>
      <c r="S13" s="33">
        <v>0.95</v>
      </c>
      <c r="T13" s="33">
        <v>0.99</v>
      </c>
      <c r="U13" s="33">
        <v>0.99</v>
      </c>
      <c r="V13" s="33">
        <v>0.92852388888888893</v>
      </c>
      <c r="W13" s="33">
        <v>0.89</v>
      </c>
      <c r="X13" s="33">
        <f>AVERAGE(F13,I13,L13,O13,R13,U13)</f>
        <v>0.89</v>
      </c>
      <c r="Y13" s="143" t="s">
        <v>204</v>
      </c>
    </row>
    <row r="14" spans="1:25" ht="25.5" x14ac:dyDescent="0.2">
      <c r="A14" s="58" t="s">
        <v>27</v>
      </c>
      <c r="B14" s="138" t="s">
        <v>28</v>
      </c>
      <c r="C14" s="139" t="s">
        <v>26</v>
      </c>
      <c r="D14" s="141">
        <v>0.7</v>
      </c>
      <c r="E14" s="141">
        <v>0.42</v>
      </c>
      <c r="F14" s="33">
        <v>0.42</v>
      </c>
      <c r="G14" s="141">
        <v>0.99</v>
      </c>
      <c r="H14" s="141">
        <v>1</v>
      </c>
      <c r="I14" s="33">
        <v>1</v>
      </c>
      <c r="J14" s="33">
        <v>0.99114333333333315</v>
      </c>
      <c r="K14" s="33">
        <v>1</v>
      </c>
      <c r="L14" s="33">
        <v>1</v>
      </c>
      <c r="M14" s="33">
        <v>0.95</v>
      </c>
      <c r="N14" s="33">
        <v>1</v>
      </c>
      <c r="O14" s="33">
        <v>1</v>
      </c>
      <c r="P14" s="33">
        <v>0.95</v>
      </c>
      <c r="Q14" s="33">
        <v>0.93</v>
      </c>
      <c r="R14" s="33">
        <v>0.93</v>
      </c>
      <c r="S14" s="33">
        <v>0.95</v>
      </c>
      <c r="T14" s="33">
        <v>0.99</v>
      </c>
      <c r="U14" s="33">
        <v>0.99</v>
      </c>
      <c r="V14" s="33">
        <v>0.92185722222222222</v>
      </c>
      <c r="W14" s="33">
        <v>0.89</v>
      </c>
      <c r="X14" s="33">
        <f>AVERAGE(F14,I14,L14,O14,R14,U14)</f>
        <v>0.89</v>
      </c>
      <c r="Y14" s="140"/>
    </row>
    <row r="15" spans="1:25" ht="24" customHeight="1" x14ac:dyDescent="0.2">
      <c r="A15" s="58" t="s">
        <v>29</v>
      </c>
      <c r="B15" s="138" t="s">
        <v>30</v>
      </c>
      <c r="C15" s="139">
        <v>0.5</v>
      </c>
      <c r="D15" s="141">
        <v>0.7718010909919496</v>
      </c>
      <c r="E15" s="141">
        <v>0.68964817265861267</v>
      </c>
      <c r="F15" s="141">
        <f>Resources!O25</f>
        <v>0.59201069041301335</v>
      </c>
      <c r="G15" s="141">
        <v>0.59097088422346322</v>
      </c>
      <c r="H15" s="141">
        <v>0.59005539032516363</v>
      </c>
      <c r="I15" s="141">
        <f>Resources!O26</f>
        <v>0.58684289767589082</v>
      </c>
      <c r="J15" s="141">
        <v>1.0330490745329695</v>
      </c>
      <c r="K15" s="141">
        <v>1.1187132201765155</v>
      </c>
      <c r="L15" s="141">
        <f>Resources!O27</f>
        <v>1.1252092725762823</v>
      </c>
      <c r="M15" s="141">
        <v>0.85716838473258039</v>
      </c>
      <c r="N15" s="141">
        <v>0.75248298287934634</v>
      </c>
      <c r="O15" s="141">
        <f>Resources!O28</f>
        <v>0.83990084574937629</v>
      </c>
      <c r="P15" s="141">
        <v>0.91542083131249508</v>
      </c>
      <c r="Q15" s="141">
        <v>0.97405068091915281</v>
      </c>
      <c r="R15" s="141">
        <f>Resources!O29</f>
        <v>1.0077962247031227</v>
      </c>
      <c r="S15" s="141">
        <v>0.70369401596326819</v>
      </c>
      <c r="T15" s="141">
        <v>0.67366016837746778</v>
      </c>
      <c r="U15" s="141">
        <f>Resources!O30</f>
        <v>0.35176636182361692</v>
      </c>
      <c r="V15" s="141">
        <v>0.83975997768819932</v>
      </c>
      <c r="W15" s="141">
        <v>0.82344324716780759</v>
      </c>
      <c r="X15" s="141">
        <f>Resources!O31</f>
        <v>0.83115527020890878</v>
      </c>
      <c r="Y15" s="142"/>
    </row>
    <row r="16" spans="1:25" ht="20.100000000000001" customHeight="1" x14ac:dyDescent="0.2">
      <c r="A16" s="58" t="s">
        <v>31</v>
      </c>
      <c r="B16" s="138" t="s">
        <v>32</v>
      </c>
      <c r="C16" s="139">
        <v>0.5</v>
      </c>
      <c r="D16" s="141">
        <v>0.67714069343172723</v>
      </c>
      <c r="E16" s="141">
        <v>0.59547956101377419</v>
      </c>
      <c r="F16" s="141">
        <f>Resources!N25</f>
        <v>0.48883276147394294</v>
      </c>
      <c r="G16" s="141">
        <v>0.44993858676661941</v>
      </c>
      <c r="H16" s="141">
        <v>0.36533019038973324</v>
      </c>
      <c r="I16" s="141">
        <f>Resources!N26</f>
        <v>0.42504034256375978</v>
      </c>
      <c r="J16" s="141">
        <v>0.79075431931199047</v>
      </c>
      <c r="K16" s="141">
        <v>0.84123873901779678</v>
      </c>
      <c r="L16" s="141">
        <f>Resources!N27</f>
        <v>0.78615645073181684</v>
      </c>
      <c r="M16" s="141">
        <v>0.7874294154289414</v>
      </c>
      <c r="N16" s="141">
        <v>0.67476880741344525</v>
      </c>
      <c r="O16" s="141">
        <f>Resources!N28</f>
        <v>0.77487048812293535</v>
      </c>
      <c r="P16" s="141">
        <v>0.65533255505759536</v>
      </c>
      <c r="Q16" s="141">
        <v>0.7340005238283136</v>
      </c>
      <c r="R16" s="141">
        <f>Resources!N29</f>
        <v>0.80407091518227991</v>
      </c>
      <c r="S16" s="141">
        <v>0.5917483921737372</v>
      </c>
      <c r="T16" s="141">
        <v>0.60153770059930523</v>
      </c>
      <c r="U16" s="141">
        <f>Resources!N30</f>
        <v>0.25961348398944656</v>
      </c>
      <c r="V16" s="141">
        <v>0.67605213373680184</v>
      </c>
      <c r="W16" s="141">
        <v>0.65701579362324969</v>
      </c>
      <c r="X16" s="141">
        <f>Resources!N31</f>
        <v>0.6815988761828542</v>
      </c>
      <c r="Y16" s="143"/>
    </row>
    <row r="17" spans="1:23" x14ac:dyDescent="0.2">
      <c r="W17" s="51"/>
    </row>
    <row r="23" spans="1:23" x14ac:dyDescent="0.2">
      <c r="A23" t="s">
        <v>33</v>
      </c>
      <c r="B23" s="52" t="s">
        <v>34</v>
      </c>
    </row>
    <row r="24" spans="1:23" x14ac:dyDescent="0.2">
      <c r="A24" s="51" t="s">
        <v>35</v>
      </c>
      <c r="B24" s="52" t="s">
        <v>36</v>
      </c>
    </row>
    <row r="25" spans="1:23" x14ac:dyDescent="0.2">
      <c r="B25" s="52"/>
    </row>
  </sheetData>
  <mergeCells count="16">
    <mergeCell ref="A9:A10"/>
    <mergeCell ref="B9:B10"/>
    <mergeCell ref="C9:C10"/>
    <mergeCell ref="H2:J2"/>
    <mergeCell ref="H3:J3"/>
    <mergeCell ref="H4:J4"/>
    <mergeCell ref="H5:J5"/>
    <mergeCell ref="Y9:Y10"/>
    <mergeCell ref="H6:J6"/>
    <mergeCell ref="D9:F9"/>
    <mergeCell ref="G9:I9"/>
    <mergeCell ref="V9:X9"/>
    <mergeCell ref="J9:L9"/>
    <mergeCell ref="M9:O9"/>
    <mergeCell ref="P9:R9"/>
    <mergeCell ref="S9:U9"/>
  </mergeCells>
  <phoneticPr fontId="3" type="noConversion"/>
  <conditionalFormatting sqref="V11:X12 D11:F12 I11:R12">
    <cfRule type="cellIs" dxfId="70" priority="78" stopIfTrue="1" operator="greaterThanOrEqual">
      <formula>1</formula>
    </cfRule>
    <cfRule type="cellIs" dxfId="69" priority="79" stopIfTrue="1" operator="greaterThanOrEqual">
      <formula>0.95</formula>
    </cfRule>
    <cfRule type="cellIs" dxfId="68" priority="80" stopIfTrue="1" operator="lessThan">
      <formula>0.95</formula>
    </cfRule>
  </conditionalFormatting>
  <conditionalFormatting sqref="V13:X14 D13:F14 I13:R14">
    <cfRule type="cellIs" dxfId="67" priority="81" stopIfTrue="1" operator="greaterThanOrEqual">
      <formula>0.95</formula>
    </cfRule>
    <cfRule type="cellIs" dxfId="66" priority="82" stopIfTrue="1" operator="greaterThanOrEqual">
      <formula>0.9</formula>
    </cfRule>
    <cfRule type="cellIs" dxfId="65" priority="83" stopIfTrue="1" operator="lessThan">
      <formula>0.9</formula>
    </cfRule>
  </conditionalFormatting>
  <conditionalFormatting sqref="V15:X16 D15:F16 I15:R16">
    <cfRule type="cellIs" dxfId="64" priority="84" stopIfTrue="1" operator="greaterThanOrEqual">
      <formula>0.5</formula>
    </cfRule>
    <cfRule type="cellIs" dxfId="63" priority="85" stopIfTrue="1" operator="greaterThanOrEqual">
      <formula>0.4</formula>
    </cfRule>
    <cfRule type="cellIs" dxfId="62" priority="86" stopIfTrue="1" operator="lessThan">
      <formula>0.4</formula>
    </cfRule>
  </conditionalFormatting>
  <conditionalFormatting sqref="U11:U12">
    <cfRule type="cellIs" dxfId="61" priority="25" stopIfTrue="1" operator="greaterThanOrEqual">
      <formula>1</formula>
    </cfRule>
    <cfRule type="cellIs" dxfId="60" priority="26" stopIfTrue="1" operator="greaterThanOrEqual">
      <formula>0.95</formula>
    </cfRule>
    <cfRule type="cellIs" dxfId="59" priority="27" stopIfTrue="1" operator="lessThan">
      <formula>0.95</formula>
    </cfRule>
  </conditionalFormatting>
  <conditionalFormatting sqref="U13:U14">
    <cfRule type="cellIs" dxfId="58" priority="28" stopIfTrue="1" operator="greaterThanOrEqual">
      <formula>0.95</formula>
    </cfRule>
    <cfRule type="cellIs" dxfId="57" priority="29" stopIfTrue="1" operator="greaterThanOrEqual">
      <formula>0.9</formula>
    </cfRule>
    <cfRule type="cellIs" dxfId="56" priority="30" stopIfTrue="1" operator="lessThan">
      <formula>0.9</formula>
    </cfRule>
  </conditionalFormatting>
  <conditionalFormatting sqref="U15:U16">
    <cfRule type="cellIs" dxfId="55" priority="31" stopIfTrue="1" operator="greaterThanOrEqual">
      <formula>0.5</formula>
    </cfRule>
    <cfRule type="cellIs" dxfId="54" priority="32" stopIfTrue="1" operator="greaterThanOrEqual">
      <formula>0.4</formula>
    </cfRule>
    <cfRule type="cellIs" dxfId="53" priority="33" stopIfTrue="1" operator="lessThan">
      <formula>0.4</formula>
    </cfRule>
  </conditionalFormatting>
  <conditionalFormatting sqref="S13:T14">
    <cfRule type="cellIs" dxfId="52" priority="16" stopIfTrue="1" operator="greaterThanOrEqual">
      <formula>0.95</formula>
    </cfRule>
    <cfRule type="cellIs" dxfId="51" priority="17" stopIfTrue="1" operator="greaterThanOrEqual">
      <formula>0.9</formula>
    </cfRule>
    <cfRule type="cellIs" dxfId="50" priority="18" stopIfTrue="1" operator="lessThan">
      <formula>0.9</formula>
    </cfRule>
  </conditionalFormatting>
  <conditionalFormatting sqref="S15:T16">
    <cfRule type="cellIs" dxfId="49" priority="19" stopIfTrue="1" operator="greaterThanOrEqual">
      <formula>0.5</formula>
    </cfRule>
    <cfRule type="cellIs" dxfId="48" priority="20" stopIfTrue="1" operator="greaterThanOrEqual">
      <formula>0.4</formula>
    </cfRule>
    <cfRule type="cellIs" dxfId="47" priority="21" stopIfTrue="1" operator="lessThan">
      <formula>0.4</formula>
    </cfRule>
  </conditionalFormatting>
  <conditionalFormatting sqref="G11:H12">
    <cfRule type="cellIs" dxfId="46" priority="7" stopIfTrue="1" operator="greaterThanOrEqual">
      <formula>1</formula>
    </cfRule>
    <cfRule type="cellIs" dxfId="45" priority="8" stopIfTrue="1" operator="greaterThanOrEqual">
      <formula>0.95</formula>
    </cfRule>
    <cfRule type="cellIs" dxfId="44" priority="9" stopIfTrue="1" operator="lessThan">
      <formula>0.95</formula>
    </cfRule>
  </conditionalFormatting>
  <conditionalFormatting sqref="G13:H14">
    <cfRule type="cellIs" dxfId="43" priority="10" stopIfTrue="1" operator="greaterThanOrEqual">
      <formula>0.95</formula>
    </cfRule>
    <cfRule type="cellIs" dxfId="42" priority="11" stopIfTrue="1" operator="greaterThanOrEqual">
      <formula>0.9</formula>
    </cfRule>
    <cfRule type="cellIs" dxfId="41" priority="12" stopIfTrue="1" operator="lessThan">
      <formula>0.9</formula>
    </cfRule>
  </conditionalFormatting>
  <conditionalFormatting sqref="G15:H16">
    <cfRule type="cellIs" dxfId="40" priority="13" stopIfTrue="1" operator="greaterThanOrEqual">
      <formula>0.5</formula>
    </cfRule>
    <cfRule type="cellIs" dxfId="39" priority="14" stopIfTrue="1" operator="greaterThanOrEqual">
      <formula>0.4</formula>
    </cfRule>
    <cfRule type="cellIs" dxfId="38" priority="15" stopIfTrue="1" operator="lessThan">
      <formula>0.4</formula>
    </cfRule>
  </conditionalFormatting>
  <conditionalFormatting sqref="S11:T11">
    <cfRule type="cellIs" dxfId="37" priority="4" stopIfTrue="1" operator="greaterThanOrEqual">
      <formula>1</formula>
    </cfRule>
    <cfRule type="cellIs" dxfId="36" priority="5" stopIfTrue="1" operator="greaterThanOrEqual">
      <formula>0.95</formula>
    </cfRule>
    <cfRule type="cellIs" dxfId="35" priority="6" stopIfTrue="1" operator="lessThan">
      <formula>0.95</formula>
    </cfRule>
  </conditionalFormatting>
  <conditionalFormatting sqref="S12:T12">
    <cfRule type="cellIs" dxfId="34" priority="1" stopIfTrue="1" operator="greaterThanOrEqual">
      <formula>1</formula>
    </cfRule>
    <cfRule type="cellIs" dxfId="33" priority="2" stopIfTrue="1" operator="greaterThanOrEqual">
      <formula>0.95</formula>
    </cfRule>
    <cfRule type="cellIs" dxfId="32" priority="3" stopIfTrue="1" operator="lessThan">
      <formula>0.95</formula>
    </cfRule>
  </conditionalFormatting>
  <hyperlinks>
    <hyperlink ref="B23" r:id="rId1"/>
    <hyperlink ref="B24" r:id="rId2"/>
  </hyperlinks>
  <pageMargins left="0.75" right="0.75" top="1" bottom="1" header="0.5" footer="0.5"/>
  <pageSetup paperSize="9" scale="41" orientation="landscape"/>
  <headerFooter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59"/>
  <sheetViews>
    <sheetView showGridLines="0" workbookViewId="0">
      <selection activeCell="R28" sqref="R28"/>
    </sheetView>
  </sheetViews>
  <sheetFormatPr defaultColWidth="8.85546875" defaultRowHeight="12.75" x14ac:dyDescent="0.2"/>
  <cols>
    <col min="1" max="1" width="13.85546875" customWidth="1"/>
    <col min="2" max="2" width="11.7109375" customWidth="1"/>
    <col min="3" max="3" width="12.42578125" customWidth="1"/>
    <col min="4" max="4" width="11.7109375" customWidth="1"/>
    <col min="5" max="5" width="14.42578125" customWidth="1"/>
    <col min="6" max="6" width="15.28515625" customWidth="1"/>
    <col min="7" max="7" width="19" customWidth="1"/>
    <col min="8" max="8" width="20" customWidth="1"/>
    <col min="9" max="9" width="13.140625" customWidth="1"/>
    <col min="10" max="10" width="11.42578125" customWidth="1"/>
    <col min="11" max="11" width="12.42578125" customWidth="1"/>
    <col min="12" max="12" width="10.85546875" customWidth="1"/>
    <col min="13" max="13" width="10.42578125" customWidth="1"/>
    <col min="14" max="14" width="10.7109375" customWidth="1"/>
    <col min="15" max="15" width="15.7109375" customWidth="1"/>
    <col min="16" max="16" width="20.5703125" bestFit="1" customWidth="1"/>
    <col min="17" max="18" width="12" customWidth="1"/>
    <col min="19" max="19" width="15.140625" customWidth="1"/>
    <col min="20" max="20" width="10.28515625" bestFit="1" customWidth="1"/>
  </cols>
  <sheetData>
    <row r="1" spans="1:19" ht="13.5" thickBot="1" x14ac:dyDescent="0.25"/>
    <row r="2" spans="1:19" x14ac:dyDescent="0.2">
      <c r="A2" s="252" t="s">
        <v>0</v>
      </c>
      <c r="B2" s="253"/>
      <c r="C2" s="254"/>
      <c r="D2" s="51"/>
    </row>
    <row r="3" spans="1:19" x14ac:dyDescent="0.2">
      <c r="A3" s="134" t="s">
        <v>2</v>
      </c>
      <c r="B3" s="255" t="str">
        <f>Metrics!B3</f>
        <v>SouthGrid</v>
      </c>
      <c r="C3" s="256"/>
      <c r="D3" s="51"/>
    </row>
    <row r="4" spans="1:19" x14ac:dyDescent="0.2">
      <c r="A4" s="134" t="s">
        <v>5</v>
      </c>
      <c r="B4" s="259" t="str">
        <f>Metrics!B4</f>
        <v>Q3 2019</v>
      </c>
      <c r="C4" s="260"/>
      <c r="D4" s="51"/>
      <c r="I4" s="54"/>
    </row>
    <row r="5" spans="1:19" ht="13.5" thickBot="1" x14ac:dyDescent="0.25">
      <c r="A5" s="135" t="s">
        <v>7</v>
      </c>
      <c r="B5" s="261" t="str">
        <f>Metrics!B5</f>
        <v>Pete Gronbech</v>
      </c>
      <c r="C5" s="262"/>
      <c r="D5" s="51"/>
      <c r="I5" s="54"/>
      <c r="O5" s="50"/>
    </row>
    <row r="6" spans="1:19" x14ac:dyDescent="0.2">
      <c r="I6" s="54"/>
    </row>
    <row r="9" spans="1:19" ht="9" customHeight="1" thickBot="1" x14ac:dyDescent="0.25">
      <c r="A9" s="61" t="s">
        <v>37</v>
      </c>
    </row>
    <row r="10" spans="1:19" ht="49.5" customHeight="1" thickBot="1" x14ac:dyDescent="0.25">
      <c r="A10" s="24" t="s">
        <v>38</v>
      </c>
      <c r="B10" s="25" t="s">
        <v>39</v>
      </c>
      <c r="C10" s="26" t="s">
        <v>40</v>
      </c>
      <c r="D10" s="26"/>
      <c r="E10" s="26" t="s">
        <v>41</v>
      </c>
      <c r="F10" s="26" t="s">
        <v>42</v>
      </c>
      <c r="G10" s="39" t="s">
        <v>43</v>
      </c>
      <c r="I10" s="249" t="s">
        <v>44</v>
      </c>
      <c r="J10" s="250"/>
      <c r="K10" s="250"/>
      <c r="L10" s="250"/>
      <c r="M10" s="251"/>
      <c r="N10" s="36"/>
      <c r="O10" s="249" t="s">
        <v>45</v>
      </c>
      <c r="P10" s="250"/>
      <c r="Q10" s="250"/>
      <c r="R10" s="250"/>
      <c r="S10" s="251"/>
    </row>
    <row r="11" spans="1:19" x14ac:dyDescent="0.2">
      <c r="A11" s="40"/>
      <c r="B11" s="44"/>
      <c r="C11" s="105"/>
      <c r="D11" s="41"/>
      <c r="E11" s="42"/>
      <c r="F11" s="42"/>
      <c r="G11" s="106"/>
      <c r="I11" s="144" t="s">
        <v>38</v>
      </c>
      <c r="J11" s="145">
        <v>43647</v>
      </c>
      <c r="K11" s="145">
        <v>43678</v>
      </c>
      <c r="L11" s="145">
        <v>43709</v>
      </c>
      <c r="M11" s="146" t="s">
        <v>46</v>
      </c>
      <c r="O11" s="147" t="s">
        <v>38</v>
      </c>
      <c r="P11" s="148">
        <f>J11</f>
        <v>43647</v>
      </c>
      <c r="Q11" s="148">
        <f>K11</f>
        <v>43678</v>
      </c>
      <c r="R11" s="148">
        <f>L11</f>
        <v>43709</v>
      </c>
      <c r="S11" s="149" t="s">
        <v>46</v>
      </c>
    </row>
    <row r="12" spans="1:19" ht="13.5" thickBot="1" x14ac:dyDescent="0.25">
      <c r="A12" s="40" t="s">
        <v>47</v>
      </c>
      <c r="B12" s="109" t="s">
        <v>202</v>
      </c>
      <c r="C12" s="171" t="s">
        <v>203</v>
      </c>
      <c r="D12" s="171"/>
      <c r="E12" s="171" t="s">
        <v>48</v>
      </c>
      <c r="F12" s="171" t="s">
        <v>48</v>
      </c>
      <c r="G12" s="199" t="s">
        <v>49</v>
      </c>
      <c r="I12" s="150"/>
      <c r="J12" s="94"/>
      <c r="K12" s="94"/>
      <c r="L12" s="94"/>
      <c r="M12" s="151">
        <f>SUM(J12:L12)</f>
        <v>0</v>
      </c>
      <c r="O12" s="149"/>
      <c r="P12" s="94"/>
      <c r="Q12" s="94"/>
      <c r="R12" s="94"/>
      <c r="S12" s="151">
        <f>SUM(P12:R12)</f>
        <v>0</v>
      </c>
    </row>
    <row r="13" spans="1:19" ht="13.5" thickBot="1" x14ac:dyDescent="0.25">
      <c r="A13" s="40" t="s">
        <v>50</v>
      </c>
      <c r="B13" s="197" t="s">
        <v>202</v>
      </c>
      <c r="C13" s="171" t="s">
        <v>212</v>
      </c>
      <c r="D13" s="171"/>
      <c r="E13" s="171" t="s">
        <v>48</v>
      </c>
      <c r="F13" s="171" t="s">
        <v>51</v>
      </c>
      <c r="G13" s="199" t="s">
        <v>52</v>
      </c>
      <c r="I13" s="150" t="str">
        <f>$A12</f>
        <v>Birmingham</v>
      </c>
      <c r="J13" s="94">
        <v>6394268.7615999999</v>
      </c>
      <c r="K13" s="94">
        <v>7620342.6377999997</v>
      </c>
      <c r="L13" s="94">
        <v>7557531.4364999998</v>
      </c>
      <c r="M13" s="94">
        <f>SUM(J13:L13)</f>
        <v>21572142.835900001</v>
      </c>
      <c r="O13" s="149" t="str">
        <f t="shared" ref="O13:O18" si="0">$A12</f>
        <v>Birmingham</v>
      </c>
      <c r="P13" s="94">
        <v>7538297.6841000002</v>
      </c>
      <c r="Q13" s="94">
        <v>8870904.8530000001</v>
      </c>
      <c r="R13" s="94">
        <v>9716172.3978000004</v>
      </c>
      <c r="S13" s="151">
        <f t="shared" ref="S13:S18" si="1">SUM(P13:R13)</f>
        <v>26125374.934900001</v>
      </c>
    </row>
    <row r="14" spans="1:19" ht="13.5" thickBot="1" x14ac:dyDescent="0.25">
      <c r="A14" s="40" t="s">
        <v>53</v>
      </c>
      <c r="B14" s="198" t="s">
        <v>227</v>
      </c>
      <c r="C14" s="198" t="s">
        <v>226</v>
      </c>
      <c r="D14" s="118"/>
      <c r="E14" s="171" t="s">
        <v>48</v>
      </c>
      <c r="F14" s="171" t="s">
        <v>54</v>
      </c>
      <c r="G14" s="199" t="s">
        <v>228</v>
      </c>
      <c r="I14" s="150" t="str">
        <f>$A13</f>
        <v>Bristol</v>
      </c>
      <c r="J14" s="94">
        <v>1827194.2254000001</v>
      </c>
      <c r="K14" s="94">
        <v>7236685.0887000002</v>
      </c>
      <c r="L14" s="94">
        <v>4622800.5526000001</v>
      </c>
      <c r="M14" s="94">
        <f t="shared" ref="M14:M18" si="2">SUM(J14:L14)</f>
        <v>13686679.866700001</v>
      </c>
      <c r="O14" s="149" t="str">
        <f t="shared" si="0"/>
        <v>Bristol</v>
      </c>
      <c r="P14" s="94">
        <v>2939146.7932000002</v>
      </c>
      <c r="Q14" s="94">
        <v>8417903.5172000006</v>
      </c>
      <c r="R14" s="94">
        <v>7539816.8059999999</v>
      </c>
      <c r="S14" s="151">
        <f t="shared" si="1"/>
        <v>18896867.116400003</v>
      </c>
    </row>
    <row r="15" spans="1:19" ht="13.5" thickBot="1" x14ac:dyDescent="0.25">
      <c r="A15" s="40" t="s">
        <v>55</v>
      </c>
      <c r="B15" s="197" t="s">
        <v>56</v>
      </c>
      <c r="C15" s="171" t="s">
        <v>56</v>
      </c>
      <c r="D15" s="171"/>
      <c r="E15" s="171" t="s">
        <v>48</v>
      </c>
      <c r="F15" s="171" t="s">
        <v>54</v>
      </c>
      <c r="G15" s="199" t="s">
        <v>57</v>
      </c>
      <c r="I15" s="150" t="str">
        <f>$A14</f>
        <v>Cambridge</v>
      </c>
      <c r="J15" s="94">
        <v>5632204.398</v>
      </c>
      <c r="K15" s="94">
        <v>5370678.4100000001</v>
      </c>
      <c r="L15" s="94">
        <v>4240338.5735999998</v>
      </c>
      <c r="M15" s="94">
        <f t="shared" si="2"/>
        <v>15243221.3816</v>
      </c>
      <c r="O15" s="149" t="str">
        <f t="shared" si="0"/>
        <v>Cambridge</v>
      </c>
      <c r="P15" s="94">
        <v>7336674.4450000003</v>
      </c>
      <c r="Q15" s="94">
        <v>7417043.1328999996</v>
      </c>
      <c r="R15" s="94">
        <v>7063586.1235999996</v>
      </c>
      <c r="S15" s="151">
        <f t="shared" si="1"/>
        <v>21817303.701499999</v>
      </c>
    </row>
    <row r="16" spans="1:19" ht="13.5" thickBot="1" x14ac:dyDescent="0.25">
      <c r="A16" s="40" t="s">
        <v>58</v>
      </c>
      <c r="B16" s="197" t="s">
        <v>202</v>
      </c>
      <c r="C16" s="198" t="s">
        <v>59</v>
      </c>
      <c r="D16" s="171"/>
      <c r="E16" s="171" t="s">
        <v>205</v>
      </c>
      <c r="F16" s="171" t="s">
        <v>206</v>
      </c>
      <c r="G16" s="199" t="s">
        <v>207</v>
      </c>
      <c r="I16" s="150" t="str">
        <f>$A15</f>
        <v>Oxford</v>
      </c>
      <c r="J16" s="94">
        <v>21755209.491799999</v>
      </c>
      <c r="K16" s="94">
        <v>19465821.4091</v>
      </c>
      <c r="L16" s="94">
        <v>21110394.222800002</v>
      </c>
      <c r="M16" s="94">
        <f t="shared" si="2"/>
        <v>62331425.1237</v>
      </c>
      <c r="O16" s="149" t="str">
        <f t="shared" si="0"/>
        <v>Oxford</v>
      </c>
      <c r="P16" s="94">
        <v>23809108.943100002</v>
      </c>
      <c r="Q16" s="94">
        <v>20601912.337900002</v>
      </c>
      <c r="R16" s="94">
        <v>23151516.563200001</v>
      </c>
      <c r="S16" s="152">
        <f t="shared" si="1"/>
        <v>67562537.8442</v>
      </c>
    </row>
    <row r="17" spans="1:19" ht="13.5" thickBot="1" x14ac:dyDescent="0.25">
      <c r="A17" s="43" t="s">
        <v>14</v>
      </c>
      <c r="B17" s="109" t="s">
        <v>211</v>
      </c>
      <c r="C17" s="171" t="s">
        <v>202</v>
      </c>
      <c r="D17" s="171"/>
      <c r="E17" s="171" t="s">
        <v>60</v>
      </c>
      <c r="F17" s="171" t="s">
        <v>61</v>
      </c>
      <c r="G17" s="199" t="s">
        <v>62</v>
      </c>
      <c r="I17" s="150" t="str">
        <f>$A16</f>
        <v>RALPP</v>
      </c>
      <c r="J17" s="94">
        <v>25054059.3002</v>
      </c>
      <c r="K17" s="94">
        <v>29133200.2773</v>
      </c>
      <c r="L17" s="94">
        <v>27119748.109000001</v>
      </c>
      <c r="M17" s="94">
        <f t="shared" si="2"/>
        <v>81307007.686499998</v>
      </c>
      <c r="O17" s="149" t="str">
        <f t="shared" si="0"/>
        <v>RALPP</v>
      </c>
      <c r="P17" s="94">
        <v>34005347.522399999</v>
      </c>
      <c r="Q17" s="94">
        <v>34129813.513400003</v>
      </c>
      <c r="R17" s="94">
        <v>33772386.9692</v>
      </c>
      <c r="S17" s="151">
        <f t="shared" si="1"/>
        <v>101907548.00500001</v>
      </c>
    </row>
    <row r="18" spans="1:19" ht="13.5" thickBot="1" x14ac:dyDescent="0.25">
      <c r="A18" s="66"/>
      <c r="B18" s="4"/>
      <c r="C18" s="5"/>
      <c r="D18" s="5"/>
      <c r="E18" s="5"/>
      <c r="F18" s="5"/>
      <c r="G18" s="6"/>
      <c r="I18" s="87" t="s">
        <v>14</v>
      </c>
      <c r="J18" s="94">
        <v>2012927.4027</v>
      </c>
      <c r="K18" s="94">
        <v>1153177.4183</v>
      </c>
      <c r="L18" s="94">
        <v>0</v>
      </c>
      <c r="M18" s="94">
        <f t="shared" si="2"/>
        <v>3166104.821</v>
      </c>
      <c r="O18" s="149" t="str">
        <f t="shared" si="0"/>
        <v>Sussex</v>
      </c>
      <c r="P18" s="94">
        <v>2465276.3848000001</v>
      </c>
      <c r="Q18" s="94">
        <v>1824674.8030999999</v>
      </c>
      <c r="R18" s="94">
        <v>0</v>
      </c>
      <c r="S18" s="151">
        <f t="shared" si="1"/>
        <v>4289951.1879000003</v>
      </c>
    </row>
    <row r="19" spans="1:19" x14ac:dyDescent="0.2">
      <c r="I19" s="149" t="s">
        <v>63</v>
      </c>
      <c r="J19" s="151">
        <f>SUM(J12:J18)</f>
        <v>62675863.579700001</v>
      </c>
      <c r="K19" s="151">
        <f>SUM(K12:K18)</f>
        <v>69979905.2412</v>
      </c>
      <c r="L19" s="151">
        <f>SUM(L12:L18)</f>
        <v>64650812.894500002</v>
      </c>
      <c r="M19" s="153">
        <f>SUM(J19:L19)</f>
        <v>197306581.71539998</v>
      </c>
      <c r="O19" s="149" t="s">
        <v>46</v>
      </c>
      <c r="P19" s="151">
        <f>SUM(P12:P18)</f>
        <v>78093851.77260001</v>
      </c>
      <c r="Q19" s="151">
        <f>SUM(Q12:Q18)</f>
        <v>81262252.157500014</v>
      </c>
      <c r="R19" s="151">
        <f>SUM(R12:R18)</f>
        <v>81243478.859799996</v>
      </c>
      <c r="S19" s="151">
        <f>SUM(S12:S18)</f>
        <v>240599582.7899</v>
      </c>
    </row>
    <row r="20" spans="1:19" x14ac:dyDescent="0.2">
      <c r="A20" s="61" t="s">
        <v>64</v>
      </c>
    </row>
    <row r="21" spans="1:19" ht="13.5" customHeight="1" thickBot="1" x14ac:dyDescent="0.25"/>
    <row r="22" spans="1:19" ht="28.5" customHeight="1" thickBot="1" x14ac:dyDescent="0.25">
      <c r="A22" s="24"/>
      <c r="B22" s="257" t="s">
        <v>65</v>
      </c>
      <c r="C22" s="258"/>
      <c r="D22" s="244" t="s">
        <v>217</v>
      </c>
      <c r="E22" s="244"/>
      <c r="F22" s="246" t="s">
        <v>66</v>
      </c>
      <c r="G22" s="247"/>
      <c r="H22" s="247"/>
      <c r="I22" s="247"/>
      <c r="J22" s="247"/>
      <c r="K22" s="247"/>
      <c r="L22" s="247"/>
      <c r="M22" s="247"/>
      <c r="N22" s="247"/>
      <c r="O22" s="248"/>
      <c r="Q22" s="51"/>
    </row>
    <row r="23" spans="1:19" ht="51.75" thickBot="1" x14ac:dyDescent="0.25">
      <c r="A23" s="9" t="s">
        <v>38</v>
      </c>
      <c r="B23" s="154" t="s">
        <v>67</v>
      </c>
      <c r="C23" s="15" t="s">
        <v>68</v>
      </c>
      <c r="D23" s="14" t="s">
        <v>69</v>
      </c>
      <c r="E23" s="155" t="s">
        <v>68</v>
      </c>
      <c r="F23" s="60" t="s">
        <v>70</v>
      </c>
      <c r="G23" s="60" t="s">
        <v>71</v>
      </c>
      <c r="H23" s="60" t="s">
        <v>72</v>
      </c>
      <c r="I23" s="60" t="s">
        <v>73</v>
      </c>
      <c r="J23" s="60" t="s">
        <v>74</v>
      </c>
      <c r="K23" s="60" t="s">
        <v>75</v>
      </c>
      <c r="L23" s="60" t="s">
        <v>76</v>
      </c>
      <c r="M23" s="60" t="s">
        <v>77</v>
      </c>
      <c r="N23" s="60" t="s">
        <v>78</v>
      </c>
      <c r="O23" s="60" t="s">
        <v>79</v>
      </c>
      <c r="P23" s="112" t="s">
        <v>80</v>
      </c>
    </row>
    <row r="24" spans="1:19" ht="13.5" thickBot="1" x14ac:dyDescent="0.25">
      <c r="A24" s="156"/>
      <c r="B24" s="110"/>
      <c r="C24" s="110"/>
      <c r="D24" s="64"/>
      <c r="E24" s="64"/>
      <c r="F24" s="195"/>
      <c r="G24" s="196"/>
      <c r="H24" s="158"/>
      <c r="I24" s="158"/>
      <c r="J24" s="152"/>
      <c r="K24" s="158"/>
      <c r="M24" s="153"/>
      <c r="N24" s="158"/>
      <c r="O24" s="158"/>
    </row>
    <row r="25" spans="1:19" ht="13.5" thickBot="1" x14ac:dyDescent="0.25">
      <c r="A25" s="156" t="str">
        <f t="shared" ref="A25:A30" si="3">A12</f>
        <v>Birmingham</v>
      </c>
      <c r="B25" s="200">
        <v>20206</v>
      </c>
      <c r="C25" s="200">
        <v>1000</v>
      </c>
      <c r="D25" s="207">
        <v>7375</v>
      </c>
      <c r="E25" s="208">
        <v>712</v>
      </c>
      <c r="F25" s="157">
        <f t="shared" ref="F25:G30" si="4">B25/D25</f>
        <v>2.7397966101694915</v>
      </c>
      <c r="G25" s="157">
        <f t="shared" si="4"/>
        <v>1.404494382022472</v>
      </c>
      <c r="H25" s="158">
        <f t="shared" ref="H25:H31" si="5">(B25/$B$31)</f>
        <v>0.15244748913568323</v>
      </c>
      <c r="I25" s="158">
        <f t="shared" ref="I25:I31" si="6">(C25/$C$31)</f>
        <v>0.18365472910927455</v>
      </c>
      <c r="J25" s="152">
        <f t="shared" ref="J25:J30" si="7">M13</f>
        <v>21572142.835900001</v>
      </c>
      <c r="K25" s="158">
        <f t="shared" ref="K25:K31" si="8">J25/$J$31</f>
        <v>0.1093331132106693</v>
      </c>
      <c r="L25" s="153">
        <v>2184</v>
      </c>
      <c r="M25" s="153">
        <f t="shared" ref="M25:M31" si="9">L25*B25</f>
        <v>44129904</v>
      </c>
      <c r="N25" s="158">
        <f t="shared" ref="N25:N31" si="10">J25/M25</f>
        <v>0.48883276147394294</v>
      </c>
      <c r="O25" s="158">
        <f t="shared" ref="O25:O31" si="11">S13/M25</f>
        <v>0.59201069041301335</v>
      </c>
      <c r="P25" s="113">
        <f>N25/O25</f>
        <v>0.82571610511443838</v>
      </c>
    </row>
    <row r="26" spans="1:19" ht="13.5" thickBot="1" x14ac:dyDescent="0.25">
      <c r="A26" s="156" t="str">
        <f t="shared" si="3"/>
        <v>Bristol</v>
      </c>
      <c r="B26" s="200">
        <v>14744</v>
      </c>
      <c r="C26" s="200">
        <v>560</v>
      </c>
      <c r="D26" s="201">
        <v>6839</v>
      </c>
      <c r="E26" s="202">
        <v>301</v>
      </c>
      <c r="F26" s="157">
        <f t="shared" si="4"/>
        <v>2.1558707413364528</v>
      </c>
      <c r="G26" s="157">
        <f t="shared" si="4"/>
        <v>1.8604651162790697</v>
      </c>
      <c r="H26" s="158">
        <f t="shared" si="5"/>
        <v>0.11123853211009174</v>
      </c>
      <c r="I26" s="158">
        <f t="shared" si="6"/>
        <v>0.10284664830119375</v>
      </c>
      <c r="J26" s="152">
        <f t="shared" si="7"/>
        <v>13686679.866700001</v>
      </c>
      <c r="K26" s="158">
        <f t="shared" si="8"/>
        <v>6.9367578859797052E-2</v>
      </c>
      <c r="L26" s="153">
        <f t="shared" ref="L26:L31" si="12">$L$25</f>
        <v>2184</v>
      </c>
      <c r="M26" s="153">
        <f t="shared" si="9"/>
        <v>32200896</v>
      </c>
      <c r="N26" s="158">
        <f t="shared" si="10"/>
        <v>0.42504034256375978</v>
      </c>
      <c r="O26" s="158">
        <f t="shared" si="11"/>
        <v>0.58684289767589082</v>
      </c>
      <c r="P26" s="113">
        <f t="shared" ref="P26:P31" si="13">N26/O26</f>
        <v>0.724283013813531</v>
      </c>
    </row>
    <row r="27" spans="1:19" ht="13.5" thickBot="1" x14ac:dyDescent="0.25">
      <c r="A27" s="156" t="str">
        <f t="shared" si="3"/>
        <v>Cambridge</v>
      </c>
      <c r="B27" s="205">
        <v>8878</v>
      </c>
      <c r="C27" s="206">
        <v>265</v>
      </c>
      <c r="D27" s="201">
        <v>5035</v>
      </c>
      <c r="E27" s="202">
        <v>184</v>
      </c>
      <c r="F27" s="157">
        <f t="shared" si="4"/>
        <v>1.7632571996027806</v>
      </c>
      <c r="G27" s="157">
        <f t="shared" si="4"/>
        <v>1.4402173913043479</v>
      </c>
      <c r="H27" s="158">
        <f t="shared" si="5"/>
        <v>6.6981530661516173E-2</v>
      </c>
      <c r="I27" s="158">
        <f t="shared" si="6"/>
        <v>4.8668503213957756E-2</v>
      </c>
      <c r="J27" s="152">
        <f t="shared" si="7"/>
        <v>15243221.3816</v>
      </c>
      <c r="K27" s="158">
        <f t="shared" si="8"/>
        <v>7.7256527628597846E-2</v>
      </c>
      <c r="L27" s="153">
        <f t="shared" si="12"/>
        <v>2184</v>
      </c>
      <c r="M27" s="153">
        <f t="shared" si="9"/>
        <v>19389552</v>
      </c>
      <c r="N27" s="158">
        <f t="shared" si="10"/>
        <v>0.78615645073181684</v>
      </c>
      <c r="O27" s="158">
        <f t="shared" si="11"/>
        <v>1.1252092725762823</v>
      </c>
      <c r="P27" s="113">
        <f t="shared" si="13"/>
        <v>0.69867576627042083</v>
      </c>
    </row>
    <row r="28" spans="1:19" ht="13.5" thickBot="1" x14ac:dyDescent="0.25">
      <c r="A28" s="156" t="str">
        <f t="shared" si="3"/>
        <v>Oxford</v>
      </c>
      <c r="B28" s="200">
        <v>36832</v>
      </c>
      <c r="C28" s="200">
        <v>940</v>
      </c>
      <c r="D28" s="201">
        <v>17126</v>
      </c>
      <c r="E28" s="202">
        <v>544</v>
      </c>
      <c r="F28" s="157">
        <f t="shared" si="4"/>
        <v>2.1506481373350463</v>
      </c>
      <c r="G28" s="157">
        <f t="shared" si="4"/>
        <v>1.7279411764705883</v>
      </c>
      <c r="H28" s="158">
        <f t="shared" si="5"/>
        <v>0.27788507967165621</v>
      </c>
      <c r="I28" s="158">
        <f t="shared" si="6"/>
        <v>0.17263544536271808</v>
      </c>
      <c r="J28" s="152">
        <f t="shared" si="7"/>
        <v>62331425.1237</v>
      </c>
      <c r="K28" s="158">
        <f t="shared" si="8"/>
        <v>0.31591153514386267</v>
      </c>
      <c r="L28" s="153">
        <f t="shared" si="12"/>
        <v>2184</v>
      </c>
      <c r="M28" s="153">
        <f t="shared" si="9"/>
        <v>80441088</v>
      </c>
      <c r="N28" s="158">
        <f t="shared" si="10"/>
        <v>0.77487048812293535</v>
      </c>
      <c r="O28" s="158">
        <f t="shared" si="11"/>
        <v>0.83990084574937629</v>
      </c>
      <c r="P28" s="113">
        <f t="shared" si="13"/>
        <v>0.92257376813519032</v>
      </c>
    </row>
    <row r="29" spans="1:19" ht="13.5" thickBot="1" x14ac:dyDescent="0.25">
      <c r="A29" s="156" t="str">
        <f t="shared" si="3"/>
        <v>RALPP</v>
      </c>
      <c r="B29" s="200">
        <v>46300</v>
      </c>
      <c r="C29" s="200">
        <v>2610</v>
      </c>
      <c r="D29" s="201">
        <v>21712</v>
      </c>
      <c r="E29" s="202">
        <v>1520</v>
      </c>
      <c r="F29" s="157">
        <f t="shared" si="4"/>
        <v>2.132461311717023</v>
      </c>
      <c r="G29" s="157">
        <f t="shared" si="4"/>
        <v>1.7171052631578947</v>
      </c>
      <c r="H29" s="158">
        <f t="shared" si="5"/>
        <v>0.34931796233703527</v>
      </c>
      <c r="I29" s="158">
        <f t="shared" si="6"/>
        <v>0.47933884297520662</v>
      </c>
      <c r="J29" s="152">
        <f t="shared" si="7"/>
        <v>81307007.686499998</v>
      </c>
      <c r="K29" s="158">
        <f t="shared" si="8"/>
        <v>0.41208461967973919</v>
      </c>
      <c r="L29" s="153">
        <f t="shared" si="12"/>
        <v>2184</v>
      </c>
      <c r="M29" s="153">
        <f t="shared" si="9"/>
        <v>101119200</v>
      </c>
      <c r="N29" s="158">
        <f t="shared" si="10"/>
        <v>0.80407091518227991</v>
      </c>
      <c r="O29" s="158">
        <f t="shared" si="11"/>
        <v>1.0077962247031227</v>
      </c>
      <c r="P29" s="113">
        <f t="shared" si="13"/>
        <v>0.79785069190861846</v>
      </c>
    </row>
    <row r="30" spans="1:19" ht="13.5" thickBot="1" x14ac:dyDescent="0.25">
      <c r="A30" s="156" t="str">
        <f t="shared" si="3"/>
        <v>Sussex</v>
      </c>
      <c r="B30" s="200">
        <v>5584</v>
      </c>
      <c r="C30" s="200">
        <v>70</v>
      </c>
      <c r="D30" s="203">
        <v>3069</v>
      </c>
      <c r="E30" s="204">
        <v>39</v>
      </c>
      <c r="F30" s="157">
        <f t="shared" si="4"/>
        <v>1.819485174323884</v>
      </c>
      <c r="G30" s="157">
        <f t="shared" si="4"/>
        <v>1.7948717948717949</v>
      </c>
      <c r="H30" s="158">
        <f t="shared" si="5"/>
        <v>4.2129406084017385E-2</v>
      </c>
      <c r="I30" s="158">
        <f t="shared" si="6"/>
        <v>1.2855831037649219E-2</v>
      </c>
      <c r="J30" s="152">
        <f t="shared" si="7"/>
        <v>3166104.821</v>
      </c>
      <c r="K30" s="158">
        <f t="shared" si="8"/>
        <v>1.6046625477333896E-2</v>
      </c>
      <c r="L30" s="153">
        <f t="shared" si="12"/>
        <v>2184</v>
      </c>
      <c r="M30" s="153">
        <f t="shared" si="9"/>
        <v>12195456</v>
      </c>
      <c r="N30" s="158">
        <f t="shared" si="10"/>
        <v>0.25961348398944656</v>
      </c>
      <c r="O30" s="158">
        <f t="shared" si="11"/>
        <v>0.35176636182361692</v>
      </c>
      <c r="P30" s="113">
        <f t="shared" si="13"/>
        <v>0.73802816916195713</v>
      </c>
    </row>
    <row r="31" spans="1:19" ht="13.5" thickBot="1" x14ac:dyDescent="0.25">
      <c r="A31" s="159" t="s">
        <v>81</v>
      </c>
      <c r="B31" s="1">
        <f>SUM(B24:B30)</f>
        <v>132544</v>
      </c>
      <c r="C31" s="1">
        <f>SUM(C24:C30)</f>
        <v>5445</v>
      </c>
      <c r="D31" s="56">
        <f>SUM(D24:D30)</f>
        <v>61156</v>
      </c>
      <c r="E31" s="84">
        <f>SUM(E24:E30)</f>
        <v>3300</v>
      </c>
      <c r="F31" s="157">
        <f>B31/D31</f>
        <v>2.1673098305971612</v>
      </c>
      <c r="G31" s="157">
        <f>C31/E31</f>
        <v>1.65</v>
      </c>
      <c r="H31" s="158">
        <f t="shared" si="5"/>
        <v>1</v>
      </c>
      <c r="I31" s="158">
        <f t="shared" si="6"/>
        <v>1</v>
      </c>
      <c r="J31" s="151">
        <f>SUM(J24:J30)</f>
        <v>197306581.71540001</v>
      </c>
      <c r="K31" s="158">
        <f t="shared" si="8"/>
        <v>1</v>
      </c>
      <c r="L31" s="153">
        <f t="shared" si="12"/>
        <v>2184</v>
      </c>
      <c r="M31" s="153">
        <f t="shared" si="9"/>
        <v>289476096</v>
      </c>
      <c r="N31" s="158">
        <f t="shared" si="10"/>
        <v>0.6815988761828542</v>
      </c>
      <c r="O31" s="158">
        <f t="shared" si="11"/>
        <v>0.83115527020890878</v>
      </c>
      <c r="P31" s="113">
        <f t="shared" si="13"/>
        <v>0.82006202765403391</v>
      </c>
    </row>
    <row r="33" spans="1:18" x14ac:dyDescent="0.2">
      <c r="F33" s="51"/>
      <c r="R33" s="94"/>
    </row>
    <row r="34" spans="1:18" x14ac:dyDescent="0.2">
      <c r="K34" s="51" t="s">
        <v>82</v>
      </c>
      <c r="L34" s="245" t="s">
        <v>83</v>
      </c>
      <c r="M34" s="242"/>
      <c r="O34" s="54"/>
    </row>
    <row r="35" spans="1:18" x14ac:dyDescent="0.2">
      <c r="F35" s="54"/>
      <c r="G35" s="54"/>
      <c r="H35" s="54"/>
      <c r="K35" s="51" t="s">
        <v>84</v>
      </c>
      <c r="L35">
        <v>2184</v>
      </c>
    </row>
    <row r="36" spans="1:18" x14ac:dyDescent="0.2">
      <c r="F36" s="54"/>
      <c r="G36" s="51" t="s">
        <v>85</v>
      </c>
      <c r="H36" s="51" t="s">
        <v>86</v>
      </c>
      <c r="K36" s="51" t="s">
        <v>87</v>
      </c>
      <c r="L36">
        <v>2208</v>
      </c>
    </row>
    <row r="37" spans="1:18" x14ac:dyDescent="0.2">
      <c r="F37" s="160"/>
      <c r="G37" s="51"/>
      <c r="H37" s="51"/>
      <c r="K37" s="51" t="s">
        <v>88</v>
      </c>
      <c r="L37">
        <v>2208</v>
      </c>
    </row>
    <row r="38" spans="1:18" x14ac:dyDescent="0.2">
      <c r="F38" s="160"/>
      <c r="G38" s="51"/>
      <c r="H38" s="51"/>
      <c r="N38" s="36"/>
    </row>
    <row r="39" spans="1:18" x14ac:dyDescent="0.2">
      <c r="F39" s="160" t="str">
        <f t="shared" ref="F39:F44" si="14">A12</f>
        <v>Birmingham</v>
      </c>
      <c r="G39" s="51">
        <v>22433</v>
      </c>
      <c r="H39" s="51">
        <v>980</v>
      </c>
    </row>
    <row r="40" spans="1:18" x14ac:dyDescent="0.2">
      <c r="F40" s="160" t="str">
        <f t="shared" si="14"/>
        <v>Bristol</v>
      </c>
      <c r="G40" s="51">
        <v>9607</v>
      </c>
      <c r="H40" s="51">
        <v>0</v>
      </c>
    </row>
    <row r="41" spans="1:18" x14ac:dyDescent="0.2">
      <c r="F41" s="160" t="str">
        <f t="shared" si="14"/>
        <v>Cambridge</v>
      </c>
      <c r="G41" s="51">
        <v>5940</v>
      </c>
      <c r="H41" s="51">
        <v>293</v>
      </c>
    </row>
    <row r="42" spans="1:18" x14ac:dyDescent="0.2">
      <c r="F42" s="160" t="str">
        <f t="shared" si="14"/>
        <v>Oxford</v>
      </c>
      <c r="G42" s="51">
        <v>26240</v>
      </c>
      <c r="H42" s="51">
        <v>940</v>
      </c>
    </row>
    <row r="43" spans="1:18" x14ac:dyDescent="0.2">
      <c r="F43" s="160" t="str">
        <f t="shared" si="14"/>
        <v>RALPP</v>
      </c>
      <c r="G43" s="51">
        <v>42840</v>
      </c>
      <c r="H43" s="51">
        <v>3079</v>
      </c>
    </row>
    <row r="44" spans="1:18" x14ac:dyDescent="0.2">
      <c r="F44" s="160" t="str">
        <f t="shared" si="14"/>
        <v>Sussex</v>
      </c>
      <c r="G44" s="51">
        <v>2006</v>
      </c>
      <c r="H44" s="51">
        <v>83</v>
      </c>
    </row>
    <row r="47" spans="1:18" x14ac:dyDescent="0.2">
      <c r="A47" s="51"/>
      <c r="F47" s="51"/>
    </row>
    <row r="48" spans="1:18" x14ac:dyDescent="0.2">
      <c r="A48" s="51"/>
    </row>
    <row r="49" spans="1:16" x14ac:dyDescent="0.2">
      <c r="A49" s="51"/>
    </row>
    <row r="53" spans="1:16" ht="25.5" x14ac:dyDescent="0.35">
      <c r="M53" s="55"/>
      <c r="N53" s="55"/>
      <c r="O53" s="55"/>
      <c r="P53" s="55"/>
    </row>
    <row r="59" spans="1:16" x14ac:dyDescent="0.2">
      <c r="G59" s="51"/>
    </row>
  </sheetData>
  <mergeCells count="10">
    <mergeCell ref="A2:C2"/>
    <mergeCell ref="B3:C3"/>
    <mergeCell ref="B22:C22"/>
    <mergeCell ref="B4:C4"/>
    <mergeCell ref="B5:C5"/>
    <mergeCell ref="D22:E22"/>
    <mergeCell ref="L34:M34"/>
    <mergeCell ref="F22:O22"/>
    <mergeCell ref="I10:M10"/>
    <mergeCell ref="O10:S10"/>
  </mergeCells>
  <phoneticPr fontId="3" type="noConversion"/>
  <conditionalFormatting sqref="C31 C24:C25 C28:C29">
    <cfRule type="cellIs" dxfId="31" priority="163" stopIfTrue="1" operator="greaterThanOrEqual">
      <formula>E24</formula>
    </cfRule>
    <cfRule type="cellIs" dxfId="30" priority="164" stopIfTrue="1" operator="lessThan">
      <formula>E24</formula>
    </cfRule>
  </conditionalFormatting>
  <conditionalFormatting sqref="F24:G24">
    <cfRule type="cellIs" dxfId="29" priority="169" stopIfTrue="1" operator="greaterThanOrEqual">
      <formula>1</formula>
    </cfRule>
    <cfRule type="cellIs" dxfId="28" priority="170" stopIfTrue="1" operator="greaterThanOrEqual">
      <formula>0.95</formula>
    </cfRule>
    <cfRule type="cellIs" dxfId="27" priority="171" stopIfTrue="1" operator="greaterThanOrEqual">
      <formula>0.95</formula>
    </cfRule>
  </conditionalFormatting>
  <conditionalFormatting sqref="F24:G31">
    <cfRule type="cellIs" dxfId="26" priority="172" stopIfTrue="1" operator="greaterThanOrEqual">
      <formula>1</formula>
    </cfRule>
    <cfRule type="cellIs" dxfId="25" priority="173" stopIfTrue="1" operator="greaterThanOrEqual">
      <formula>0.95</formula>
    </cfRule>
    <cfRule type="cellIs" dxfId="24" priority="174" stopIfTrue="1" operator="lessThan">
      <formula>0.95</formula>
    </cfRule>
  </conditionalFormatting>
  <conditionalFormatting sqref="C24">
    <cfRule type="cellIs" dxfId="23" priority="160" stopIfTrue="1" operator="greaterThanOrEqual">
      <formula>E24</formula>
    </cfRule>
    <cfRule type="cellIs" dxfId="22" priority="161" stopIfTrue="1" operator="lessThan">
      <formula>E24</formula>
    </cfRule>
  </conditionalFormatting>
  <conditionalFormatting sqref="C30">
    <cfRule type="cellIs" dxfId="21" priority="177" stopIfTrue="1" operator="greaterThanOrEqual">
      <formula>$E$30</formula>
    </cfRule>
    <cfRule type="cellIs" dxfId="20" priority="178" stopIfTrue="1" operator="lessThan">
      <formula>$E$30</formula>
    </cfRule>
  </conditionalFormatting>
  <conditionalFormatting sqref="B31 B24:B25 B28:B29">
    <cfRule type="cellIs" dxfId="19" priority="35" stopIfTrue="1" operator="greaterThanOrEqual">
      <formula>D24</formula>
    </cfRule>
    <cfRule type="cellIs" dxfId="18" priority="36" stopIfTrue="1" operator="lessThan">
      <formula>D24</formula>
    </cfRule>
  </conditionalFormatting>
  <conditionalFormatting sqref="B30">
    <cfRule type="cellIs" dxfId="17" priority="31" stopIfTrue="1" operator="greaterThanOrEqual">
      <formula>$E$30</formula>
    </cfRule>
    <cfRule type="cellIs" dxfId="16" priority="32" stopIfTrue="1" operator="lessThan">
      <formula>$E$30</formula>
    </cfRule>
  </conditionalFormatting>
  <conditionalFormatting sqref="C26">
    <cfRule type="cellIs" dxfId="15" priority="13" stopIfTrue="1" operator="greaterThanOrEqual">
      <formula>E26</formula>
    </cfRule>
    <cfRule type="cellIs" dxfId="14" priority="14" stopIfTrue="1" operator="lessThan">
      <formula>E26</formula>
    </cfRule>
  </conditionalFormatting>
  <conditionalFormatting sqref="B26">
    <cfRule type="cellIs" dxfId="13" priority="11" stopIfTrue="1" operator="greaterThanOrEqual">
      <formula>D26</formula>
    </cfRule>
    <cfRule type="cellIs" dxfId="12" priority="12" stopIfTrue="1" operator="lessThan">
      <formula>D26</formula>
    </cfRule>
  </conditionalFormatting>
  <conditionalFormatting sqref="C27">
    <cfRule type="cellIs" dxfId="11" priority="5" stopIfTrue="1" operator="greaterThanOrEqual">
      <formula>E27</formula>
    </cfRule>
    <cfRule type="cellIs" dxfId="10" priority="6" stopIfTrue="1" operator="lessThan">
      <formula>E27</formula>
    </cfRule>
  </conditionalFormatting>
  <conditionalFormatting sqref="B27">
    <cfRule type="cellIs" dxfId="9" priority="1" stopIfTrue="1" operator="greaterThanOrEqual">
      <formula>D27</formula>
    </cfRule>
    <cfRule type="cellIs" dxfId="8" priority="2" stopIfTrue="1" operator="lessThan">
      <formula>D27</formula>
    </cfRule>
  </conditionalFormatting>
  <pageMargins left="0.75" right="0.75" top="1" bottom="1" header="0.5" footer="0.5"/>
  <pageSetup paperSize="9" scale="49" orientation="landscape" r:id="rId1"/>
  <headerFooter alignWithMargins="0"/>
  <legacy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Z41"/>
  <sheetViews>
    <sheetView showGridLines="0" zoomScale="80" zoomScaleNormal="80" zoomScalePageLayoutView="80" workbookViewId="0">
      <selection activeCell="G45" sqref="G45"/>
    </sheetView>
  </sheetViews>
  <sheetFormatPr defaultColWidth="8.85546875" defaultRowHeight="12.75" x14ac:dyDescent="0.2"/>
  <cols>
    <col min="2" max="2" width="13.85546875" customWidth="1"/>
    <col min="3" max="3" width="4.7109375" customWidth="1"/>
    <col min="4" max="4" width="12.28515625" bestFit="1" customWidth="1"/>
    <col min="5" max="10" width="4.7109375" customWidth="1"/>
    <col min="11" max="12" width="7.7109375" bestFit="1" customWidth="1"/>
    <col min="13" max="48" width="4.7109375" customWidth="1"/>
    <col min="49" max="49" width="5" customWidth="1"/>
    <col min="50" max="50" width="13.7109375" bestFit="1" customWidth="1"/>
    <col min="51" max="51" width="11.140625" bestFit="1" customWidth="1"/>
  </cols>
  <sheetData>
    <row r="1" spans="2:50" ht="13.5" thickBot="1" x14ac:dyDescent="0.25"/>
    <row r="2" spans="2:50" ht="13.5" thickBot="1" x14ac:dyDescent="0.25">
      <c r="B2" s="252" t="s">
        <v>0</v>
      </c>
      <c r="C2" s="239"/>
      <c r="D2" s="239"/>
      <c r="E2" s="239"/>
      <c r="F2" s="240"/>
    </row>
    <row r="3" spans="2:50" x14ac:dyDescent="0.2">
      <c r="B3" s="161" t="s">
        <v>2</v>
      </c>
      <c r="C3" s="263" t="str">
        <f>Metrics!B3</f>
        <v>SouthGrid</v>
      </c>
      <c r="D3" s="264"/>
      <c r="E3" s="264"/>
      <c r="F3" s="265"/>
    </row>
    <row r="4" spans="2:50" x14ac:dyDescent="0.2">
      <c r="B4" s="134" t="s">
        <v>5</v>
      </c>
      <c r="C4" s="266" t="str">
        <f>Metrics!B4</f>
        <v>Q3 2019</v>
      </c>
      <c r="D4" s="267"/>
      <c r="E4" s="267"/>
      <c r="F4" s="268"/>
    </row>
    <row r="5" spans="2:50" ht="13.5" thickBot="1" x14ac:dyDescent="0.25">
      <c r="B5" s="135" t="s">
        <v>7</v>
      </c>
      <c r="C5" s="269" t="str">
        <f>Metrics!B5</f>
        <v>Pete Gronbech</v>
      </c>
      <c r="D5" s="270"/>
      <c r="E5" s="270"/>
      <c r="F5" s="271"/>
    </row>
    <row r="6" spans="2:50" x14ac:dyDescent="0.2">
      <c r="B6" s="61"/>
    </row>
    <row r="7" spans="2:50" x14ac:dyDescent="0.2">
      <c r="B7" s="61" t="s">
        <v>89</v>
      </c>
    </row>
    <row r="8" spans="2:50" ht="13.5" thickBot="1" x14ac:dyDescent="0.25"/>
    <row r="9" spans="2:50" ht="13.5" hidden="1" thickBot="1" x14ac:dyDescent="0.25">
      <c r="B9" s="61" t="s">
        <v>90</v>
      </c>
    </row>
    <row r="10" spans="2:50" ht="75.75" customHeight="1" thickBot="1" x14ac:dyDescent="0.25">
      <c r="B10" s="137" t="s">
        <v>38</v>
      </c>
      <c r="C10" s="48" t="s">
        <v>91</v>
      </c>
      <c r="D10" s="49" t="s">
        <v>92</v>
      </c>
      <c r="E10" s="49" t="s">
        <v>93</v>
      </c>
      <c r="F10" s="49" t="s">
        <v>94</v>
      </c>
      <c r="G10" s="49" t="s">
        <v>95</v>
      </c>
      <c r="H10" s="49" t="s">
        <v>96</v>
      </c>
      <c r="I10" s="49" t="s">
        <v>97</v>
      </c>
      <c r="J10" s="49" t="s">
        <v>98</v>
      </c>
      <c r="K10" s="108" t="s">
        <v>99</v>
      </c>
      <c r="L10" s="49" t="s">
        <v>100</v>
      </c>
      <c r="M10" s="49" t="s">
        <v>101</v>
      </c>
      <c r="N10" s="49" t="s">
        <v>102</v>
      </c>
      <c r="O10" s="49" t="s">
        <v>103</v>
      </c>
      <c r="P10" s="49" t="s">
        <v>104</v>
      </c>
      <c r="Q10" s="49" t="s">
        <v>105</v>
      </c>
      <c r="R10" s="49" t="s">
        <v>106</v>
      </c>
      <c r="S10" s="49" t="s">
        <v>107</v>
      </c>
      <c r="T10" s="49" t="s">
        <v>108</v>
      </c>
      <c r="U10" s="49" t="s">
        <v>109</v>
      </c>
      <c r="V10" s="49" t="s">
        <v>110</v>
      </c>
      <c r="W10" s="49" t="s">
        <v>111</v>
      </c>
      <c r="X10" s="49" t="s">
        <v>112</v>
      </c>
      <c r="Y10" s="49" t="s">
        <v>113</v>
      </c>
      <c r="Z10" s="49" t="s">
        <v>114</v>
      </c>
      <c r="AA10" s="49" t="s">
        <v>115</v>
      </c>
      <c r="AB10" s="49" t="s">
        <v>116</v>
      </c>
      <c r="AC10" s="49" t="s">
        <v>117</v>
      </c>
      <c r="AD10" s="49" t="s">
        <v>118</v>
      </c>
      <c r="AE10" s="49" t="s">
        <v>119</v>
      </c>
      <c r="AF10" s="49" t="s">
        <v>120</v>
      </c>
      <c r="AG10" s="49" t="s">
        <v>121</v>
      </c>
      <c r="AH10" s="49" t="s">
        <v>122</v>
      </c>
      <c r="AI10" s="49" t="s">
        <v>123</v>
      </c>
      <c r="AJ10" s="49" t="s">
        <v>124</v>
      </c>
      <c r="AK10" s="49" t="s">
        <v>125</v>
      </c>
      <c r="AL10" s="49" t="s">
        <v>126</v>
      </c>
      <c r="AM10" s="49" t="s">
        <v>127</v>
      </c>
      <c r="AN10" s="121" t="s">
        <v>128</v>
      </c>
      <c r="AO10" s="49" t="s">
        <v>129</v>
      </c>
      <c r="AP10" s="49" t="s">
        <v>130</v>
      </c>
      <c r="AQ10" s="49" t="s">
        <v>131</v>
      </c>
      <c r="AR10" s="49" t="s">
        <v>132</v>
      </c>
      <c r="AS10" s="49" t="s">
        <v>133</v>
      </c>
      <c r="AT10" s="49" t="s">
        <v>134</v>
      </c>
      <c r="AU10" s="49" t="s">
        <v>135</v>
      </c>
      <c r="AV10" s="49" t="s">
        <v>136</v>
      </c>
      <c r="AW10" s="49" t="s">
        <v>137</v>
      </c>
      <c r="AX10" s="137" t="s">
        <v>46</v>
      </c>
    </row>
    <row r="11" spans="2:50" ht="13.5" thickBot="1" x14ac:dyDescent="0.25">
      <c r="B11" s="162"/>
      <c r="C11" s="4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9"/>
      <c r="AO11" s="114"/>
      <c r="AP11" s="114"/>
      <c r="AQ11" s="114"/>
      <c r="AR11" s="114"/>
      <c r="AS11" s="114"/>
      <c r="AT11" s="114"/>
      <c r="AU11" s="114"/>
      <c r="AV11" s="114"/>
      <c r="AW11" s="131"/>
      <c r="AX11" s="65"/>
    </row>
    <row r="12" spans="2:50" ht="13.5" thickBot="1" x14ac:dyDescent="0.25">
      <c r="B12" s="162" t="str">
        <f>Resources!A12</f>
        <v>Birmingham</v>
      </c>
      <c r="C12" s="44">
        <v>1</v>
      </c>
      <c r="D12" s="114">
        <v>1</v>
      </c>
      <c r="E12" s="114">
        <v>0</v>
      </c>
      <c r="F12" s="114">
        <v>1</v>
      </c>
      <c r="G12" s="114">
        <v>1</v>
      </c>
      <c r="H12" s="114">
        <v>1</v>
      </c>
      <c r="I12" s="114">
        <v>0</v>
      </c>
      <c r="J12" s="114">
        <v>0</v>
      </c>
      <c r="K12" s="114">
        <v>1</v>
      </c>
      <c r="L12" s="114">
        <v>1</v>
      </c>
      <c r="M12" s="114">
        <v>1</v>
      </c>
      <c r="N12" s="114"/>
      <c r="O12" s="114">
        <v>1</v>
      </c>
      <c r="P12" s="114">
        <v>0</v>
      </c>
      <c r="Q12" s="114">
        <v>0</v>
      </c>
      <c r="R12" s="114">
        <v>1</v>
      </c>
      <c r="S12" s="114">
        <v>0</v>
      </c>
      <c r="T12" s="114">
        <v>1</v>
      </c>
      <c r="U12" s="114">
        <v>1</v>
      </c>
      <c r="V12" s="114"/>
      <c r="W12" s="114">
        <v>1</v>
      </c>
      <c r="X12" s="114">
        <v>0</v>
      </c>
      <c r="Y12" s="114">
        <v>1</v>
      </c>
      <c r="Z12" s="114"/>
      <c r="AA12" s="114"/>
      <c r="AB12" s="114">
        <v>0</v>
      </c>
      <c r="AC12" s="114">
        <v>0</v>
      </c>
      <c r="AD12" s="114">
        <v>0</v>
      </c>
      <c r="AE12" s="114">
        <v>0</v>
      </c>
      <c r="AF12" s="114">
        <v>1</v>
      </c>
      <c r="AG12" s="114">
        <v>1</v>
      </c>
      <c r="AH12" s="114">
        <v>1</v>
      </c>
      <c r="AI12" s="114">
        <v>1</v>
      </c>
      <c r="AJ12" s="114">
        <v>1</v>
      </c>
      <c r="AK12" s="114">
        <v>0</v>
      </c>
      <c r="AL12" s="114">
        <v>0</v>
      </c>
      <c r="AM12" s="114">
        <v>0</v>
      </c>
      <c r="AN12" s="119">
        <v>0</v>
      </c>
      <c r="AO12" s="114"/>
      <c r="AP12" s="114">
        <v>1</v>
      </c>
      <c r="AQ12" s="114"/>
      <c r="AR12" s="114">
        <v>0</v>
      </c>
      <c r="AS12" s="114">
        <v>0</v>
      </c>
      <c r="AT12" s="114">
        <v>0</v>
      </c>
      <c r="AU12" s="114">
        <v>0</v>
      </c>
      <c r="AV12" s="114">
        <v>0</v>
      </c>
      <c r="AW12" s="131">
        <v>1</v>
      </c>
      <c r="AX12" s="65">
        <f>SUM(C12:AW12)</f>
        <v>21</v>
      </c>
    </row>
    <row r="13" spans="2:50" ht="13.5" thickBot="1" x14ac:dyDescent="0.25">
      <c r="B13" s="162" t="str">
        <f>Resources!A13</f>
        <v>Bristol</v>
      </c>
      <c r="C13" s="44">
        <v>1</v>
      </c>
      <c r="D13" s="114">
        <v>1</v>
      </c>
      <c r="E13" s="114">
        <v>0</v>
      </c>
      <c r="F13" s="114">
        <v>0</v>
      </c>
      <c r="G13" s="114">
        <v>0</v>
      </c>
      <c r="H13" s="114">
        <v>0</v>
      </c>
      <c r="I13" s="114">
        <v>0</v>
      </c>
      <c r="J13" s="114">
        <v>0</v>
      </c>
      <c r="K13" s="114">
        <v>0</v>
      </c>
      <c r="L13" s="114">
        <v>1</v>
      </c>
      <c r="M13" s="114">
        <v>1</v>
      </c>
      <c r="N13" s="114">
        <v>1</v>
      </c>
      <c r="O13" s="114">
        <v>0</v>
      </c>
      <c r="P13" s="114">
        <v>0</v>
      </c>
      <c r="Q13" s="114">
        <v>0</v>
      </c>
      <c r="R13" s="114">
        <v>0</v>
      </c>
      <c r="S13" s="114">
        <v>0</v>
      </c>
      <c r="T13" s="114">
        <v>1</v>
      </c>
      <c r="U13" s="114">
        <v>0</v>
      </c>
      <c r="V13" s="114"/>
      <c r="W13" s="114">
        <v>1</v>
      </c>
      <c r="X13" s="114">
        <v>1</v>
      </c>
      <c r="Y13" s="114">
        <v>1</v>
      </c>
      <c r="Z13" s="114">
        <v>1</v>
      </c>
      <c r="AA13" s="114">
        <v>1</v>
      </c>
      <c r="AB13" s="114">
        <v>0</v>
      </c>
      <c r="AC13" s="114">
        <v>0</v>
      </c>
      <c r="AD13" s="114">
        <v>0</v>
      </c>
      <c r="AE13" s="114">
        <v>0</v>
      </c>
      <c r="AF13" s="114">
        <v>0</v>
      </c>
      <c r="AG13" s="114">
        <v>0</v>
      </c>
      <c r="AH13" s="114">
        <v>0</v>
      </c>
      <c r="AI13" s="114">
        <v>1</v>
      </c>
      <c r="AJ13" s="114">
        <v>0</v>
      </c>
      <c r="AK13" s="114">
        <v>0</v>
      </c>
      <c r="AL13" s="114">
        <v>0</v>
      </c>
      <c r="AM13" s="114">
        <v>0</v>
      </c>
      <c r="AN13" s="119">
        <v>0</v>
      </c>
      <c r="AO13" s="114"/>
      <c r="AP13" s="114">
        <v>1</v>
      </c>
      <c r="AQ13" s="114"/>
      <c r="AR13" s="114">
        <v>0</v>
      </c>
      <c r="AS13" s="114">
        <v>0</v>
      </c>
      <c r="AT13" s="114">
        <v>0</v>
      </c>
      <c r="AU13" s="114">
        <v>0</v>
      </c>
      <c r="AV13" s="114">
        <v>0</v>
      </c>
      <c r="AW13" s="131">
        <v>1</v>
      </c>
      <c r="AX13" s="65">
        <f t="shared" ref="AX13:AX19" si="0">SUM(C13:AW13)</f>
        <v>14</v>
      </c>
    </row>
    <row r="14" spans="2:50" ht="13.5" thickBot="1" x14ac:dyDescent="0.25">
      <c r="B14" s="162" t="str">
        <f>Resources!A14</f>
        <v>Cambridge</v>
      </c>
      <c r="C14" s="44">
        <v>0</v>
      </c>
      <c r="D14" s="114">
        <v>1</v>
      </c>
      <c r="E14" s="114">
        <v>0</v>
      </c>
      <c r="F14" s="114">
        <v>0</v>
      </c>
      <c r="G14" s="114">
        <v>0</v>
      </c>
      <c r="H14" s="114">
        <v>0</v>
      </c>
      <c r="I14" s="114">
        <v>0</v>
      </c>
      <c r="J14" s="114">
        <v>0</v>
      </c>
      <c r="K14" s="114">
        <v>0</v>
      </c>
      <c r="L14" s="114">
        <v>0</v>
      </c>
      <c r="M14" s="114">
        <v>1</v>
      </c>
      <c r="N14" s="114">
        <v>0</v>
      </c>
      <c r="O14" s="114">
        <v>0</v>
      </c>
      <c r="P14" s="114">
        <v>0</v>
      </c>
      <c r="Q14" s="114">
        <v>0</v>
      </c>
      <c r="R14" s="114">
        <v>0</v>
      </c>
      <c r="S14" s="114">
        <v>0</v>
      </c>
      <c r="T14" s="114">
        <v>1</v>
      </c>
      <c r="U14" s="114">
        <v>0</v>
      </c>
      <c r="V14" s="114">
        <v>0</v>
      </c>
      <c r="W14" s="114">
        <v>0</v>
      </c>
      <c r="X14" s="114">
        <v>0</v>
      </c>
      <c r="Y14" s="114">
        <v>1</v>
      </c>
      <c r="Z14" s="114">
        <v>0</v>
      </c>
      <c r="AA14" s="114">
        <v>0</v>
      </c>
      <c r="AB14" s="114">
        <v>0</v>
      </c>
      <c r="AC14" s="114">
        <v>0</v>
      </c>
      <c r="AD14" s="114">
        <v>0</v>
      </c>
      <c r="AE14" s="114">
        <v>0</v>
      </c>
      <c r="AF14" s="114">
        <v>1</v>
      </c>
      <c r="AG14" s="114">
        <v>0</v>
      </c>
      <c r="AH14" s="114">
        <v>0</v>
      </c>
      <c r="AI14" s="114">
        <v>1</v>
      </c>
      <c r="AJ14" s="114">
        <v>0</v>
      </c>
      <c r="AK14" s="114">
        <v>0</v>
      </c>
      <c r="AL14" s="114">
        <v>0</v>
      </c>
      <c r="AM14" s="114">
        <v>0</v>
      </c>
      <c r="AN14" s="119">
        <v>1</v>
      </c>
      <c r="AO14" s="114">
        <v>0</v>
      </c>
      <c r="AP14" s="114">
        <v>1</v>
      </c>
      <c r="AQ14" s="114">
        <v>0</v>
      </c>
      <c r="AR14" s="114">
        <v>0</v>
      </c>
      <c r="AS14" s="114">
        <v>0</v>
      </c>
      <c r="AT14" s="114">
        <v>0</v>
      </c>
      <c r="AU14" s="114">
        <v>0</v>
      </c>
      <c r="AV14" s="114">
        <v>0</v>
      </c>
      <c r="AW14" s="131">
        <v>0</v>
      </c>
      <c r="AX14" s="65">
        <f t="shared" si="0"/>
        <v>8</v>
      </c>
    </row>
    <row r="15" spans="2:50" ht="13.5" thickBot="1" x14ac:dyDescent="0.25">
      <c r="B15" s="162" t="str">
        <f>Resources!A15</f>
        <v>Oxford</v>
      </c>
      <c r="C15" s="44">
        <v>1</v>
      </c>
      <c r="D15" s="114">
        <v>1</v>
      </c>
      <c r="E15" s="114">
        <v>0</v>
      </c>
      <c r="F15" s="114">
        <v>0</v>
      </c>
      <c r="G15" s="114">
        <v>0</v>
      </c>
      <c r="H15" s="114">
        <v>0</v>
      </c>
      <c r="I15" s="114">
        <v>0</v>
      </c>
      <c r="J15" s="114">
        <v>0</v>
      </c>
      <c r="K15" s="114">
        <v>1</v>
      </c>
      <c r="L15" s="114">
        <v>1</v>
      </c>
      <c r="M15" s="114">
        <v>1</v>
      </c>
      <c r="N15" s="114">
        <v>1</v>
      </c>
      <c r="O15" s="114">
        <v>0</v>
      </c>
      <c r="P15" s="114">
        <v>1</v>
      </c>
      <c r="Q15" s="114">
        <v>0</v>
      </c>
      <c r="R15" s="114">
        <v>1</v>
      </c>
      <c r="S15" s="114">
        <v>0</v>
      </c>
      <c r="T15" s="114">
        <v>1</v>
      </c>
      <c r="U15" s="114">
        <v>0</v>
      </c>
      <c r="V15" s="114">
        <v>1</v>
      </c>
      <c r="W15" s="114">
        <v>1</v>
      </c>
      <c r="X15" s="114">
        <v>0</v>
      </c>
      <c r="Y15" s="114">
        <v>1</v>
      </c>
      <c r="Z15" s="114">
        <v>1</v>
      </c>
      <c r="AA15" s="114">
        <v>1</v>
      </c>
      <c r="AB15" s="114">
        <v>1</v>
      </c>
      <c r="AC15" s="114">
        <v>0</v>
      </c>
      <c r="AD15" s="114">
        <v>0</v>
      </c>
      <c r="AE15" s="114">
        <v>0</v>
      </c>
      <c r="AF15" s="114">
        <v>1</v>
      </c>
      <c r="AG15" s="114">
        <v>0</v>
      </c>
      <c r="AH15" s="114">
        <v>0</v>
      </c>
      <c r="AI15" s="114">
        <v>1</v>
      </c>
      <c r="AJ15" s="114">
        <v>1</v>
      </c>
      <c r="AK15" s="114">
        <v>0</v>
      </c>
      <c r="AL15" s="114">
        <v>0</v>
      </c>
      <c r="AM15" s="114">
        <v>0</v>
      </c>
      <c r="AN15" s="119">
        <v>0</v>
      </c>
      <c r="AO15" s="114">
        <v>1</v>
      </c>
      <c r="AP15" s="114">
        <v>1</v>
      </c>
      <c r="AQ15" s="114">
        <v>1</v>
      </c>
      <c r="AR15" s="114">
        <v>0</v>
      </c>
      <c r="AS15" s="114">
        <v>0</v>
      </c>
      <c r="AT15" s="114">
        <v>1</v>
      </c>
      <c r="AU15" s="114">
        <v>0</v>
      </c>
      <c r="AV15" s="114">
        <v>0</v>
      </c>
      <c r="AW15" s="131">
        <v>1</v>
      </c>
      <c r="AX15" s="65">
        <f>SUM(C15:AW15)</f>
        <v>23</v>
      </c>
    </row>
    <row r="16" spans="2:50" ht="13.5" thickBot="1" x14ac:dyDescent="0.25">
      <c r="B16" s="162" t="str">
        <f>Resources!A16</f>
        <v>RALPP</v>
      </c>
      <c r="C16" s="44">
        <v>1</v>
      </c>
      <c r="D16" s="114">
        <v>1</v>
      </c>
      <c r="E16" s="114">
        <v>0</v>
      </c>
      <c r="F16" s="114">
        <v>1</v>
      </c>
      <c r="G16" s="114">
        <v>1</v>
      </c>
      <c r="H16" s="114">
        <v>1</v>
      </c>
      <c r="I16" s="114">
        <v>1</v>
      </c>
      <c r="J16" s="114">
        <v>1</v>
      </c>
      <c r="K16" s="114">
        <v>0</v>
      </c>
      <c r="L16" s="114">
        <v>1</v>
      </c>
      <c r="M16" s="114">
        <v>1</v>
      </c>
      <c r="N16" s="114"/>
      <c r="O16" s="114">
        <v>1</v>
      </c>
      <c r="P16" s="114">
        <v>1</v>
      </c>
      <c r="Q16" s="114">
        <v>0</v>
      </c>
      <c r="R16" s="114">
        <v>1</v>
      </c>
      <c r="S16" s="114">
        <v>1</v>
      </c>
      <c r="T16" s="114">
        <v>1</v>
      </c>
      <c r="U16" s="114">
        <v>1</v>
      </c>
      <c r="V16" s="114"/>
      <c r="W16" s="114">
        <v>1</v>
      </c>
      <c r="X16" s="114">
        <v>0</v>
      </c>
      <c r="Y16" s="114">
        <v>1</v>
      </c>
      <c r="Z16" s="114">
        <v>1</v>
      </c>
      <c r="AA16" s="114">
        <v>1</v>
      </c>
      <c r="AB16" s="114">
        <v>1</v>
      </c>
      <c r="AC16" s="114">
        <v>1</v>
      </c>
      <c r="AD16" s="114">
        <v>0</v>
      </c>
      <c r="AE16" s="114">
        <v>0</v>
      </c>
      <c r="AF16" s="114">
        <v>1</v>
      </c>
      <c r="AG16" s="114">
        <v>0</v>
      </c>
      <c r="AH16" s="114">
        <v>0</v>
      </c>
      <c r="AI16" s="114">
        <v>1</v>
      </c>
      <c r="AJ16" s="114">
        <v>1</v>
      </c>
      <c r="AK16" s="114">
        <v>1</v>
      </c>
      <c r="AL16" s="114">
        <v>0</v>
      </c>
      <c r="AM16" s="114">
        <v>0</v>
      </c>
      <c r="AN16" s="119">
        <v>0</v>
      </c>
      <c r="AO16" s="114">
        <v>1</v>
      </c>
      <c r="AP16" s="114">
        <v>1</v>
      </c>
      <c r="AQ16" s="114"/>
      <c r="AR16" s="114">
        <v>1</v>
      </c>
      <c r="AS16" s="114">
        <v>0</v>
      </c>
      <c r="AT16" s="114">
        <v>1</v>
      </c>
      <c r="AU16" s="114">
        <v>0</v>
      </c>
      <c r="AV16" s="114">
        <v>0</v>
      </c>
      <c r="AW16" s="131">
        <v>1</v>
      </c>
      <c r="AX16" s="65">
        <f t="shared" si="0"/>
        <v>30</v>
      </c>
    </row>
    <row r="17" spans="2:52" ht="13.5" thickBot="1" x14ac:dyDescent="0.25">
      <c r="B17" s="162" t="str">
        <f>Resources!A17</f>
        <v>Sussex</v>
      </c>
      <c r="C17" s="44"/>
      <c r="D17" s="114">
        <v>1</v>
      </c>
      <c r="E17" s="114"/>
      <c r="F17" s="114"/>
      <c r="G17" s="114"/>
      <c r="H17" s="114"/>
      <c r="I17" s="114"/>
      <c r="J17" s="114"/>
      <c r="K17" s="114"/>
      <c r="L17" s="114"/>
      <c r="M17" s="114">
        <v>1</v>
      </c>
      <c r="N17" s="114"/>
      <c r="O17" s="114"/>
      <c r="P17" s="114"/>
      <c r="Q17" s="114"/>
      <c r="R17" s="114"/>
      <c r="S17" s="114"/>
      <c r="T17" s="114"/>
      <c r="U17" s="114"/>
      <c r="V17" s="114"/>
      <c r="W17" s="114"/>
      <c r="X17" s="114"/>
      <c r="Y17" s="114"/>
      <c r="Z17" s="114"/>
      <c r="AA17" s="114"/>
      <c r="AB17" s="114"/>
      <c r="AC17" s="114"/>
      <c r="AD17" s="114"/>
      <c r="AE17" s="114"/>
      <c r="AF17" s="114"/>
      <c r="AG17" s="114"/>
      <c r="AH17" s="114"/>
      <c r="AI17" s="114">
        <v>1</v>
      </c>
      <c r="AJ17" s="114"/>
      <c r="AK17" s="114"/>
      <c r="AL17" s="114"/>
      <c r="AM17" s="114"/>
      <c r="AN17" s="119">
        <v>0</v>
      </c>
      <c r="AO17" s="114">
        <v>1</v>
      </c>
      <c r="AP17" s="114">
        <v>1</v>
      </c>
      <c r="AQ17" s="114"/>
      <c r="AR17" s="114"/>
      <c r="AS17" s="114"/>
      <c r="AT17" s="114"/>
      <c r="AU17" s="114"/>
      <c r="AV17" s="131"/>
      <c r="AW17" s="65"/>
      <c r="AX17" s="65">
        <f t="shared" si="0"/>
        <v>5</v>
      </c>
    </row>
    <row r="18" spans="2:52" x14ac:dyDescent="0.2">
      <c r="B18" s="162"/>
      <c r="C18" s="4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c r="AI18" s="114"/>
      <c r="AJ18" s="114"/>
      <c r="AK18" s="114"/>
      <c r="AL18" s="114"/>
      <c r="AM18" s="114"/>
      <c r="AN18" s="119"/>
      <c r="AO18" s="114"/>
      <c r="AP18" s="114"/>
      <c r="AQ18" s="114"/>
      <c r="AR18" s="114"/>
      <c r="AS18" s="114"/>
      <c r="AT18" s="114"/>
      <c r="AU18" s="114"/>
      <c r="AV18" s="131"/>
      <c r="AW18" s="65">
        <f>SUM(C18:AV18)</f>
        <v>0</v>
      </c>
      <c r="AX18" s="65">
        <f t="shared" si="0"/>
        <v>0</v>
      </c>
    </row>
    <row r="19" spans="2:52" ht="13.5" thickBot="1" x14ac:dyDescent="0.25">
      <c r="B19" s="23"/>
      <c r="C19" s="163"/>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20"/>
      <c r="AO19" s="164"/>
      <c r="AP19" s="164"/>
      <c r="AQ19" s="164"/>
      <c r="AR19" s="164"/>
      <c r="AS19" s="164"/>
      <c r="AT19" s="164"/>
      <c r="AU19" s="164"/>
      <c r="AV19" s="57"/>
      <c r="AW19" s="66">
        <f>SUM(C19:AV19)</f>
        <v>0</v>
      </c>
      <c r="AX19" s="66">
        <f t="shared" si="0"/>
        <v>0</v>
      </c>
    </row>
    <row r="20" spans="2:52" ht="13.5" thickBot="1" x14ac:dyDescent="0.25">
      <c r="B20" s="71" t="s">
        <v>46</v>
      </c>
      <c r="C20" s="70">
        <f>SUM(C11:C19)</f>
        <v>4</v>
      </c>
      <c r="D20" s="70">
        <f t="shared" ref="D20:AV20" si="1">SUM(D11:D19)</f>
        <v>6</v>
      </c>
      <c r="E20" s="70">
        <f t="shared" si="1"/>
        <v>0</v>
      </c>
      <c r="F20" s="70">
        <f t="shared" si="1"/>
        <v>2</v>
      </c>
      <c r="G20" s="70">
        <f t="shared" si="1"/>
        <v>2</v>
      </c>
      <c r="H20" s="70">
        <f t="shared" si="1"/>
        <v>2</v>
      </c>
      <c r="I20" s="70">
        <f t="shared" si="1"/>
        <v>1</v>
      </c>
      <c r="J20" s="70">
        <f t="shared" si="1"/>
        <v>1</v>
      </c>
      <c r="K20" s="70">
        <f t="shared" si="1"/>
        <v>2</v>
      </c>
      <c r="L20" s="70">
        <f t="shared" si="1"/>
        <v>4</v>
      </c>
      <c r="M20" s="70">
        <f t="shared" si="1"/>
        <v>6</v>
      </c>
      <c r="N20" s="70">
        <f t="shared" si="1"/>
        <v>2</v>
      </c>
      <c r="O20" s="70">
        <f t="shared" si="1"/>
        <v>2</v>
      </c>
      <c r="P20" s="70">
        <f t="shared" si="1"/>
        <v>2</v>
      </c>
      <c r="Q20" s="70">
        <f t="shared" si="1"/>
        <v>0</v>
      </c>
      <c r="R20" s="70">
        <f t="shared" si="1"/>
        <v>3</v>
      </c>
      <c r="S20" s="70">
        <f t="shared" si="1"/>
        <v>1</v>
      </c>
      <c r="T20" s="70">
        <f t="shared" si="1"/>
        <v>5</v>
      </c>
      <c r="U20" s="70">
        <f t="shared" si="1"/>
        <v>2</v>
      </c>
      <c r="V20" s="70">
        <f t="shared" si="1"/>
        <v>1</v>
      </c>
      <c r="W20" s="70">
        <f t="shared" si="1"/>
        <v>4</v>
      </c>
      <c r="X20" s="70">
        <f t="shared" si="1"/>
        <v>1</v>
      </c>
      <c r="Y20" s="70">
        <f t="shared" si="1"/>
        <v>5</v>
      </c>
      <c r="Z20" s="70">
        <f t="shared" si="1"/>
        <v>3</v>
      </c>
      <c r="AA20" s="70">
        <f t="shared" si="1"/>
        <v>3</v>
      </c>
      <c r="AB20" s="70">
        <f t="shared" si="1"/>
        <v>2</v>
      </c>
      <c r="AC20" s="70">
        <f t="shared" si="1"/>
        <v>1</v>
      </c>
      <c r="AD20" s="70">
        <f t="shared" si="1"/>
        <v>0</v>
      </c>
      <c r="AE20" s="70">
        <f t="shared" si="1"/>
        <v>0</v>
      </c>
      <c r="AF20" s="70">
        <f t="shared" si="1"/>
        <v>4</v>
      </c>
      <c r="AG20" s="70">
        <f t="shared" si="1"/>
        <v>1</v>
      </c>
      <c r="AH20" s="70">
        <f t="shared" si="1"/>
        <v>1</v>
      </c>
      <c r="AI20" s="70">
        <f t="shared" si="1"/>
        <v>6</v>
      </c>
      <c r="AJ20" s="70">
        <f t="shared" si="1"/>
        <v>3</v>
      </c>
      <c r="AK20" s="70">
        <f t="shared" si="1"/>
        <v>1</v>
      </c>
      <c r="AL20" s="70">
        <f t="shared" ref="AL20:AR20" si="2">SUM(AL11:AL19)</f>
        <v>0</v>
      </c>
      <c r="AM20" s="70">
        <f t="shared" si="2"/>
        <v>0</v>
      </c>
      <c r="AN20" s="70">
        <f t="shared" si="2"/>
        <v>1</v>
      </c>
      <c r="AO20" s="70">
        <f t="shared" si="2"/>
        <v>3</v>
      </c>
      <c r="AP20" s="70">
        <f t="shared" si="2"/>
        <v>6</v>
      </c>
      <c r="AQ20" s="70">
        <f t="shared" si="2"/>
        <v>1</v>
      </c>
      <c r="AR20" s="70">
        <f t="shared" si="2"/>
        <v>1</v>
      </c>
      <c r="AS20" s="70">
        <f t="shared" si="1"/>
        <v>0</v>
      </c>
      <c r="AT20" s="70">
        <f t="shared" si="1"/>
        <v>2</v>
      </c>
      <c r="AU20" s="70">
        <f t="shared" si="1"/>
        <v>0</v>
      </c>
      <c r="AV20" s="70">
        <f t="shared" si="1"/>
        <v>0</v>
      </c>
      <c r="AW20" s="71">
        <f>SUM(AW11:AW19)</f>
        <v>4</v>
      </c>
      <c r="AX20" s="71">
        <f>SUM(AX11:AX19)</f>
        <v>101</v>
      </c>
    </row>
    <row r="26" spans="2:52" ht="13.5" thickBot="1" x14ac:dyDescent="0.25">
      <c r="B26" s="61" t="s">
        <v>138</v>
      </c>
    </row>
    <row r="27" spans="2:52" ht="75" customHeight="1" thickBot="1" x14ac:dyDescent="0.25">
      <c r="B27" s="74" t="s">
        <v>38</v>
      </c>
      <c r="C27" s="75" t="s">
        <v>91</v>
      </c>
      <c r="D27" s="75" t="s">
        <v>92</v>
      </c>
      <c r="E27" s="75" t="s">
        <v>93</v>
      </c>
      <c r="F27" s="75" t="s">
        <v>94</v>
      </c>
      <c r="G27" s="75" t="s">
        <v>95</v>
      </c>
      <c r="H27" s="75" t="s">
        <v>96</v>
      </c>
      <c r="I27" s="75" t="s">
        <v>97</v>
      </c>
      <c r="J27" s="75" t="s">
        <v>98</v>
      </c>
      <c r="K27" s="75" t="s">
        <v>139</v>
      </c>
      <c r="L27" s="75" t="s">
        <v>100</v>
      </c>
      <c r="M27" s="75" t="s">
        <v>101</v>
      </c>
      <c r="N27" s="75" t="s">
        <v>102</v>
      </c>
      <c r="O27" s="75" t="s">
        <v>103</v>
      </c>
      <c r="P27" s="75" t="s">
        <v>104</v>
      </c>
      <c r="Q27" s="75" t="s">
        <v>105</v>
      </c>
      <c r="R27" s="75" t="s">
        <v>106</v>
      </c>
      <c r="S27" s="75" t="s">
        <v>107</v>
      </c>
      <c r="T27" s="75" t="s">
        <v>108</v>
      </c>
      <c r="U27" s="75" t="s">
        <v>109</v>
      </c>
      <c r="V27" s="75" t="s">
        <v>110</v>
      </c>
      <c r="W27" s="75" t="s">
        <v>111</v>
      </c>
      <c r="X27" s="75" t="s">
        <v>112</v>
      </c>
      <c r="Y27" s="75" t="s">
        <v>113</v>
      </c>
      <c r="Z27" s="75" t="s">
        <v>114</v>
      </c>
      <c r="AA27" s="75" t="s">
        <v>115</v>
      </c>
      <c r="AB27" s="75" t="s">
        <v>116</v>
      </c>
      <c r="AC27" s="75" t="s">
        <v>117</v>
      </c>
      <c r="AD27" s="75" t="s">
        <v>118</v>
      </c>
      <c r="AE27" s="75" t="s">
        <v>119</v>
      </c>
      <c r="AF27" s="75" t="s">
        <v>120</v>
      </c>
      <c r="AG27" s="75" t="s">
        <v>121</v>
      </c>
      <c r="AH27" s="75" t="s">
        <v>122</v>
      </c>
      <c r="AI27" s="75" t="s">
        <v>123</v>
      </c>
      <c r="AJ27" s="75" t="s">
        <v>124</v>
      </c>
      <c r="AK27" s="75" t="s">
        <v>125</v>
      </c>
      <c r="AL27" s="75" t="s">
        <v>126</v>
      </c>
      <c r="AM27" s="75" t="s">
        <v>127</v>
      </c>
      <c r="AN27" s="75" t="s">
        <v>128</v>
      </c>
      <c r="AO27" s="75" t="s">
        <v>129</v>
      </c>
      <c r="AP27" s="86" t="s">
        <v>130</v>
      </c>
      <c r="AQ27" s="75" t="s">
        <v>131</v>
      </c>
      <c r="AR27" s="85" t="s">
        <v>132</v>
      </c>
      <c r="AS27" s="75" t="s">
        <v>133</v>
      </c>
      <c r="AT27" s="75" t="s">
        <v>134</v>
      </c>
      <c r="AU27" s="75" t="s">
        <v>135</v>
      </c>
      <c r="AV27" s="75" t="s">
        <v>136</v>
      </c>
      <c r="AW27" s="75" t="s">
        <v>137</v>
      </c>
      <c r="AX27" s="74" t="s">
        <v>46</v>
      </c>
      <c r="AY27" s="77" t="s">
        <v>140</v>
      </c>
      <c r="AZ27" s="77" t="s">
        <v>141</v>
      </c>
    </row>
    <row r="28" spans="2:52" ht="13.5" thickBot="1" x14ac:dyDescent="0.25">
      <c r="B28" s="73"/>
      <c r="C28" s="97"/>
      <c r="D28" s="98"/>
      <c r="E28" s="98"/>
      <c r="F28" s="98"/>
      <c r="G28" s="98"/>
      <c r="H28" s="98"/>
      <c r="I28" s="98"/>
      <c r="J28" s="98"/>
      <c r="K28" s="98"/>
      <c r="L28" s="117"/>
      <c r="M28" s="98"/>
      <c r="N28" s="98"/>
      <c r="O28" s="98"/>
      <c r="P28" s="98"/>
      <c r="Q28" s="98"/>
      <c r="R28" s="98"/>
      <c r="S28" s="98"/>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118"/>
      <c r="AX28" s="83"/>
      <c r="AY28" s="78"/>
      <c r="AZ28" s="69"/>
    </row>
    <row r="29" spans="2:52" ht="13.5" thickBot="1" x14ac:dyDescent="0.25">
      <c r="B29" s="73" t="str">
        <f t="shared" ref="B29:B34" si="3">B12</f>
        <v>Birmingham</v>
      </c>
      <c r="C29" s="209">
        <v>999</v>
      </c>
      <c r="D29" s="210">
        <v>0</v>
      </c>
      <c r="E29" s="210">
        <v>0</v>
      </c>
      <c r="F29" s="210">
        <v>0</v>
      </c>
      <c r="G29" s="210">
        <v>0</v>
      </c>
      <c r="H29" s="210">
        <v>0</v>
      </c>
      <c r="I29" s="210">
        <v>0</v>
      </c>
      <c r="J29" s="210">
        <v>0</v>
      </c>
      <c r="K29" s="210">
        <v>0</v>
      </c>
      <c r="L29" s="211">
        <v>0</v>
      </c>
      <c r="M29" s="210">
        <v>0</v>
      </c>
      <c r="N29" s="210"/>
      <c r="O29" s="210">
        <v>0</v>
      </c>
      <c r="P29" s="210">
        <v>0</v>
      </c>
      <c r="Q29" s="210">
        <v>0</v>
      </c>
      <c r="R29" s="210">
        <v>0</v>
      </c>
      <c r="S29" s="210">
        <v>0</v>
      </c>
      <c r="T29" s="210">
        <v>0</v>
      </c>
      <c r="U29" s="210">
        <v>0</v>
      </c>
      <c r="V29" s="210"/>
      <c r="W29" s="210">
        <v>0</v>
      </c>
      <c r="X29" s="210">
        <v>0</v>
      </c>
      <c r="Y29" s="210">
        <v>0</v>
      </c>
      <c r="Z29" s="210"/>
      <c r="AA29" s="210"/>
      <c r="AB29" s="210">
        <v>0</v>
      </c>
      <c r="AC29" s="210">
        <v>0</v>
      </c>
      <c r="AD29" s="210">
        <v>0</v>
      </c>
      <c r="AE29" s="210">
        <v>0</v>
      </c>
      <c r="AF29" s="210">
        <v>0</v>
      </c>
      <c r="AG29" s="210">
        <v>0</v>
      </c>
      <c r="AH29" s="210">
        <v>0</v>
      </c>
      <c r="AI29" s="210">
        <v>0</v>
      </c>
      <c r="AJ29" s="210">
        <v>0</v>
      </c>
      <c r="AK29" s="210">
        <v>0</v>
      </c>
      <c r="AL29" s="210">
        <v>0</v>
      </c>
      <c r="AM29" s="210">
        <v>0</v>
      </c>
      <c r="AN29" s="210">
        <v>0</v>
      </c>
      <c r="AO29" s="210">
        <v>0</v>
      </c>
      <c r="AP29" s="210">
        <v>0</v>
      </c>
      <c r="AQ29" s="210"/>
      <c r="AR29" s="210">
        <v>0</v>
      </c>
      <c r="AS29" s="210">
        <v>0</v>
      </c>
      <c r="AT29" s="210">
        <v>0</v>
      </c>
      <c r="AU29" s="210">
        <v>0</v>
      </c>
      <c r="AV29" s="210">
        <v>0</v>
      </c>
      <c r="AW29" s="122">
        <v>0</v>
      </c>
      <c r="AX29" s="83">
        <f t="shared" ref="AX29:AX34" si="4">SUM(C29:AW29)</f>
        <v>999</v>
      </c>
      <c r="AY29" s="78">
        <f t="shared" ref="AY29:AY34" si="5">AX29/$AX$36</f>
        <v>0.21892732339333887</v>
      </c>
      <c r="AZ29" s="81">
        <f t="shared" ref="AZ29:AZ34" si="6">(AX29-(C29+D29+L29+Y29))/AX29</f>
        <v>0</v>
      </c>
    </row>
    <row r="30" spans="2:52" ht="13.5" thickBot="1" x14ac:dyDescent="0.25">
      <c r="B30" s="73" t="str">
        <f t="shared" si="3"/>
        <v>Bristol</v>
      </c>
      <c r="C30" s="165">
        <v>0</v>
      </c>
      <c r="D30" s="118">
        <v>0</v>
      </c>
      <c r="E30" s="118">
        <v>0</v>
      </c>
      <c r="F30" s="118">
        <v>0</v>
      </c>
      <c r="G30" s="118">
        <v>0</v>
      </c>
      <c r="H30" s="118">
        <v>0</v>
      </c>
      <c r="I30" s="118">
        <v>0</v>
      </c>
      <c r="J30" s="118">
        <v>0</v>
      </c>
      <c r="K30" s="118">
        <v>0</v>
      </c>
      <c r="L30" s="212">
        <v>384.1</v>
      </c>
      <c r="M30" s="118">
        <v>7.0000000000000001E-3</v>
      </c>
      <c r="N30" s="118"/>
      <c r="O30" s="118">
        <v>0</v>
      </c>
      <c r="P30" s="118">
        <v>0</v>
      </c>
      <c r="Q30" s="118">
        <v>0</v>
      </c>
      <c r="R30" s="118">
        <v>0</v>
      </c>
      <c r="S30" s="118">
        <v>0</v>
      </c>
      <c r="T30" s="118">
        <v>0</v>
      </c>
      <c r="U30" s="118">
        <v>0</v>
      </c>
      <c r="V30" s="118"/>
      <c r="W30" s="118">
        <v>0</v>
      </c>
      <c r="X30" s="118">
        <v>0</v>
      </c>
      <c r="Y30" s="118">
        <v>2E-3</v>
      </c>
      <c r="Z30" s="118"/>
      <c r="AA30" s="118"/>
      <c r="AB30" s="118">
        <v>0</v>
      </c>
      <c r="AC30" s="118">
        <v>0</v>
      </c>
      <c r="AD30" s="118">
        <v>0</v>
      </c>
      <c r="AE30" s="118">
        <v>0</v>
      </c>
      <c r="AF30" s="118">
        <v>0</v>
      </c>
      <c r="AG30" s="118">
        <v>0</v>
      </c>
      <c r="AH30" s="118">
        <v>0</v>
      </c>
      <c r="AI30" s="118">
        <v>0</v>
      </c>
      <c r="AJ30" s="118">
        <v>0</v>
      </c>
      <c r="AK30" s="118">
        <v>0</v>
      </c>
      <c r="AL30" s="118">
        <v>0</v>
      </c>
      <c r="AM30" s="118">
        <v>0</v>
      </c>
      <c r="AN30" s="118">
        <v>0</v>
      </c>
      <c r="AO30" s="118">
        <v>0</v>
      </c>
      <c r="AP30" s="118">
        <v>0</v>
      </c>
      <c r="AQ30" s="118"/>
      <c r="AR30" s="118">
        <v>0</v>
      </c>
      <c r="AS30" s="118">
        <v>0</v>
      </c>
      <c r="AT30" s="118">
        <v>0</v>
      </c>
      <c r="AU30" s="118">
        <v>0</v>
      </c>
      <c r="AV30" s="118">
        <v>0</v>
      </c>
      <c r="AW30" s="118">
        <v>0</v>
      </c>
      <c r="AX30" s="83">
        <f t="shared" si="4"/>
        <v>384.10900000000004</v>
      </c>
      <c r="AY30" s="78">
        <f t="shared" si="5"/>
        <v>8.4176131392684692E-2</v>
      </c>
      <c r="AZ30" s="69">
        <f t="shared" si="6"/>
        <v>1.8223993710131763E-5</v>
      </c>
    </row>
    <row r="31" spans="2:52" ht="13.5" thickBot="1" x14ac:dyDescent="0.25">
      <c r="B31" s="73" t="str">
        <f t="shared" si="3"/>
        <v>Cambridge</v>
      </c>
      <c r="C31" s="412">
        <v>0</v>
      </c>
      <c r="D31" s="198">
        <v>0</v>
      </c>
      <c r="E31" s="198">
        <v>0</v>
      </c>
      <c r="F31" s="198">
        <v>0</v>
      </c>
      <c r="G31" s="198">
        <v>0</v>
      </c>
      <c r="H31" s="198">
        <v>0</v>
      </c>
      <c r="I31" s="198">
        <v>0</v>
      </c>
      <c r="J31" s="198">
        <v>0</v>
      </c>
      <c r="K31" s="198">
        <v>0</v>
      </c>
      <c r="L31" s="414">
        <v>0</v>
      </c>
      <c r="M31" s="198">
        <v>0</v>
      </c>
      <c r="N31" s="198"/>
      <c r="O31" s="198">
        <v>0</v>
      </c>
      <c r="P31" s="198">
        <v>0</v>
      </c>
      <c r="Q31" s="198">
        <v>0</v>
      </c>
      <c r="R31" s="198">
        <v>0</v>
      </c>
      <c r="S31" s="198">
        <v>0</v>
      </c>
      <c r="T31" s="198">
        <v>0</v>
      </c>
      <c r="U31" s="198">
        <v>0</v>
      </c>
      <c r="V31" s="198"/>
      <c r="W31" s="198">
        <v>0</v>
      </c>
      <c r="X31" s="198">
        <v>0</v>
      </c>
      <c r="Y31" s="198">
        <v>0</v>
      </c>
      <c r="Z31" s="198"/>
      <c r="AA31" s="198"/>
      <c r="AB31" s="198">
        <v>0</v>
      </c>
      <c r="AC31" s="198">
        <v>0</v>
      </c>
      <c r="AD31" s="198">
        <v>0</v>
      </c>
      <c r="AE31" s="198">
        <v>0</v>
      </c>
      <c r="AF31" s="198">
        <v>0</v>
      </c>
      <c r="AG31" s="198">
        <v>0</v>
      </c>
      <c r="AH31" s="198">
        <v>0</v>
      </c>
      <c r="AI31" s="198">
        <v>0</v>
      </c>
      <c r="AJ31" s="198">
        <v>0</v>
      </c>
      <c r="AK31" s="198">
        <v>0</v>
      </c>
      <c r="AL31" s="198">
        <v>0</v>
      </c>
      <c r="AM31" s="198">
        <v>0</v>
      </c>
      <c r="AN31" s="198">
        <v>0</v>
      </c>
      <c r="AO31" s="198">
        <v>0</v>
      </c>
      <c r="AP31" s="198">
        <v>0</v>
      </c>
      <c r="AQ31" s="198"/>
      <c r="AR31" s="198">
        <v>0</v>
      </c>
      <c r="AS31" s="198">
        <v>0</v>
      </c>
      <c r="AT31" s="198">
        <v>0</v>
      </c>
      <c r="AU31" s="198">
        <v>0</v>
      </c>
      <c r="AV31" s="198">
        <v>0</v>
      </c>
      <c r="AW31" s="415">
        <v>0</v>
      </c>
      <c r="AX31" s="83">
        <f t="shared" si="4"/>
        <v>0</v>
      </c>
      <c r="AY31" s="78">
        <f t="shared" si="5"/>
        <v>0</v>
      </c>
      <c r="AZ31" s="69" t="e">
        <f t="shared" si="6"/>
        <v>#DIV/0!</v>
      </c>
    </row>
    <row r="32" spans="2:52" ht="13.5" thickBot="1" x14ac:dyDescent="0.25">
      <c r="B32" s="73" t="str">
        <f t="shared" si="3"/>
        <v>Oxford</v>
      </c>
      <c r="C32" s="194">
        <v>0</v>
      </c>
      <c r="D32" s="171">
        <v>677</v>
      </c>
      <c r="E32" s="171">
        <v>0</v>
      </c>
      <c r="F32" s="171">
        <v>0</v>
      </c>
      <c r="G32" s="171">
        <v>0</v>
      </c>
      <c r="H32" s="171">
        <v>2.4E-2</v>
      </c>
      <c r="I32" s="171">
        <v>0</v>
      </c>
      <c r="J32" s="171">
        <v>0</v>
      </c>
      <c r="K32" s="171">
        <v>0</v>
      </c>
      <c r="L32" s="218">
        <v>1.01</v>
      </c>
      <c r="M32" s="171">
        <v>0.04</v>
      </c>
      <c r="N32" s="171"/>
      <c r="O32" s="171">
        <v>4.9000000000000002E-2</v>
      </c>
      <c r="P32" s="171">
        <v>0.59</v>
      </c>
      <c r="Q32" s="171">
        <v>0</v>
      </c>
      <c r="R32" s="171">
        <v>4.9000000000000002E-2</v>
      </c>
      <c r="S32" s="171">
        <v>0</v>
      </c>
      <c r="T32" s="171">
        <v>3.5000000000000001E-3</v>
      </c>
      <c r="U32" s="171">
        <v>3.5999999999999997E-2</v>
      </c>
      <c r="V32" s="171"/>
      <c r="W32" s="171">
        <v>4.0000000000000001E-3</v>
      </c>
      <c r="X32" s="171">
        <v>0</v>
      </c>
      <c r="Y32" s="171">
        <v>3.8E-3</v>
      </c>
      <c r="Z32" s="171"/>
      <c r="AA32" s="171"/>
      <c r="AB32" s="171">
        <v>0</v>
      </c>
      <c r="AC32" s="171">
        <v>0</v>
      </c>
      <c r="AD32" s="171">
        <v>0</v>
      </c>
      <c r="AE32" s="171">
        <v>0</v>
      </c>
      <c r="AF32" s="171">
        <v>0</v>
      </c>
      <c r="AG32" s="171">
        <v>0</v>
      </c>
      <c r="AH32" s="171">
        <v>0</v>
      </c>
      <c r="AI32" s="171">
        <v>0</v>
      </c>
      <c r="AJ32" s="171">
        <v>3.3000000000000002E-2</v>
      </c>
      <c r="AK32" s="171">
        <v>0</v>
      </c>
      <c r="AL32" s="171">
        <v>0</v>
      </c>
      <c r="AM32" s="171">
        <v>0</v>
      </c>
      <c r="AN32" s="171">
        <v>0</v>
      </c>
      <c r="AO32" s="171">
        <v>2.98</v>
      </c>
      <c r="AP32" s="171">
        <v>1.7999999999999999E-2</v>
      </c>
      <c r="AQ32" s="171"/>
      <c r="AR32" s="171">
        <v>1.6E-2</v>
      </c>
      <c r="AS32" s="171">
        <v>1.5</v>
      </c>
      <c r="AT32" s="171">
        <v>33.6</v>
      </c>
      <c r="AU32" s="171">
        <v>0</v>
      </c>
      <c r="AV32" s="171">
        <v>0</v>
      </c>
      <c r="AW32" s="171">
        <v>2.2849999999999999E-2</v>
      </c>
      <c r="AX32" s="83">
        <f t="shared" si="4"/>
        <v>716.97914999999989</v>
      </c>
      <c r="AY32" s="78">
        <f t="shared" si="5"/>
        <v>0.15712344968801922</v>
      </c>
      <c r="AZ32" s="69">
        <f t="shared" si="6"/>
        <v>5.4346559450159676E-2</v>
      </c>
    </row>
    <row r="33" spans="2:52" ht="13.5" thickBot="1" x14ac:dyDescent="0.25">
      <c r="B33" s="73" t="str">
        <f t="shared" si="3"/>
        <v>RALPP</v>
      </c>
      <c r="C33" s="123">
        <v>0</v>
      </c>
      <c r="D33" s="122">
        <v>642</v>
      </c>
      <c r="E33" s="122">
        <v>2</v>
      </c>
      <c r="F33" s="122">
        <v>1</v>
      </c>
      <c r="G33" s="122">
        <v>0</v>
      </c>
      <c r="H33" s="122">
        <v>0</v>
      </c>
      <c r="I33" s="122">
        <v>0</v>
      </c>
      <c r="J33" s="122">
        <v>0</v>
      </c>
      <c r="K33" s="122">
        <v>0</v>
      </c>
      <c r="L33" s="213">
        <v>1353</v>
      </c>
      <c r="M33" s="122">
        <v>0.25</v>
      </c>
      <c r="N33" s="122">
        <v>0</v>
      </c>
      <c r="O33" s="122">
        <v>0</v>
      </c>
      <c r="P33" s="122">
        <v>0.14000000000000001</v>
      </c>
      <c r="Q33" s="122">
        <v>0</v>
      </c>
      <c r="R33" s="122">
        <v>0.08</v>
      </c>
      <c r="S33" s="122">
        <v>0</v>
      </c>
      <c r="T33" s="122">
        <v>0</v>
      </c>
      <c r="U33" s="122">
        <v>0.03</v>
      </c>
      <c r="V33" s="122"/>
      <c r="W33" s="122">
        <v>1.6</v>
      </c>
      <c r="X33" s="122">
        <v>0</v>
      </c>
      <c r="Y33" s="122">
        <v>326</v>
      </c>
      <c r="Z33" s="122"/>
      <c r="AA33" s="122">
        <v>41</v>
      </c>
      <c r="AB33" s="122">
        <v>35</v>
      </c>
      <c r="AC33" s="122">
        <v>0.55000000000000004</v>
      </c>
      <c r="AD33" s="122">
        <v>0</v>
      </c>
      <c r="AE33" s="122">
        <v>0</v>
      </c>
      <c r="AF33" s="122">
        <v>0</v>
      </c>
      <c r="AG33" s="122">
        <v>0</v>
      </c>
      <c r="AH33" s="122">
        <v>0</v>
      </c>
      <c r="AI33" s="122">
        <v>0</v>
      </c>
      <c r="AJ33" s="122">
        <v>0.03</v>
      </c>
      <c r="AK33" s="122">
        <v>0</v>
      </c>
      <c r="AL33" s="122">
        <v>0</v>
      </c>
      <c r="AM33" s="122">
        <v>0</v>
      </c>
      <c r="AN33" s="122">
        <v>0</v>
      </c>
      <c r="AO33" s="122">
        <v>0</v>
      </c>
      <c r="AP33" s="122">
        <v>0</v>
      </c>
      <c r="AQ33" s="122"/>
      <c r="AR33" s="122">
        <v>0.03</v>
      </c>
      <c r="AS33" s="122">
        <v>0.7</v>
      </c>
      <c r="AT33" s="122">
        <v>8</v>
      </c>
      <c r="AU33" s="122">
        <v>0</v>
      </c>
      <c r="AV33" s="122">
        <v>0</v>
      </c>
      <c r="AW33" s="122">
        <v>0.65</v>
      </c>
      <c r="AX33" s="83">
        <f t="shared" si="4"/>
        <v>2412.0600000000004</v>
      </c>
      <c r="AY33" s="78">
        <f t="shared" si="5"/>
        <v>0.52859443409823526</v>
      </c>
      <c r="AZ33" s="69">
        <f t="shared" si="6"/>
        <v>3.7751963052328877E-2</v>
      </c>
    </row>
    <row r="34" spans="2:52" ht="13.5" thickBot="1" x14ac:dyDescent="0.25">
      <c r="B34" s="73" t="str">
        <f t="shared" si="3"/>
        <v>Sussex</v>
      </c>
      <c r="C34" s="82"/>
      <c r="D34" s="214">
        <v>50</v>
      </c>
      <c r="E34" s="215"/>
      <c r="F34" s="215"/>
      <c r="G34" s="215"/>
      <c r="H34" s="215"/>
      <c r="I34" s="215"/>
      <c r="J34" s="215"/>
      <c r="K34" s="215"/>
      <c r="L34" s="216"/>
      <c r="M34" s="217">
        <v>0.01</v>
      </c>
      <c r="N34" s="215"/>
      <c r="O34" s="215"/>
      <c r="P34" s="215"/>
      <c r="Q34" s="215"/>
      <c r="R34" s="215"/>
      <c r="S34" s="215">
        <v>0</v>
      </c>
      <c r="T34" s="118"/>
      <c r="U34" s="118"/>
      <c r="V34" s="118"/>
      <c r="W34" s="118"/>
      <c r="X34" s="118"/>
      <c r="Y34" s="118"/>
      <c r="Z34" s="118"/>
      <c r="AA34" s="118"/>
      <c r="AB34" s="118"/>
      <c r="AC34" s="118"/>
      <c r="AD34" s="118"/>
      <c r="AE34" s="118"/>
      <c r="AF34" s="118"/>
      <c r="AG34" s="118"/>
      <c r="AH34" s="118">
        <v>0</v>
      </c>
      <c r="AI34" s="118"/>
      <c r="AJ34" s="118"/>
      <c r="AK34" s="118"/>
      <c r="AL34" s="118"/>
      <c r="AM34" s="118">
        <v>1</v>
      </c>
      <c r="AN34" s="118"/>
      <c r="AO34" s="118"/>
      <c r="AP34" s="118"/>
      <c r="AQ34" s="118"/>
      <c r="AR34" s="118"/>
      <c r="AS34" s="118"/>
      <c r="AT34" s="118"/>
      <c r="AU34" s="118"/>
      <c r="AV34" s="118"/>
      <c r="AW34" s="215"/>
      <c r="AX34" s="83">
        <f t="shared" si="4"/>
        <v>51.01</v>
      </c>
      <c r="AY34" s="78">
        <f t="shared" si="5"/>
        <v>1.1178661427721937E-2</v>
      </c>
      <c r="AZ34" s="69">
        <f t="shared" si="6"/>
        <v>1.9800039207998395E-2</v>
      </c>
    </row>
    <row r="35" spans="2:52" ht="13.5" thickBot="1" x14ac:dyDescent="0.25">
      <c r="B35" s="72"/>
      <c r="C35" s="95"/>
      <c r="D35" s="96"/>
      <c r="E35" s="96"/>
      <c r="F35" s="96"/>
      <c r="G35" s="96"/>
      <c r="H35" s="96"/>
      <c r="I35" s="96"/>
      <c r="J35" s="96"/>
      <c r="K35" s="96"/>
      <c r="L35" s="107"/>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118"/>
      <c r="AX35" s="76"/>
      <c r="AY35" s="79"/>
      <c r="AZ35" s="79"/>
    </row>
    <row r="36" spans="2:52" ht="13.5" thickBot="1" x14ac:dyDescent="0.25">
      <c r="B36" s="71" t="s">
        <v>46</v>
      </c>
      <c r="C36" s="70">
        <f>SUM(C28:C34)</f>
        <v>999</v>
      </c>
      <c r="D36" s="70">
        <f t="shared" ref="D36:AW36" si="7">SUM(D28:D34)</f>
        <v>1369</v>
      </c>
      <c r="E36" s="70">
        <f t="shared" si="7"/>
        <v>2</v>
      </c>
      <c r="F36" s="70">
        <f t="shared" si="7"/>
        <v>1</v>
      </c>
      <c r="G36" s="70">
        <f t="shared" si="7"/>
        <v>0</v>
      </c>
      <c r="H36" s="70">
        <f t="shared" si="7"/>
        <v>2.4E-2</v>
      </c>
      <c r="I36" s="70">
        <f t="shared" si="7"/>
        <v>0</v>
      </c>
      <c r="J36" s="70">
        <f t="shared" si="7"/>
        <v>0</v>
      </c>
      <c r="K36" s="70">
        <f t="shared" si="7"/>
        <v>0</v>
      </c>
      <c r="L36" s="70">
        <f t="shared" si="7"/>
        <v>1738.1100000000001</v>
      </c>
      <c r="M36" s="70">
        <f t="shared" si="7"/>
        <v>0.307</v>
      </c>
      <c r="N36" s="70">
        <f t="shared" si="7"/>
        <v>0</v>
      </c>
      <c r="O36" s="70">
        <f t="shared" si="7"/>
        <v>4.9000000000000002E-2</v>
      </c>
      <c r="P36" s="70">
        <f t="shared" si="7"/>
        <v>0.73</v>
      </c>
      <c r="Q36" s="70">
        <f t="shared" si="7"/>
        <v>0</v>
      </c>
      <c r="R36" s="70">
        <f t="shared" si="7"/>
        <v>0.129</v>
      </c>
      <c r="S36" s="70">
        <f t="shared" si="7"/>
        <v>0</v>
      </c>
      <c r="T36" s="70">
        <f t="shared" si="7"/>
        <v>3.5000000000000001E-3</v>
      </c>
      <c r="U36" s="70">
        <f t="shared" si="7"/>
        <v>6.6000000000000003E-2</v>
      </c>
      <c r="V36" s="70">
        <f t="shared" si="7"/>
        <v>0</v>
      </c>
      <c r="W36" s="70">
        <f t="shared" si="7"/>
        <v>1.6040000000000001</v>
      </c>
      <c r="X36" s="70">
        <f t="shared" si="7"/>
        <v>0</v>
      </c>
      <c r="Y36" s="70">
        <f t="shared" si="7"/>
        <v>326.00580000000002</v>
      </c>
      <c r="Z36" s="70">
        <f t="shared" si="7"/>
        <v>0</v>
      </c>
      <c r="AA36" s="70">
        <f t="shared" si="7"/>
        <v>41</v>
      </c>
      <c r="AB36" s="70">
        <f t="shared" si="7"/>
        <v>35</v>
      </c>
      <c r="AC36" s="70">
        <f t="shared" si="7"/>
        <v>0.55000000000000004</v>
      </c>
      <c r="AD36" s="70">
        <f t="shared" si="7"/>
        <v>0</v>
      </c>
      <c r="AE36" s="70">
        <f t="shared" si="7"/>
        <v>0</v>
      </c>
      <c r="AF36" s="70">
        <f t="shared" si="7"/>
        <v>0</v>
      </c>
      <c r="AG36" s="70">
        <f t="shared" si="7"/>
        <v>0</v>
      </c>
      <c r="AH36" s="70">
        <f t="shared" si="7"/>
        <v>0</v>
      </c>
      <c r="AI36" s="70">
        <f t="shared" si="7"/>
        <v>0</v>
      </c>
      <c r="AJ36" s="70">
        <f t="shared" si="7"/>
        <v>6.3E-2</v>
      </c>
      <c r="AK36" s="70">
        <f t="shared" si="7"/>
        <v>0</v>
      </c>
      <c r="AL36" s="70">
        <f t="shared" si="7"/>
        <v>0</v>
      </c>
      <c r="AM36" s="70">
        <f t="shared" si="7"/>
        <v>1</v>
      </c>
      <c r="AN36" s="70">
        <f>SUM(AN28:AN34)</f>
        <v>0</v>
      </c>
      <c r="AO36" s="70">
        <f t="shared" si="7"/>
        <v>2.98</v>
      </c>
      <c r="AP36" s="70">
        <f t="shared" si="7"/>
        <v>1.7999999999999999E-2</v>
      </c>
      <c r="AQ36" s="70">
        <f t="shared" si="7"/>
        <v>0</v>
      </c>
      <c r="AR36" s="70">
        <f t="shared" si="7"/>
        <v>4.5999999999999999E-2</v>
      </c>
      <c r="AS36" s="70">
        <f t="shared" si="7"/>
        <v>2.2000000000000002</v>
      </c>
      <c r="AT36" s="70">
        <f t="shared" si="7"/>
        <v>41.6</v>
      </c>
      <c r="AU36" s="70">
        <f t="shared" si="7"/>
        <v>0</v>
      </c>
      <c r="AV36" s="70">
        <f t="shared" si="7"/>
        <v>0</v>
      </c>
      <c r="AW36" s="70">
        <f t="shared" si="7"/>
        <v>0.67285000000000006</v>
      </c>
      <c r="AX36" s="80">
        <f>SUM(AX28:AX35)</f>
        <v>4563.1581500000002</v>
      </c>
      <c r="AY36" s="78">
        <f>AX36/$AX$36</f>
        <v>1</v>
      </c>
      <c r="AZ36" s="81">
        <f>(AX36-(C36+D36+L36+Y36))/AX36</f>
        <v>2.8717468405078116E-2</v>
      </c>
    </row>
    <row r="41" spans="2:52" x14ac:dyDescent="0.2">
      <c r="C41" s="54" t="s">
        <v>142</v>
      </c>
      <c r="D41" s="54"/>
      <c r="E41" s="54"/>
      <c r="AU41" s="51"/>
    </row>
  </sheetData>
  <mergeCells count="4">
    <mergeCell ref="B2:F2"/>
    <mergeCell ref="C3:F3"/>
    <mergeCell ref="C4:F4"/>
    <mergeCell ref="C5:F5"/>
  </mergeCells>
  <phoneticPr fontId="3" type="noConversion"/>
  <conditionalFormatting sqref="C11:AV13 C17:AV19 C15:AV15">
    <cfRule type="cellIs" dxfId="7" priority="9" stopIfTrue="1" operator="equal">
      <formula>1</formula>
    </cfRule>
  </conditionalFormatting>
  <conditionalFormatting sqref="C11:AW13 C15:AW15">
    <cfRule type="cellIs" dxfId="6" priority="8" stopIfTrue="1" operator="equal">
      <formula>1</formula>
    </cfRule>
  </conditionalFormatting>
  <conditionalFormatting sqref="C16:AV16">
    <cfRule type="cellIs" dxfId="5" priority="6" stopIfTrue="1" operator="equal">
      <formula>1</formula>
    </cfRule>
  </conditionalFormatting>
  <conditionalFormatting sqref="C16:AW16">
    <cfRule type="cellIs" dxfId="4" priority="5" stopIfTrue="1" operator="equal">
      <formula>1</formula>
    </cfRule>
  </conditionalFormatting>
  <conditionalFormatting sqref="C14:AV14">
    <cfRule type="cellIs" dxfId="1" priority="2" stopIfTrue="1" operator="equal">
      <formula>1</formula>
    </cfRule>
  </conditionalFormatting>
  <conditionalFormatting sqref="C14:AW14">
    <cfRule type="cellIs" dxfId="0" priority="1" stopIfTrue="1" operator="equal">
      <formula>1</formula>
    </cfRule>
  </conditionalFormatting>
  <hyperlinks>
    <hyperlink ref="K10" r:id="rId1"/>
  </hyperlinks>
  <pageMargins left="0.75" right="0.75" top="1" bottom="1" header="0.5" footer="0.5"/>
  <pageSetup paperSize="9" scale="51"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5"/>
  <sheetViews>
    <sheetView showGridLines="0" zoomScale="75" zoomScaleNormal="75" zoomScalePageLayoutView="75" workbookViewId="0">
      <selection activeCell="D19" sqref="D19:I19"/>
    </sheetView>
  </sheetViews>
  <sheetFormatPr defaultColWidth="8.85546875" defaultRowHeight="12.75" x14ac:dyDescent="0.2"/>
  <cols>
    <col min="1" max="1" width="9.140625" customWidth="1"/>
    <col min="2" max="2" width="20.140625" customWidth="1"/>
    <col min="3" max="3" width="22.140625" customWidth="1"/>
  </cols>
  <sheetData>
    <row r="1" spans="2:11" ht="13.5" thickBot="1" x14ac:dyDescent="0.25"/>
    <row r="2" spans="2:11" x14ac:dyDescent="0.2">
      <c r="B2" s="133" t="s">
        <v>0</v>
      </c>
      <c r="C2" s="16"/>
    </row>
    <row r="3" spans="2:11" x14ac:dyDescent="0.2">
      <c r="B3" s="134" t="s">
        <v>2</v>
      </c>
      <c r="C3" s="140" t="str">
        <f>Metrics!B3</f>
        <v>SouthGrid</v>
      </c>
    </row>
    <row r="4" spans="2:11" x14ac:dyDescent="0.2">
      <c r="B4" s="134" t="s">
        <v>5</v>
      </c>
      <c r="C4" s="140" t="str">
        <f>Metrics!B4</f>
        <v>Q3 2019</v>
      </c>
    </row>
    <row r="5" spans="2:11" ht="13.5" thickBot="1" x14ac:dyDescent="0.25">
      <c r="B5" s="135" t="s">
        <v>7</v>
      </c>
      <c r="C5" s="6" t="str">
        <f>Metrics!B5</f>
        <v>Pete Gronbech</v>
      </c>
    </row>
    <row r="7" spans="2:11" ht="13.5" thickBot="1" x14ac:dyDescent="0.25">
      <c r="B7" s="61" t="s">
        <v>143</v>
      </c>
      <c r="C7" s="61"/>
    </row>
    <row r="8" spans="2:11" ht="13.5" customHeight="1" thickBot="1" x14ac:dyDescent="0.25">
      <c r="B8" s="7"/>
      <c r="C8" s="8"/>
      <c r="D8" s="272" t="s">
        <v>144</v>
      </c>
      <c r="E8" s="273"/>
      <c r="F8" s="274"/>
      <c r="G8" s="273" t="s">
        <v>145</v>
      </c>
      <c r="H8" s="273"/>
      <c r="I8" s="274"/>
    </row>
    <row r="9" spans="2:11" ht="13.5" thickBot="1" x14ac:dyDescent="0.25">
      <c r="B9" s="9" t="s">
        <v>38</v>
      </c>
      <c r="C9" s="10" t="s">
        <v>146</v>
      </c>
      <c r="D9" s="11" t="s">
        <v>147</v>
      </c>
      <c r="E9" s="12" t="s">
        <v>148</v>
      </c>
      <c r="F9" s="13" t="s">
        <v>149</v>
      </c>
      <c r="G9" s="14" t="s">
        <v>147</v>
      </c>
      <c r="H9" s="12" t="s">
        <v>148</v>
      </c>
      <c r="I9" s="15" t="s">
        <v>149</v>
      </c>
    </row>
    <row r="10" spans="2:11" x14ac:dyDescent="0.2">
      <c r="B10" s="162"/>
      <c r="C10" s="166"/>
      <c r="D10" s="1"/>
      <c r="E10" s="2"/>
      <c r="F10" s="28"/>
      <c r="G10" s="29"/>
      <c r="H10" s="2"/>
      <c r="I10" s="3"/>
    </row>
    <row r="11" spans="2:11" x14ac:dyDescent="0.2">
      <c r="B11" s="73"/>
      <c r="C11" s="167"/>
      <c r="D11" s="102"/>
      <c r="E11" s="98"/>
      <c r="F11" s="103"/>
      <c r="G11" s="97"/>
      <c r="H11" s="98"/>
      <c r="I11" s="104"/>
    </row>
    <row r="12" spans="2:11" x14ac:dyDescent="0.2">
      <c r="B12" s="65"/>
      <c r="C12" s="59"/>
      <c r="D12" s="82"/>
      <c r="E12" s="118"/>
      <c r="F12" s="168"/>
      <c r="G12" s="165"/>
      <c r="H12" s="118"/>
      <c r="I12" s="169"/>
    </row>
    <row r="13" spans="2:11" x14ac:dyDescent="0.2">
      <c r="B13" s="65" t="str">
        <f>Resources!A12</f>
        <v>Birmingham</v>
      </c>
      <c r="C13" s="59" t="s">
        <v>150</v>
      </c>
      <c r="D13" s="111">
        <v>0.5</v>
      </c>
      <c r="E13" s="111">
        <v>0.5</v>
      </c>
      <c r="F13" s="111">
        <v>0.5</v>
      </c>
      <c r="G13" s="165"/>
      <c r="H13" s="165"/>
      <c r="I13" s="165"/>
      <c r="J13" s="51"/>
    </row>
    <row r="14" spans="2:11" x14ac:dyDescent="0.2">
      <c r="B14" s="65"/>
      <c r="C14" s="59"/>
      <c r="D14" s="82"/>
      <c r="E14" s="165"/>
      <c r="F14" s="168"/>
      <c r="G14" s="165"/>
      <c r="H14" s="165"/>
      <c r="I14" s="165"/>
      <c r="J14" s="51"/>
      <c r="K14" s="51"/>
    </row>
    <row r="15" spans="2:11" x14ac:dyDescent="0.2">
      <c r="B15" s="65"/>
      <c r="C15" s="59"/>
      <c r="D15" s="82"/>
      <c r="E15" s="118"/>
      <c r="F15" s="168"/>
      <c r="G15" s="165"/>
      <c r="H15" s="118"/>
      <c r="I15" s="169"/>
    </row>
    <row r="16" spans="2:11" x14ac:dyDescent="0.2">
      <c r="B16" s="65" t="str">
        <f>Resources!A13</f>
        <v>Bristol</v>
      </c>
      <c r="C16" s="59" t="s">
        <v>151</v>
      </c>
      <c r="D16" s="123"/>
      <c r="E16" s="122"/>
      <c r="F16" s="170"/>
      <c r="G16" s="123">
        <v>0.2</v>
      </c>
      <c r="H16" s="122">
        <v>0.2</v>
      </c>
      <c r="I16" s="170">
        <v>0.2</v>
      </c>
      <c r="J16" s="51"/>
    </row>
    <row r="17" spans="2:11" x14ac:dyDescent="0.2">
      <c r="B17" s="65"/>
      <c r="C17" s="59" t="s">
        <v>152</v>
      </c>
      <c r="D17" s="123"/>
      <c r="E17" s="122"/>
      <c r="F17" s="170"/>
      <c r="G17" s="123">
        <v>0.1</v>
      </c>
      <c r="H17" s="122">
        <v>0.1</v>
      </c>
      <c r="I17" s="170">
        <v>0.1</v>
      </c>
      <c r="J17" s="51"/>
    </row>
    <row r="18" spans="2:11" x14ac:dyDescent="0.2">
      <c r="B18" s="65" t="str">
        <f>Resources!A14</f>
        <v>Cambridge</v>
      </c>
      <c r="C18" s="59"/>
      <c r="D18" s="82"/>
      <c r="E18" s="118"/>
      <c r="F18" s="168"/>
      <c r="G18" s="165"/>
      <c r="H18" s="118"/>
      <c r="I18" s="169"/>
    </row>
    <row r="19" spans="2:11" x14ac:dyDescent="0.2">
      <c r="B19" s="65"/>
      <c r="C19" s="59" t="s">
        <v>153</v>
      </c>
      <c r="D19" s="197">
        <v>0</v>
      </c>
      <c r="E19" s="198">
        <v>0</v>
      </c>
      <c r="F19" s="411">
        <v>0</v>
      </c>
      <c r="G19" s="412">
        <v>0</v>
      </c>
      <c r="H19" s="198">
        <v>0</v>
      </c>
      <c r="I19" s="413">
        <v>0</v>
      </c>
      <c r="J19" s="101"/>
      <c r="K19" s="101"/>
    </row>
    <row r="20" spans="2:11" x14ac:dyDescent="0.2">
      <c r="B20" s="65" t="str">
        <f>Resources!A15</f>
        <v>Oxford</v>
      </c>
      <c r="C20" s="59"/>
      <c r="D20" s="82"/>
      <c r="E20" s="118"/>
      <c r="F20" s="168"/>
      <c r="G20" s="165"/>
      <c r="H20" s="118"/>
      <c r="I20" s="169"/>
    </row>
    <row r="21" spans="2:11" ht="13.5" thickBot="1" x14ac:dyDescent="0.25">
      <c r="B21" s="65"/>
      <c r="C21" s="59" t="s">
        <v>154</v>
      </c>
      <c r="D21" s="109">
        <v>0.7</v>
      </c>
      <c r="E21" s="109">
        <v>0.7</v>
      </c>
      <c r="F21" s="109">
        <v>0.7</v>
      </c>
      <c r="G21" s="109"/>
      <c r="H21" s="171"/>
      <c r="I21" s="172"/>
    </row>
    <row r="22" spans="2:11" ht="13.5" thickBot="1" x14ac:dyDescent="0.25">
      <c r="B22" s="100"/>
      <c r="C22" s="67" t="s">
        <v>155</v>
      </c>
      <c r="D22" s="173"/>
      <c r="E22" s="174"/>
      <c r="F22" s="175"/>
      <c r="G22" s="109"/>
      <c r="H22" s="171"/>
      <c r="I22" s="172"/>
    </row>
    <row r="23" spans="2:11" x14ac:dyDescent="0.2">
      <c r="B23" s="100" t="str">
        <f>Resources!A16</f>
        <v>RALPP</v>
      </c>
      <c r="C23" s="99" t="s">
        <v>156</v>
      </c>
      <c r="D23" s="132">
        <v>0.4</v>
      </c>
      <c r="E23" s="124">
        <v>0.4</v>
      </c>
      <c r="F23" s="125">
        <v>0.4</v>
      </c>
      <c r="G23" s="126">
        <v>0.4</v>
      </c>
      <c r="H23" s="124">
        <v>0.4</v>
      </c>
      <c r="I23" s="127">
        <v>0.4</v>
      </c>
    </row>
    <row r="24" spans="2:11" x14ac:dyDescent="0.2">
      <c r="B24" s="100"/>
      <c r="C24" s="99" t="s">
        <v>157</v>
      </c>
      <c r="D24" s="132">
        <v>0.1</v>
      </c>
      <c r="E24" s="124">
        <v>0.1</v>
      </c>
      <c r="F24" s="125">
        <v>0.1</v>
      </c>
      <c r="G24" s="126">
        <v>0.3</v>
      </c>
      <c r="H24" s="124">
        <v>0.3</v>
      </c>
      <c r="I24" s="127">
        <v>0.3</v>
      </c>
    </row>
    <row r="25" spans="2:11" x14ac:dyDescent="0.2">
      <c r="B25" s="100"/>
      <c r="C25" s="99"/>
      <c r="D25" s="132"/>
      <c r="E25" s="124"/>
      <c r="F25" s="125"/>
      <c r="G25" s="126"/>
      <c r="H25" s="124"/>
      <c r="I25" s="127"/>
    </row>
    <row r="26" spans="2:11" x14ac:dyDescent="0.2">
      <c r="B26" s="100" t="s">
        <v>14</v>
      </c>
      <c r="C26" s="176"/>
      <c r="D26" s="128"/>
      <c r="E26" s="129"/>
      <c r="F26" s="130"/>
      <c r="G26" s="177"/>
      <c r="H26" s="129"/>
      <c r="I26" s="178"/>
      <c r="J26" s="51"/>
      <c r="K26" s="68" t="s">
        <v>158</v>
      </c>
    </row>
    <row r="27" spans="2:11" x14ac:dyDescent="0.2">
      <c r="B27" s="100"/>
      <c r="C27" s="115" t="s">
        <v>159</v>
      </c>
      <c r="D27" s="128"/>
      <c r="E27" s="129"/>
      <c r="F27" s="130"/>
      <c r="G27" s="219">
        <v>0.1</v>
      </c>
      <c r="H27" s="219">
        <v>0.1</v>
      </c>
      <c r="I27" s="219">
        <v>0.1</v>
      </c>
      <c r="J27" s="51"/>
      <c r="K27" s="68"/>
    </row>
    <row r="28" spans="2:11" ht="13.5" thickBot="1" x14ac:dyDescent="0.25">
      <c r="B28" s="66"/>
      <c r="C28" s="116" t="s">
        <v>160</v>
      </c>
      <c r="D28" s="95"/>
      <c r="E28" s="96"/>
      <c r="F28" s="220"/>
      <c r="G28" s="221">
        <v>0.1</v>
      </c>
      <c r="H28" s="222">
        <v>0.1</v>
      </c>
      <c r="I28" s="223">
        <v>0.1</v>
      </c>
      <c r="J28" s="51"/>
    </row>
    <row r="29" spans="2:11" ht="13.5" thickBot="1" x14ac:dyDescent="0.25">
      <c r="B29" s="67" t="s">
        <v>46</v>
      </c>
      <c r="C29" s="179"/>
      <c r="D29" s="70">
        <f t="shared" ref="D29:I29" si="0">SUM(D10:D28)</f>
        <v>1.7000000000000002</v>
      </c>
      <c r="E29" s="180">
        <f t="shared" si="0"/>
        <v>1.7000000000000002</v>
      </c>
      <c r="F29" s="181">
        <f t="shared" si="0"/>
        <v>1.7000000000000002</v>
      </c>
      <c r="G29" s="70">
        <f t="shared" si="0"/>
        <v>1.2000000000000002</v>
      </c>
      <c r="H29" s="180">
        <f t="shared" si="0"/>
        <v>1.2000000000000002</v>
      </c>
      <c r="I29" s="181">
        <f t="shared" si="0"/>
        <v>1.2000000000000002</v>
      </c>
    </row>
    <row r="31" spans="2:11" ht="13.5" thickBot="1" x14ac:dyDescent="0.25">
      <c r="B31" s="61" t="s">
        <v>161</v>
      </c>
    </row>
    <row r="32" spans="2:11" ht="13.5" customHeight="1" thickBot="1" x14ac:dyDescent="0.25">
      <c r="B32" s="182"/>
      <c r="C32" s="183"/>
      <c r="D32" s="275" t="s">
        <v>162</v>
      </c>
      <c r="E32" s="276"/>
      <c r="F32" s="277"/>
      <c r="G32" s="275" t="s">
        <v>145</v>
      </c>
      <c r="H32" s="276"/>
      <c r="I32" s="277"/>
    </row>
    <row r="33" spans="2:9" ht="13.5" thickBot="1" x14ac:dyDescent="0.25">
      <c r="B33" s="184" t="s">
        <v>38</v>
      </c>
      <c r="C33" s="185" t="s">
        <v>146</v>
      </c>
      <c r="D33" s="186" t="s">
        <v>147</v>
      </c>
      <c r="E33" s="187" t="s">
        <v>148</v>
      </c>
      <c r="F33" s="188" t="s">
        <v>149</v>
      </c>
      <c r="G33" s="186" t="s">
        <v>147</v>
      </c>
      <c r="H33" s="187" t="s">
        <v>148</v>
      </c>
      <c r="I33" s="188" t="s">
        <v>149</v>
      </c>
    </row>
    <row r="34" spans="2:9" ht="13.5" thickBot="1" x14ac:dyDescent="0.25">
      <c r="B34" s="62"/>
      <c r="C34" s="63"/>
      <c r="D34" s="189"/>
      <c r="E34" s="190"/>
      <c r="F34" s="191"/>
      <c r="G34" s="189"/>
      <c r="H34" s="190"/>
      <c r="I34" s="191"/>
    </row>
    <row r="35" spans="2:9" ht="13.5" thickBot="1" x14ac:dyDescent="0.25">
      <c r="B35" s="71"/>
      <c r="C35" s="67"/>
      <c r="D35" s="30"/>
      <c r="E35" s="31"/>
      <c r="F35" s="32"/>
      <c r="G35" s="30"/>
      <c r="H35" s="31"/>
      <c r="I35" s="32"/>
    </row>
  </sheetData>
  <mergeCells count="4">
    <mergeCell ref="D8:F8"/>
    <mergeCell ref="G8:I8"/>
    <mergeCell ref="D32:F32"/>
    <mergeCell ref="G32:I32"/>
  </mergeCells>
  <phoneticPr fontId="3" type="noConversion"/>
  <pageMargins left="0.75" right="0.75" top="1" bottom="1" header="0.5" footer="0.5"/>
  <pageSetup paperSize="9" orientation="landscape" horizontalDpi="4294967292" vertic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4"/>
  <sheetViews>
    <sheetView showGridLines="0" tabSelected="1" topLeftCell="A11" workbookViewId="0">
      <selection activeCell="C12" sqref="C12:G12"/>
    </sheetView>
  </sheetViews>
  <sheetFormatPr defaultColWidth="8.85546875" defaultRowHeight="12.75" x14ac:dyDescent="0.2"/>
  <cols>
    <col min="1" max="1" width="9.140625" customWidth="1"/>
    <col min="2" max="2" width="11.85546875" customWidth="1"/>
    <col min="3" max="3" width="22.85546875" customWidth="1"/>
    <col min="4" max="5" width="8.85546875" customWidth="1"/>
    <col min="6" max="6" width="10.7109375" customWidth="1"/>
    <col min="7" max="7" width="10.140625" bestFit="1" customWidth="1"/>
    <col min="8" max="10" width="8.85546875" customWidth="1"/>
    <col min="11" max="11" width="13.42578125" customWidth="1"/>
    <col min="12" max="12" width="32" customWidth="1"/>
  </cols>
  <sheetData>
    <row r="1" spans="2:12" ht="13.5" thickBot="1" x14ac:dyDescent="0.25"/>
    <row r="2" spans="2:12" ht="13.5" thickBot="1" x14ac:dyDescent="0.25">
      <c r="B2" s="192" t="s">
        <v>163</v>
      </c>
      <c r="C2" s="17"/>
    </row>
    <row r="3" spans="2:12" x14ac:dyDescent="0.2">
      <c r="B3" s="193" t="s">
        <v>164</v>
      </c>
      <c r="C3" s="22" t="str">
        <f>Metrics!B3</f>
        <v>SouthGrid</v>
      </c>
    </row>
    <row r="4" spans="2:12" x14ac:dyDescent="0.2">
      <c r="B4" s="134" t="s">
        <v>5</v>
      </c>
      <c r="C4" s="140" t="str">
        <f>Metrics!B4</f>
        <v>Q3 2019</v>
      </c>
    </row>
    <row r="5" spans="2:12" ht="13.5" thickBot="1" x14ac:dyDescent="0.25">
      <c r="B5" s="135" t="s">
        <v>7</v>
      </c>
      <c r="C5" s="6" t="str">
        <f>Metrics!B5</f>
        <v>Pete Gronbech</v>
      </c>
    </row>
    <row r="7" spans="2:12" ht="13.5" thickBot="1" x14ac:dyDescent="0.25">
      <c r="B7" s="61" t="s">
        <v>165</v>
      </c>
    </row>
    <row r="8" spans="2:12" ht="16.5" customHeight="1" thickTop="1" thickBot="1" x14ac:dyDescent="0.25">
      <c r="B8" s="45" t="s">
        <v>166</v>
      </c>
      <c r="C8" s="380" t="s">
        <v>167</v>
      </c>
      <c r="D8" s="378"/>
      <c r="E8" s="378"/>
      <c r="F8" s="378"/>
      <c r="G8" s="381"/>
      <c r="H8" s="378" t="s">
        <v>168</v>
      </c>
      <c r="I8" s="378"/>
      <c r="J8" s="378"/>
      <c r="K8" s="378"/>
      <c r="L8" s="379"/>
    </row>
    <row r="9" spans="2:12" ht="125.25" customHeight="1" thickTop="1" thickBot="1" x14ac:dyDescent="0.25">
      <c r="B9" s="46" t="str">
        <f>Resources!A12</f>
        <v>Birmingham</v>
      </c>
      <c r="C9" s="417" t="s">
        <v>229</v>
      </c>
      <c r="D9" s="383"/>
      <c r="E9" s="383"/>
      <c r="F9" s="383"/>
      <c r="G9" s="384"/>
      <c r="H9" s="416" t="s">
        <v>230</v>
      </c>
      <c r="I9" s="383"/>
      <c r="J9" s="383"/>
      <c r="K9" s="383"/>
      <c r="L9" s="384"/>
    </row>
    <row r="10" spans="2:12" ht="405" customHeight="1" thickTop="1" thickBot="1" x14ac:dyDescent="0.25">
      <c r="B10" s="46" t="str">
        <f>Resources!A13</f>
        <v>Bristol</v>
      </c>
      <c r="C10" s="385" t="s">
        <v>231</v>
      </c>
      <c r="D10" s="386"/>
      <c r="E10" s="386"/>
      <c r="F10" s="386"/>
      <c r="G10" s="387"/>
      <c r="H10" s="418" t="s">
        <v>232</v>
      </c>
      <c r="I10" s="386"/>
      <c r="J10" s="386"/>
      <c r="K10" s="386"/>
      <c r="L10" s="387"/>
    </row>
    <row r="11" spans="2:12" ht="204" customHeight="1" x14ac:dyDescent="0.2">
      <c r="B11" s="46" t="str">
        <f>Resources!A14</f>
        <v>Cambridge</v>
      </c>
      <c r="C11" s="410" t="s">
        <v>224</v>
      </c>
      <c r="D11" s="392"/>
      <c r="E11" s="392"/>
      <c r="F11" s="392"/>
      <c r="G11" s="393"/>
      <c r="H11" s="409" t="s">
        <v>225</v>
      </c>
      <c r="I11" s="394"/>
      <c r="J11" s="394"/>
      <c r="K11" s="394"/>
      <c r="L11" s="394"/>
    </row>
    <row r="12" spans="2:12" ht="409.5" customHeight="1" x14ac:dyDescent="0.2">
      <c r="B12" s="46" t="str">
        <f>Resources!A15</f>
        <v>Oxford</v>
      </c>
      <c r="C12" s="419" t="s">
        <v>241</v>
      </c>
      <c r="D12" s="382"/>
      <c r="E12" s="382"/>
      <c r="F12" s="382"/>
      <c r="G12" s="382"/>
      <c r="H12" s="419" t="s">
        <v>233</v>
      </c>
      <c r="I12" s="382"/>
      <c r="J12" s="382"/>
      <c r="K12" s="382"/>
      <c r="L12" s="382"/>
    </row>
    <row r="13" spans="2:12" ht="201" customHeight="1" x14ac:dyDescent="0.2">
      <c r="B13" s="46" t="str">
        <f>Resources!A16</f>
        <v>RALPP</v>
      </c>
      <c r="C13" s="395"/>
      <c r="D13" s="396"/>
      <c r="E13" s="396"/>
      <c r="F13" s="396"/>
      <c r="G13" s="396"/>
      <c r="H13" s="395"/>
      <c r="I13" s="396"/>
      <c r="J13" s="396"/>
      <c r="K13" s="396"/>
      <c r="L13" s="396"/>
    </row>
    <row r="14" spans="2:12" ht="256.5" customHeight="1" thickBot="1" x14ac:dyDescent="0.25">
      <c r="B14" s="47" t="s">
        <v>14</v>
      </c>
      <c r="C14" s="377"/>
      <c r="D14" s="377"/>
      <c r="E14" s="377"/>
      <c r="F14" s="377"/>
      <c r="G14" s="377"/>
      <c r="H14" s="377"/>
      <c r="I14" s="377"/>
      <c r="J14" s="377"/>
      <c r="K14" s="377"/>
      <c r="L14" s="377"/>
    </row>
    <row r="15" spans="2:12" ht="13.5" thickTop="1" x14ac:dyDescent="0.2">
      <c r="B15" t="s">
        <v>169</v>
      </c>
    </row>
    <row r="17" spans="2:11" ht="13.5" thickBot="1" x14ac:dyDescent="0.25">
      <c r="B17" s="61" t="s">
        <v>170</v>
      </c>
    </row>
    <row r="18" spans="2:11" ht="13.5" thickBot="1" x14ac:dyDescent="0.25">
      <c r="B18" s="228" t="s">
        <v>171</v>
      </c>
      <c r="C18" s="229"/>
      <c r="D18" s="229"/>
      <c r="E18" s="229"/>
      <c r="F18" s="229"/>
      <c r="G18" s="229" t="s">
        <v>172</v>
      </c>
      <c r="H18" s="229"/>
      <c r="I18" s="229"/>
      <c r="J18" s="229"/>
      <c r="K18" s="230"/>
    </row>
    <row r="19" spans="2:11" ht="31.5" customHeight="1" x14ac:dyDescent="0.2">
      <c r="B19" s="397" t="s">
        <v>173</v>
      </c>
      <c r="C19" s="398"/>
      <c r="D19" s="398"/>
      <c r="E19" s="398"/>
      <c r="F19" s="398"/>
      <c r="G19" s="308" t="s">
        <v>174</v>
      </c>
      <c r="H19" s="309"/>
      <c r="I19" s="309"/>
      <c r="J19" s="309"/>
      <c r="K19" s="310"/>
    </row>
    <row r="20" spans="2:11" ht="64.5" customHeight="1" thickBot="1" x14ac:dyDescent="0.25">
      <c r="B20" s="399"/>
      <c r="C20" s="318"/>
      <c r="D20" s="318"/>
      <c r="E20" s="318"/>
      <c r="F20" s="400"/>
      <c r="G20" s="317"/>
      <c r="H20" s="318"/>
      <c r="I20" s="318"/>
      <c r="J20" s="318"/>
      <c r="K20" s="319"/>
    </row>
    <row r="21" spans="2:11" ht="15" customHeight="1" x14ac:dyDescent="0.2">
      <c r="B21" s="35"/>
      <c r="C21" s="35"/>
      <c r="D21" s="35"/>
      <c r="E21" s="35"/>
      <c r="F21" s="35"/>
      <c r="G21" s="35"/>
      <c r="H21" s="35"/>
      <c r="I21" s="35"/>
      <c r="J21" s="35"/>
      <c r="K21" s="35"/>
    </row>
    <row r="23" spans="2:11" ht="12.75" customHeight="1" thickBot="1" x14ac:dyDescent="0.25">
      <c r="B23" s="61" t="s">
        <v>175</v>
      </c>
    </row>
    <row r="24" spans="2:11" ht="13.5" thickBot="1" x14ac:dyDescent="0.25">
      <c r="B24" s="228" t="s">
        <v>171</v>
      </c>
      <c r="C24" s="229"/>
      <c r="D24" s="229"/>
      <c r="E24" s="229"/>
      <c r="F24" s="229"/>
      <c r="G24" s="229" t="s">
        <v>172</v>
      </c>
      <c r="H24" s="229"/>
      <c r="I24" s="229"/>
      <c r="J24" s="229"/>
      <c r="K24" s="230"/>
    </row>
    <row r="25" spans="2:11" ht="89.25" customHeight="1" x14ac:dyDescent="0.2">
      <c r="B25" s="403" t="s">
        <v>176</v>
      </c>
      <c r="C25" s="401"/>
      <c r="D25" s="401"/>
      <c r="E25" s="401"/>
      <c r="F25" s="404"/>
      <c r="G25" s="308"/>
      <c r="H25" s="401"/>
      <c r="I25" s="401"/>
      <c r="J25" s="401"/>
      <c r="K25" s="402"/>
    </row>
    <row r="26" spans="2:11" ht="62.25" customHeight="1" x14ac:dyDescent="0.2">
      <c r="B26" s="359"/>
      <c r="C26" s="360"/>
      <c r="D26" s="360"/>
      <c r="E26" s="360"/>
      <c r="F26" s="361"/>
      <c r="G26" s="362"/>
      <c r="H26" s="360"/>
      <c r="I26" s="360"/>
      <c r="J26" s="360"/>
      <c r="K26" s="363"/>
    </row>
    <row r="27" spans="2:11" ht="62.25" customHeight="1" x14ac:dyDescent="0.2">
      <c r="B27" s="359"/>
      <c r="C27" s="360"/>
      <c r="D27" s="360"/>
      <c r="E27" s="360"/>
      <c r="F27" s="361"/>
      <c r="G27" s="362"/>
      <c r="H27" s="360"/>
      <c r="I27" s="360"/>
      <c r="J27" s="360"/>
      <c r="K27" s="363"/>
    </row>
    <row r="28" spans="2:11" ht="15" customHeight="1" thickBot="1" x14ac:dyDescent="0.25">
      <c r="B28" s="364"/>
      <c r="C28" s="365"/>
      <c r="D28" s="365"/>
      <c r="E28" s="365"/>
      <c r="F28" s="365"/>
      <c r="G28" s="407"/>
      <c r="H28" s="365"/>
      <c r="I28" s="365"/>
      <c r="J28" s="365"/>
      <c r="K28" s="408"/>
    </row>
    <row r="29" spans="2:11" ht="25.5" customHeight="1" x14ac:dyDescent="0.2">
      <c r="B29" s="366"/>
      <c r="C29" s="367"/>
      <c r="D29" s="367"/>
      <c r="E29" s="367"/>
      <c r="F29" s="367"/>
      <c r="G29" s="366"/>
      <c r="H29" s="367"/>
      <c r="I29" s="367"/>
      <c r="J29" s="367"/>
      <c r="K29" s="367"/>
    </row>
    <row r="30" spans="2:11" ht="25.5" customHeight="1" x14ac:dyDescent="0.2">
      <c r="B30" s="35"/>
      <c r="C30" s="34"/>
      <c r="D30" s="34"/>
      <c r="E30" s="34"/>
      <c r="F30" s="34"/>
      <c r="G30" s="35"/>
      <c r="H30" s="34"/>
      <c r="I30" s="34"/>
      <c r="J30" s="34"/>
      <c r="K30" s="34"/>
    </row>
    <row r="32" spans="2:11" ht="13.5" thickBot="1" x14ac:dyDescent="0.25">
      <c r="B32" s="61" t="s">
        <v>177</v>
      </c>
    </row>
    <row r="33" spans="2:17" ht="13.5" thickBot="1" x14ac:dyDescent="0.25">
      <c r="B33" s="228" t="s">
        <v>178</v>
      </c>
      <c r="C33" s="229"/>
      <c r="D33" s="229"/>
      <c r="E33" s="229"/>
      <c r="F33" s="229"/>
      <c r="G33" s="294" t="s">
        <v>179</v>
      </c>
      <c r="H33" s="295"/>
      <c r="I33" s="294" t="s">
        <v>180</v>
      </c>
      <c r="J33" s="229"/>
      <c r="K33" s="229"/>
      <c r="L33" s="229"/>
      <c r="M33" s="230"/>
    </row>
    <row r="34" spans="2:17" ht="51.75" customHeight="1" thickBot="1" x14ac:dyDescent="0.25">
      <c r="B34" s="355" t="s">
        <v>218</v>
      </c>
      <c r="C34" s="338"/>
      <c r="D34" s="338"/>
      <c r="E34" s="338"/>
      <c r="F34" s="339"/>
      <c r="G34" s="278">
        <v>43830</v>
      </c>
      <c r="H34" s="279"/>
      <c r="I34" s="368" t="s">
        <v>213</v>
      </c>
      <c r="J34" s="338"/>
      <c r="K34" s="338"/>
      <c r="L34" s="338"/>
      <c r="M34" s="354"/>
      <c r="Q34" s="51"/>
    </row>
    <row r="35" spans="2:17" ht="72.75" customHeight="1" thickBot="1" x14ac:dyDescent="0.25">
      <c r="B35" s="356" t="s">
        <v>181</v>
      </c>
      <c r="C35" s="357"/>
      <c r="D35" s="357"/>
      <c r="E35" s="357"/>
      <c r="F35" s="358"/>
      <c r="G35" s="278" t="s">
        <v>219</v>
      </c>
      <c r="H35" s="279"/>
      <c r="I35" s="353" t="s">
        <v>220</v>
      </c>
      <c r="J35" s="338"/>
      <c r="K35" s="338"/>
      <c r="L35" s="338"/>
      <c r="M35" s="354"/>
    </row>
    <row r="36" spans="2:17" ht="13.5" customHeight="1" thickBot="1" x14ac:dyDescent="0.25">
      <c r="B36" s="356" t="s">
        <v>216</v>
      </c>
      <c r="C36" s="357"/>
      <c r="D36" s="357"/>
      <c r="E36" s="357"/>
      <c r="F36" s="358"/>
      <c r="G36" s="278">
        <v>43555</v>
      </c>
      <c r="H36" s="279"/>
      <c r="I36" s="368" t="s">
        <v>221</v>
      </c>
      <c r="J36" s="405"/>
      <c r="K36" s="405"/>
      <c r="L36" s="405"/>
      <c r="M36" s="406"/>
    </row>
    <row r="37" spans="2:17" ht="63.75" customHeight="1" thickBot="1" x14ac:dyDescent="0.25">
      <c r="B37" s="356" t="s">
        <v>183</v>
      </c>
      <c r="C37" s="357"/>
      <c r="D37" s="357"/>
      <c r="E37" s="357"/>
      <c r="F37" s="358"/>
      <c r="G37" s="327">
        <v>43190</v>
      </c>
      <c r="H37" s="328"/>
      <c r="I37" s="372" t="s">
        <v>200</v>
      </c>
      <c r="J37" s="373"/>
      <c r="K37" s="373"/>
      <c r="L37" s="373"/>
      <c r="M37" s="374"/>
    </row>
    <row r="38" spans="2:17" x14ac:dyDescent="0.2">
      <c r="B38" s="337" t="s">
        <v>215</v>
      </c>
      <c r="C38" s="338"/>
      <c r="D38" s="338"/>
      <c r="E38" s="338"/>
      <c r="F38" s="339"/>
      <c r="G38" s="278" t="s">
        <v>214</v>
      </c>
      <c r="H38" s="279"/>
      <c r="I38" s="334" t="s">
        <v>222</v>
      </c>
      <c r="J38" s="335"/>
      <c r="K38" s="335"/>
      <c r="L38" s="335"/>
      <c r="M38" s="336"/>
    </row>
    <row r="39" spans="2:17" x14ac:dyDescent="0.2">
      <c r="B39" s="34"/>
      <c r="C39" s="34"/>
      <c r="D39" s="34"/>
      <c r="E39" s="34"/>
      <c r="F39" s="34"/>
      <c r="G39" s="53"/>
      <c r="H39" s="34"/>
    </row>
    <row r="40" spans="2:17" ht="13.5" thickBot="1" x14ac:dyDescent="0.25">
      <c r="B40" s="61" t="s">
        <v>182</v>
      </c>
    </row>
    <row r="41" spans="2:17" ht="13.5" thickBot="1" x14ac:dyDescent="0.25">
      <c r="B41" s="228" t="s">
        <v>178</v>
      </c>
      <c r="C41" s="229"/>
      <c r="D41" s="229"/>
      <c r="E41" s="229"/>
      <c r="F41" s="229"/>
      <c r="G41" s="294" t="s">
        <v>179</v>
      </c>
      <c r="H41" s="295"/>
      <c r="I41" s="294" t="s">
        <v>180</v>
      </c>
      <c r="J41" s="229"/>
      <c r="K41" s="229"/>
      <c r="L41" s="229"/>
      <c r="M41" s="230"/>
    </row>
    <row r="42" spans="2:17" ht="12.75" customHeight="1" thickBot="1" x14ac:dyDescent="0.25">
      <c r="B42" s="375" t="s">
        <v>208</v>
      </c>
      <c r="C42" s="376"/>
      <c r="D42" s="376"/>
      <c r="E42" s="376"/>
      <c r="F42" s="376"/>
      <c r="G42" s="388">
        <v>43555</v>
      </c>
      <c r="H42" s="389"/>
      <c r="I42" s="390"/>
      <c r="J42" s="376"/>
      <c r="K42" s="376"/>
      <c r="L42" s="376"/>
      <c r="M42" s="391"/>
    </row>
    <row r="43" spans="2:17" x14ac:dyDescent="0.2">
      <c r="B43" s="329" t="s">
        <v>209</v>
      </c>
      <c r="C43" s="330"/>
      <c r="D43" s="330"/>
      <c r="E43" s="330"/>
      <c r="F43" s="330"/>
      <c r="G43" s="388">
        <v>43555</v>
      </c>
      <c r="H43" s="389"/>
      <c r="I43" s="332"/>
      <c r="J43" s="330"/>
      <c r="K43" s="330"/>
      <c r="L43" s="330"/>
      <c r="M43" s="333"/>
    </row>
    <row r="44" spans="2:17" ht="29.25" customHeight="1" x14ac:dyDescent="0.2">
      <c r="B44" s="329" t="s">
        <v>184</v>
      </c>
      <c r="C44" s="330"/>
      <c r="D44" s="330"/>
      <c r="E44" s="330"/>
      <c r="F44" s="330"/>
      <c r="G44" s="331">
        <v>43465</v>
      </c>
      <c r="H44" s="281"/>
      <c r="I44" s="332" t="s">
        <v>201</v>
      </c>
      <c r="J44" s="330"/>
      <c r="K44" s="330"/>
      <c r="L44" s="330"/>
      <c r="M44" s="333"/>
    </row>
    <row r="45" spans="2:17" ht="40.5" customHeight="1" thickBot="1" x14ac:dyDescent="0.25">
      <c r="B45" s="329" t="s">
        <v>210</v>
      </c>
      <c r="C45" s="330"/>
      <c r="D45" s="330"/>
      <c r="E45" s="330"/>
      <c r="F45" s="330"/>
      <c r="G45" s="331">
        <v>43646</v>
      </c>
      <c r="H45" s="281"/>
      <c r="I45" s="332"/>
      <c r="J45" s="330"/>
      <c r="K45" s="330"/>
      <c r="L45" s="330"/>
      <c r="M45" s="333"/>
    </row>
    <row r="46" spans="2:17" ht="63.75" customHeight="1" thickBot="1" x14ac:dyDescent="0.25">
      <c r="B46" s="356" t="s">
        <v>234</v>
      </c>
      <c r="C46" s="357"/>
      <c r="D46" s="357"/>
      <c r="E46" s="357"/>
      <c r="F46" s="358"/>
      <c r="G46" s="327">
        <v>43830</v>
      </c>
      <c r="H46" s="328"/>
      <c r="I46" s="369" t="s">
        <v>185</v>
      </c>
      <c r="J46" s="370"/>
      <c r="K46" s="370"/>
      <c r="L46" s="370"/>
      <c r="M46" s="371"/>
    </row>
    <row r="47" spans="2:17" ht="29.25" customHeight="1" thickBot="1" x14ac:dyDescent="0.25">
      <c r="B47" s="356" t="s">
        <v>235</v>
      </c>
      <c r="C47" s="357"/>
      <c r="D47" s="357"/>
      <c r="E47" s="357"/>
      <c r="F47" s="358"/>
      <c r="G47" s="327">
        <v>43830</v>
      </c>
      <c r="H47" s="328"/>
      <c r="I47" s="369" t="s">
        <v>240</v>
      </c>
      <c r="J47" s="370"/>
      <c r="K47" s="370"/>
      <c r="L47" s="370"/>
      <c r="M47" s="371"/>
    </row>
    <row r="48" spans="2:17" ht="49.5" customHeight="1" x14ac:dyDescent="0.2">
      <c r="B48" s="420" t="s">
        <v>236</v>
      </c>
      <c r="C48" s="338"/>
      <c r="D48" s="338"/>
      <c r="E48" s="338"/>
      <c r="F48" s="339"/>
      <c r="G48" s="421">
        <v>43830</v>
      </c>
      <c r="I48" s="334" t="s">
        <v>239</v>
      </c>
      <c r="J48" s="335"/>
      <c r="K48" s="335"/>
      <c r="L48" s="335"/>
      <c r="M48" s="336"/>
    </row>
    <row r="49" spans="2:13" ht="32.25" customHeight="1" x14ac:dyDescent="0.2">
      <c r="B49" s="337" t="s">
        <v>237</v>
      </c>
      <c r="C49" s="338"/>
      <c r="D49" s="338"/>
      <c r="E49" s="338"/>
      <c r="F49" s="339"/>
      <c r="G49" s="278">
        <v>43830</v>
      </c>
      <c r="H49" s="279"/>
      <c r="I49" s="334" t="s">
        <v>238</v>
      </c>
      <c r="J49" s="335"/>
      <c r="K49" s="335"/>
      <c r="L49" s="335"/>
      <c r="M49" s="336"/>
    </row>
    <row r="50" spans="2:13" ht="18" customHeight="1" x14ac:dyDescent="0.2"/>
    <row r="52" spans="2:13" x14ac:dyDescent="0.2">
      <c r="B52" s="61"/>
    </row>
    <row r="54" spans="2:13" ht="13.5" thickBot="1" x14ac:dyDescent="0.25">
      <c r="B54" s="61" t="s">
        <v>186</v>
      </c>
    </row>
    <row r="55" spans="2:13" ht="13.5" thickBot="1" x14ac:dyDescent="0.25">
      <c r="B55" s="228" t="s">
        <v>187</v>
      </c>
      <c r="C55" s="229"/>
      <c r="D55" s="229"/>
      <c r="E55" s="229"/>
      <c r="F55" s="229"/>
      <c r="G55" s="294" t="s">
        <v>188</v>
      </c>
      <c r="H55" s="295"/>
      <c r="I55" s="294" t="s">
        <v>189</v>
      </c>
      <c r="J55" s="229"/>
      <c r="K55" s="229"/>
      <c r="L55" s="229"/>
      <c r="M55" s="230"/>
    </row>
    <row r="56" spans="2:13" ht="13.5" thickBot="1" x14ac:dyDescent="0.25">
      <c r="B56" s="340"/>
      <c r="C56" s="341"/>
      <c r="D56" s="341"/>
      <c r="E56" s="341"/>
      <c r="F56" s="342"/>
      <c r="G56" s="343"/>
      <c r="H56" s="344"/>
      <c r="I56" s="345"/>
      <c r="J56" s="346"/>
      <c r="K56" s="346"/>
      <c r="L56" s="346"/>
      <c r="M56" s="347"/>
    </row>
    <row r="57" spans="2:13" ht="13.5" thickBot="1" x14ac:dyDescent="0.25">
      <c r="B57" s="287"/>
      <c r="C57" s="288"/>
      <c r="D57" s="288"/>
      <c r="E57" s="288"/>
      <c r="F57" s="288"/>
      <c r="G57" s="348"/>
      <c r="H57" s="349"/>
      <c r="I57" s="350"/>
      <c r="J57" s="351"/>
      <c r="K57" s="351"/>
      <c r="L57" s="351"/>
      <c r="M57" s="352"/>
    </row>
    <row r="58" spans="2:13" ht="13.5" thickBot="1" x14ac:dyDescent="0.25">
      <c r="B58" s="228" t="s">
        <v>190</v>
      </c>
      <c r="C58" s="229"/>
      <c r="D58" s="229"/>
      <c r="E58" s="229"/>
      <c r="F58" s="229"/>
      <c r="G58" s="294" t="s">
        <v>188</v>
      </c>
      <c r="H58" s="295"/>
      <c r="I58" s="294" t="s">
        <v>189</v>
      </c>
      <c r="J58" s="229"/>
      <c r="K58" s="229"/>
      <c r="L58" s="229"/>
      <c r="M58" s="230"/>
    </row>
    <row r="59" spans="2:13" x14ac:dyDescent="0.2">
      <c r="B59" s="311"/>
      <c r="C59" s="312"/>
      <c r="D59" s="312"/>
      <c r="E59" s="312"/>
      <c r="F59" s="312"/>
      <c r="G59" s="313"/>
      <c r="H59" s="314"/>
      <c r="I59" s="322"/>
      <c r="J59" s="323"/>
      <c r="K59" s="323"/>
      <c r="L59" s="323"/>
      <c r="M59" s="324"/>
    </row>
    <row r="60" spans="2:13" x14ac:dyDescent="0.2">
      <c r="B60" s="325"/>
      <c r="C60" s="323"/>
      <c r="D60" s="323"/>
      <c r="E60" s="323"/>
      <c r="F60" s="326"/>
      <c r="G60" s="313"/>
      <c r="H60" s="314"/>
      <c r="I60" s="322"/>
      <c r="J60" s="323"/>
      <c r="K60" s="323"/>
      <c r="L60" s="323"/>
      <c r="M60" s="324"/>
    </row>
    <row r="61" spans="2:13" ht="13.5" thickBot="1" x14ac:dyDescent="0.25">
      <c r="B61" s="296"/>
      <c r="C61" s="297"/>
      <c r="D61" s="297"/>
      <c r="E61" s="297"/>
      <c r="F61" s="298"/>
      <c r="G61" s="299"/>
      <c r="H61" s="300"/>
      <c r="I61" s="301"/>
      <c r="J61" s="297"/>
      <c r="K61" s="297"/>
      <c r="L61" s="297"/>
      <c r="M61" s="302"/>
    </row>
    <row r="62" spans="2:13" ht="13.5" thickBot="1" x14ac:dyDescent="0.25">
      <c r="B62" s="228" t="s">
        <v>191</v>
      </c>
      <c r="C62" s="229"/>
      <c r="D62" s="229"/>
      <c r="E62" s="229"/>
      <c r="F62" s="229"/>
      <c r="G62" s="294" t="s">
        <v>188</v>
      </c>
      <c r="H62" s="295"/>
      <c r="I62" s="294" t="s">
        <v>189</v>
      </c>
      <c r="J62" s="229"/>
      <c r="K62" s="229"/>
      <c r="L62" s="229"/>
      <c r="M62" s="230"/>
    </row>
    <row r="63" spans="2:13" x14ac:dyDescent="0.2">
      <c r="B63" s="280"/>
      <c r="C63" s="281"/>
      <c r="D63" s="281"/>
      <c r="E63" s="281"/>
      <c r="F63" s="281"/>
      <c r="G63" s="303"/>
      <c r="H63" s="304"/>
      <c r="I63" s="305"/>
      <c r="J63" s="306"/>
      <c r="K63" s="306"/>
      <c r="L63" s="306"/>
      <c r="M63" s="307"/>
    </row>
    <row r="64" spans="2:13" ht="12.75" customHeight="1" thickBot="1" x14ac:dyDescent="0.25">
      <c r="B64" s="287"/>
      <c r="C64" s="288"/>
      <c r="D64" s="288"/>
      <c r="E64" s="288"/>
      <c r="F64" s="288"/>
      <c r="G64" s="289"/>
      <c r="H64" s="290"/>
      <c r="I64" s="291"/>
      <c r="J64" s="292"/>
      <c r="K64" s="292"/>
      <c r="L64" s="292"/>
      <c r="M64" s="293"/>
    </row>
    <row r="65" spans="2:13" ht="12.75" customHeight="1" thickBot="1" x14ac:dyDescent="0.25">
      <c r="B65" s="228" t="s">
        <v>192</v>
      </c>
      <c r="C65" s="229"/>
      <c r="D65" s="229"/>
      <c r="E65" s="229"/>
      <c r="F65" s="229"/>
      <c r="G65" s="294" t="s">
        <v>188</v>
      </c>
      <c r="H65" s="295"/>
      <c r="I65" s="294" t="s">
        <v>189</v>
      </c>
      <c r="J65" s="229"/>
      <c r="K65" s="229"/>
      <c r="L65" s="229"/>
      <c r="M65" s="230"/>
    </row>
    <row r="66" spans="2:13" x14ac:dyDescent="0.2">
      <c r="B66" s="280"/>
      <c r="C66" s="281"/>
      <c r="D66" s="281"/>
      <c r="E66" s="281"/>
      <c r="F66" s="281"/>
      <c r="G66" s="303"/>
      <c r="H66" s="304"/>
      <c r="I66" s="308"/>
      <c r="J66" s="309"/>
      <c r="K66" s="309"/>
      <c r="L66" s="309"/>
      <c r="M66" s="310"/>
    </row>
    <row r="67" spans="2:13" x14ac:dyDescent="0.2">
      <c r="B67" s="280"/>
      <c r="C67" s="281"/>
      <c r="D67" s="281"/>
      <c r="E67" s="281"/>
      <c r="F67" s="281"/>
      <c r="G67" s="282"/>
      <c r="H67" s="283"/>
      <c r="I67" s="284"/>
      <c r="J67" s="285"/>
      <c r="K67" s="285"/>
      <c r="L67" s="285"/>
      <c r="M67" s="286"/>
    </row>
    <row r="68" spans="2:13" ht="13.5" thickBot="1" x14ac:dyDescent="0.25">
      <c r="B68" s="88"/>
      <c r="C68" s="89"/>
      <c r="D68" s="89"/>
      <c r="E68" s="89"/>
      <c r="F68" s="89"/>
      <c r="G68" s="90"/>
      <c r="H68" s="91"/>
      <c r="I68" s="92"/>
      <c r="J68" s="89"/>
      <c r="K68" s="89"/>
      <c r="L68" s="89"/>
      <c r="M68" s="93"/>
    </row>
    <row r="69" spans="2:13" ht="12.75" customHeight="1" thickBot="1" x14ac:dyDescent="0.25">
      <c r="B69" s="228" t="s">
        <v>193</v>
      </c>
      <c r="C69" s="229"/>
      <c r="D69" s="229"/>
      <c r="E69" s="229"/>
      <c r="F69" s="229"/>
      <c r="G69" s="294" t="s">
        <v>188</v>
      </c>
      <c r="H69" s="295"/>
      <c r="I69" s="294" t="s">
        <v>189</v>
      </c>
      <c r="J69" s="229"/>
      <c r="K69" s="229"/>
      <c r="L69" s="229"/>
      <c r="M69" s="230"/>
    </row>
    <row r="70" spans="2:13" ht="13.5" customHeight="1" x14ac:dyDescent="0.2">
      <c r="B70" s="280"/>
      <c r="C70" s="281"/>
      <c r="D70" s="281"/>
      <c r="E70" s="281"/>
      <c r="F70" s="281"/>
      <c r="G70" s="320"/>
      <c r="H70" s="321"/>
      <c r="I70" s="308"/>
      <c r="J70" s="309"/>
      <c r="K70" s="309"/>
      <c r="L70" s="309"/>
      <c r="M70" s="310"/>
    </row>
    <row r="71" spans="2:13" ht="13.5" thickBot="1" x14ac:dyDescent="0.25">
      <c r="B71" s="287"/>
      <c r="C71" s="288"/>
      <c r="D71" s="288"/>
      <c r="E71" s="288"/>
      <c r="F71" s="288"/>
      <c r="G71" s="315"/>
      <c r="H71" s="316"/>
      <c r="I71" s="317"/>
      <c r="J71" s="318"/>
      <c r="K71" s="318"/>
      <c r="L71" s="318"/>
      <c r="M71" s="319"/>
    </row>
    <row r="72" spans="2:13" ht="13.5" thickBot="1" x14ac:dyDescent="0.25">
      <c r="B72" s="228" t="s">
        <v>194</v>
      </c>
      <c r="C72" s="229"/>
      <c r="D72" s="229"/>
      <c r="E72" s="229"/>
      <c r="F72" s="229"/>
      <c r="G72" s="294" t="s">
        <v>188</v>
      </c>
      <c r="H72" s="295"/>
      <c r="I72" s="294" t="s">
        <v>189</v>
      </c>
      <c r="J72" s="229"/>
      <c r="K72" s="229"/>
      <c r="L72" s="229"/>
      <c r="M72" s="230"/>
    </row>
    <row r="73" spans="2:13" x14ac:dyDescent="0.2">
      <c r="B73" s="280"/>
      <c r="C73" s="281"/>
      <c r="D73" s="281"/>
      <c r="E73" s="281"/>
      <c r="F73" s="281"/>
      <c r="G73" s="303"/>
      <c r="H73" s="304"/>
      <c r="I73" s="305"/>
      <c r="J73" s="306"/>
      <c r="K73" s="306"/>
      <c r="L73" s="306"/>
      <c r="M73" s="307"/>
    </row>
    <row r="74" spans="2:13" ht="13.5" thickBot="1" x14ac:dyDescent="0.25">
      <c r="B74" s="287"/>
      <c r="C74" s="288"/>
      <c r="D74" s="288"/>
      <c r="E74" s="288"/>
      <c r="F74" s="288"/>
      <c r="G74" s="289"/>
      <c r="H74" s="290"/>
      <c r="I74" s="291"/>
      <c r="J74" s="292"/>
      <c r="K74" s="292"/>
      <c r="L74" s="292"/>
      <c r="M74" s="293"/>
    </row>
    <row r="75" spans="2:13" ht="13.5" thickBot="1" x14ac:dyDescent="0.25">
      <c r="B75" s="228" t="s">
        <v>195</v>
      </c>
      <c r="C75" s="229"/>
      <c r="D75" s="229"/>
      <c r="E75" s="229"/>
      <c r="F75" s="229"/>
      <c r="G75" s="294" t="s">
        <v>188</v>
      </c>
      <c r="H75" s="295"/>
      <c r="I75" s="294" t="s">
        <v>189</v>
      </c>
      <c r="J75" s="229"/>
      <c r="K75" s="229"/>
      <c r="L75" s="229"/>
      <c r="M75" s="230"/>
    </row>
    <row r="76" spans="2:13" x14ac:dyDescent="0.2">
      <c r="B76" s="280"/>
      <c r="C76" s="281"/>
      <c r="D76" s="281"/>
      <c r="E76" s="281"/>
      <c r="F76" s="281"/>
      <c r="G76" s="303"/>
      <c r="H76" s="304"/>
      <c r="I76" s="305"/>
      <c r="J76" s="306"/>
      <c r="K76" s="306"/>
      <c r="L76" s="306"/>
      <c r="M76" s="307"/>
    </row>
    <row r="77" spans="2:13" ht="13.5" thickBot="1" x14ac:dyDescent="0.25">
      <c r="B77" s="287"/>
      <c r="C77" s="288"/>
      <c r="D77" s="288"/>
      <c r="E77" s="288"/>
      <c r="F77" s="288"/>
      <c r="G77" s="289"/>
      <c r="H77" s="290"/>
      <c r="I77" s="291"/>
      <c r="J77" s="292"/>
      <c r="K77" s="292"/>
      <c r="L77" s="292"/>
      <c r="M77" s="293"/>
    </row>
    <row r="78" spans="2:13" ht="12.75" customHeight="1" thickBot="1" x14ac:dyDescent="0.25">
      <c r="B78" s="228" t="s">
        <v>196</v>
      </c>
      <c r="C78" s="229"/>
      <c r="D78" s="229"/>
      <c r="E78" s="229"/>
      <c r="F78" s="229"/>
      <c r="G78" s="294" t="s">
        <v>188</v>
      </c>
      <c r="H78" s="295"/>
      <c r="I78" s="294" t="s">
        <v>189</v>
      </c>
      <c r="J78" s="229"/>
      <c r="K78" s="229"/>
      <c r="L78" s="229"/>
      <c r="M78" s="230"/>
    </row>
    <row r="79" spans="2:13" ht="13.5" thickBot="1" x14ac:dyDescent="0.25">
      <c r="B79" s="280" t="s">
        <v>8</v>
      </c>
      <c r="C79" s="281"/>
      <c r="D79" s="281"/>
      <c r="E79" s="281"/>
      <c r="F79" s="281"/>
      <c r="G79" s="320" t="s">
        <v>19</v>
      </c>
      <c r="H79" s="321"/>
      <c r="I79" s="308" t="s">
        <v>197</v>
      </c>
      <c r="J79" s="309"/>
      <c r="K79" s="309"/>
      <c r="L79" s="309"/>
      <c r="M79" s="310"/>
    </row>
    <row r="80" spans="2:13" ht="13.5" thickBot="1" x14ac:dyDescent="0.25">
      <c r="B80" s="287" t="s">
        <v>8</v>
      </c>
      <c r="C80" s="288"/>
      <c r="D80" s="288"/>
      <c r="E80" s="288"/>
      <c r="F80" s="288"/>
      <c r="G80" s="320" t="s">
        <v>19</v>
      </c>
      <c r="H80" s="321"/>
      <c r="I80" s="291" t="s">
        <v>198</v>
      </c>
      <c r="J80" s="292"/>
      <c r="K80" s="292"/>
      <c r="L80" s="292"/>
      <c r="M80" s="293"/>
    </row>
    <row r="81" spans="2:13" ht="13.5" thickBot="1" x14ac:dyDescent="0.25">
      <c r="B81" s="88"/>
      <c r="C81" s="89"/>
      <c r="D81" s="89"/>
      <c r="E81" s="89"/>
      <c r="F81" s="89"/>
      <c r="G81" s="90"/>
      <c r="H81" s="91"/>
      <c r="I81" s="92"/>
      <c r="J81" s="89"/>
      <c r="K81" s="89"/>
      <c r="L81" s="89"/>
      <c r="M81" s="93"/>
    </row>
    <row r="82" spans="2:13" ht="12.75" customHeight="1" thickBot="1" x14ac:dyDescent="0.25">
      <c r="B82" s="228" t="s">
        <v>199</v>
      </c>
      <c r="C82" s="229"/>
      <c r="D82" s="229"/>
      <c r="E82" s="229"/>
      <c r="F82" s="229"/>
      <c r="G82" s="294" t="s">
        <v>188</v>
      </c>
      <c r="H82" s="295"/>
      <c r="I82" s="294" t="s">
        <v>189</v>
      </c>
      <c r="J82" s="229"/>
      <c r="K82" s="229"/>
      <c r="L82" s="229"/>
      <c r="M82" s="230"/>
    </row>
    <row r="83" spans="2:13" x14ac:dyDescent="0.2">
      <c r="B83" s="280"/>
      <c r="C83" s="281"/>
      <c r="D83" s="281"/>
      <c r="E83" s="281"/>
      <c r="F83" s="281"/>
      <c r="G83" s="303"/>
      <c r="H83" s="304"/>
      <c r="I83" s="308"/>
      <c r="J83" s="309"/>
      <c r="K83" s="309"/>
      <c r="L83" s="309"/>
      <c r="M83" s="310"/>
    </row>
    <row r="84" spans="2:13" ht="13.5" thickBot="1" x14ac:dyDescent="0.25">
      <c r="B84" s="287"/>
      <c r="C84" s="288"/>
      <c r="D84" s="288"/>
      <c r="E84" s="288"/>
      <c r="F84" s="288"/>
      <c r="G84" s="289"/>
      <c r="H84" s="290"/>
      <c r="I84" s="291"/>
      <c r="J84" s="292"/>
      <c r="K84" s="292"/>
      <c r="L84" s="292"/>
      <c r="M84" s="293"/>
    </row>
  </sheetData>
  <mergeCells count="160">
    <mergeCell ref="B49:F49"/>
    <mergeCell ref="C11:G11"/>
    <mergeCell ref="H11:L11"/>
    <mergeCell ref="C13:G13"/>
    <mergeCell ref="H13:L13"/>
    <mergeCell ref="B47:F47"/>
    <mergeCell ref="G47:H47"/>
    <mergeCell ref="I47:M47"/>
    <mergeCell ref="G19:K19"/>
    <mergeCell ref="G18:K18"/>
    <mergeCell ref="B18:F18"/>
    <mergeCell ref="B19:F19"/>
    <mergeCell ref="B24:F24"/>
    <mergeCell ref="G24:K24"/>
    <mergeCell ref="B20:F20"/>
    <mergeCell ref="G20:K20"/>
    <mergeCell ref="G25:K25"/>
    <mergeCell ref="B25:F25"/>
    <mergeCell ref="I36:M36"/>
    <mergeCell ref="B26:F26"/>
    <mergeCell ref="G26:K26"/>
    <mergeCell ref="G28:K28"/>
    <mergeCell ref="G35:H35"/>
    <mergeCell ref="C14:G14"/>
    <mergeCell ref="G42:H42"/>
    <mergeCell ref="I42:M42"/>
    <mergeCell ref="B43:F43"/>
    <mergeCell ref="G43:H43"/>
    <mergeCell ref="G44:H44"/>
    <mergeCell ref="B44:F44"/>
    <mergeCell ref="I43:M43"/>
    <mergeCell ref="I44:M44"/>
    <mergeCell ref="B41:F41"/>
    <mergeCell ref="G41:H41"/>
    <mergeCell ref="H14:L14"/>
    <mergeCell ref="H8:L8"/>
    <mergeCell ref="C8:G8"/>
    <mergeCell ref="H12:L12"/>
    <mergeCell ref="C12:G12"/>
    <mergeCell ref="C9:G9"/>
    <mergeCell ref="H9:L9"/>
    <mergeCell ref="H10:L10"/>
    <mergeCell ref="C10:G10"/>
    <mergeCell ref="B48:F48"/>
    <mergeCell ref="I48:M48"/>
    <mergeCell ref="I35:M35"/>
    <mergeCell ref="B34:F34"/>
    <mergeCell ref="I33:M33"/>
    <mergeCell ref="G33:H33"/>
    <mergeCell ref="B33:F33"/>
    <mergeCell ref="B35:F35"/>
    <mergeCell ref="B27:F27"/>
    <mergeCell ref="G27:K27"/>
    <mergeCell ref="B28:F28"/>
    <mergeCell ref="G34:H34"/>
    <mergeCell ref="B29:F29"/>
    <mergeCell ref="G29:K29"/>
    <mergeCell ref="I34:M34"/>
    <mergeCell ref="I41:M41"/>
    <mergeCell ref="G36:H36"/>
    <mergeCell ref="B36:F36"/>
    <mergeCell ref="B37:F37"/>
    <mergeCell ref="G37:H37"/>
    <mergeCell ref="B46:F46"/>
    <mergeCell ref="I46:M46"/>
    <mergeCell ref="I37:M37"/>
    <mergeCell ref="B42:F42"/>
    <mergeCell ref="I59:M59"/>
    <mergeCell ref="B60:F60"/>
    <mergeCell ref="G60:H60"/>
    <mergeCell ref="I60:M60"/>
    <mergeCell ref="G46:H46"/>
    <mergeCell ref="B45:F45"/>
    <mergeCell ref="G45:H45"/>
    <mergeCell ref="I45:M45"/>
    <mergeCell ref="I38:M38"/>
    <mergeCell ref="B38:F38"/>
    <mergeCell ref="I49:M49"/>
    <mergeCell ref="I58:M58"/>
    <mergeCell ref="B55:F55"/>
    <mergeCell ref="G55:H55"/>
    <mergeCell ref="I55:M55"/>
    <mergeCell ref="B56:F56"/>
    <mergeCell ref="G56:H56"/>
    <mergeCell ref="I56:M56"/>
    <mergeCell ref="B57:F57"/>
    <mergeCell ref="G57:H57"/>
    <mergeCell ref="I57:M57"/>
    <mergeCell ref="B58:F58"/>
    <mergeCell ref="G58:H58"/>
    <mergeCell ref="G38:H38"/>
    <mergeCell ref="B79:F79"/>
    <mergeCell ref="G79:H79"/>
    <mergeCell ref="I79:M79"/>
    <mergeCell ref="B80:F80"/>
    <mergeCell ref="G80:H80"/>
    <mergeCell ref="I80:M80"/>
    <mergeCell ref="B77:F77"/>
    <mergeCell ref="G77:H77"/>
    <mergeCell ref="I77:M77"/>
    <mergeCell ref="B78:F78"/>
    <mergeCell ref="G78:H78"/>
    <mergeCell ref="I78:M78"/>
    <mergeCell ref="B76:F76"/>
    <mergeCell ref="G76:H76"/>
    <mergeCell ref="I76:M76"/>
    <mergeCell ref="B73:F73"/>
    <mergeCell ref="G73:H73"/>
    <mergeCell ref="I73:M73"/>
    <mergeCell ref="B74:F74"/>
    <mergeCell ref="G74:H74"/>
    <mergeCell ref="I74:M74"/>
    <mergeCell ref="B75:F75"/>
    <mergeCell ref="G75:H75"/>
    <mergeCell ref="I75:M75"/>
    <mergeCell ref="B84:F84"/>
    <mergeCell ref="G84:H84"/>
    <mergeCell ref="I84:M84"/>
    <mergeCell ref="B82:F82"/>
    <mergeCell ref="G82:H82"/>
    <mergeCell ref="I82:M82"/>
    <mergeCell ref="B83:F83"/>
    <mergeCell ref="G83:H83"/>
    <mergeCell ref="I83:M83"/>
    <mergeCell ref="B71:F71"/>
    <mergeCell ref="G71:H71"/>
    <mergeCell ref="I71:M71"/>
    <mergeCell ref="B72:F72"/>
    <mergeCell ref="G72:H72"/>
    <mergeCell ref="I72:M72"/>
    <mergeCell ref="B69:F69"/>
    <mergeCell ref="G69:H69"/>
    <mergeCell ref="I69:M69"/>
    <mergeCell ref="B70:F70"/>
    <mergeCell ref="G70:H70"/>
    <mergeCell ref="I70:M70"/>
    <mergeCell ref="G49:H49"/>
    <mergeCell ref="B67:F67"/>
    <mergeCell ref="G67:H67"/>
    <mergeCell ref="I67:M67"/>
    <mergeCell ref="B64:F64"/>
    <mergeCell ref="G64:H64"/>
    <mergeCell ref="I64:M64"/>
    <mergeCell ref="B65:F65"/>
    <mergeCell ref="G65:H65"/>
    <mergeCell ref="I65:M65"/>
    <mergeCell ref="B61:F61"/>
    <mergeCell ref="G61:H61"/>
    <mergeCell ref="I61:M61"/>
    <mergeCell ref="G62:H62"/>
    <mergeCell ref="I62:M62"/>
    <mergeCell ref="B63:F63"/>
    <mergeCell ref="G63:H63"/>
    <mergeCell ref="I63:M63"/>
    <mergeCell ref="B66:F66"/>
    <mergeCell ref="G66:H66"/>
    <mergeCell ref="I66:M66"/>
    <mergeCell ref="B62:F62"/>
    <mergeCell ref="B59:F59"/>
    <mergeCell ref="G59:H59"/>
  </mergeCells>
  <phoneticPr fontId="3" type="noConversion"/>
  <pageMargins left="0.75" right="0.75" top="1" bottom="1" header="0.5" footer="0.5"/>
  <pageSetup paperSize="9" scale="36" fitToHeight="2" orientation="landscape"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Metrics</vt:lpstr>
      <vt:lpstr>Resources</vt:lpstr>
      <vt:lpstr>VOs</vt:lpstr>
      <vt:lpstr>Manpower</vt:lpstr>
      <vt:lpstr>Narrative</vt:lpstr>
      <vt:lpstr>Manpower!Print_Area</vt:lpstr>
      <vt:lpstr>Metrics!Print_Area</vt:lpstr>
      <vt:lpstr>Narrative!Print_Area</vt:lpstr>
      <vt:lpstr>Resources!Print_Area</vt:lpstr>
      <vt:lpstr>VOs!Print_Area</vt:lpstr>
    </vt:vector>
  </TitlesOfParts>
  <Manager/>
  <Company>GridPP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GridPP quareterly report</dc:title>
  <dc:subject/>
  <dc:creator>Jeremy Coles / Tier-2 Coordinators</dc:creator>
  <cp:keywords>Quarterly report</cp:keywords>
  <dc:description/>
  <cp:lastModifiedBy>Peter Gronbech</cp:lastModifiedBy>
  <cp:revision/>
  <dcterms:created xsi:type="dcterms:W3CDTF">2006-07-17T09:56:01Z</dcterms:created>
  <dcterms:modified xsi:type="dcterms:W3CDTF">2019-11-11T13:59:04Z</dcterms:modified>
  <cp:category/>
  <cp:contentStatus/>
</cp:coreProperties>
</file>