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defaultThemeVersion="166925"/>
  <mc:AlternateContent xmlns:mc="http://schemas.openxmlformats.org/markup-compatibility/2006">
    <mc:Choice Requires="x15">
      <x15ac:absPath xmlns:x15ac="http://schemas.microsoft.com/office/spreadsheetml/2010/11/ac" url="https://jisc365-my.sharepoint.com/personal/duncan_rand_jisc_ac_uk/Documents/Imperial HEP stuff/Quartertly reports/"/>
    </mc:Choice>
  </mc:AlternateContent>
  <xr:revisionPtr revIDLastSave="100" documentId="8_{EF24471B-1247-6742-9264-FE551DBF209B}" xr6:coauthVersionLast="45" xr6:coauthVersionMax="45" xr10:uidLastSave="{EA5F017A-C940-1A4B-A81E-290C0A3F7E70}"/>
  <bookViews>
    <workbookView xWindow="0" yWindow="460" windowWidth="36580" windowHeight="23540" tabRatio="500" xr2:uid="{00000000-000D-0000-FFFF-FFFF00000000}"/>
  </bookViews>
  <sheets>
    <sheet name="Metrics" sheetId="1" r:id="rId1"/>
    <sheet name="Resources" sheetId="2" r:id="rId2"/>
    <sheet name="VOs" sheetId="3" r:id="rId3"/>
    <sheet name="Manpower" sheetId="4" r:id="rId4"/>
    <sheet name="Narrative" sheetId="5" r:id="rId5"/>
  </sheets>
  <definedNames>
    <definedName name="_xlnm.Print_Area" localSheetId="3">Manpower!$B$1:$I$31</definedName>
    <definedName name="_xlnm.Print_Area" localSheetId="0">Metrics!$A$1:$Y$25</definedName>
    <definedName name="_xlnm.Print_Area" localSheetId="4">Narrative!$B$1:$M$49</definedName>
    <definedName name="_xlnm.Print_Area" localSheetId="1">Resources!$A$1:$T$47</definedName>
    <definedName name="_xlnm.Print_Area" localSheetId="2">VOs!$A$1:$AX$16</definedName>
  </definedNames>
  <calcPr calcId="191029"/>
  <extLst>
    <ext xmlns:xcalcf="http://schemas.microsoft.com/office/spreadsheetml/2018/calcfeatures" uri="{B58B0392-4F1F-4190-BB64-5DF3571DCE5F}">
      <xcalcf:calcFeatures>
        <xcalcf:feature name="microsoft.com:RD"/>
        <xcalcf:feature name="microsoft.com:FV"/>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H21" i="3" l="1"/>
  <c r="U13" i="1"/>
  <c r="U14" i="1"/>
  <c r="AG15" i="3" l="1"/>
  <c r="Y15" i="3"/>
  <c r="Q24" i="3"/>
  <c r="L24" i="3"/>
  <c r="K24" i="3" l="1"/>
  <c r="P29" i="2"/>
  <c r="B13" i="5" l="1"/>
  <c r="B12" i="5"/>
  <c r="B11" i="5"/>
  <c r="B10" i="5"/>
  <c r="B9" i="5"/>
  <c r="C5" i="5"/>
  <c r="C4" i="5"/>
  <c r="C3" i="5"/>
  <c r="I24" i="4"/>
  <c r="H24" i="4"/>
  <c r="G24" i="4"/>
  <c r="F24" i="4"/>
  <c r="E24" i="4"/>
  <c r="D24" i="4"/>
  <c r="B23" i="4"/>
  <c r="B21" i="4"/>
  <c r="B18" i="4"/>
  <c r="B13" i="4"/>
  <c r="B10" i="4"/>
  <c r="C5" i="4"/>
  <c r="C4" i="4"/>
  <c r="C3" i="4"/>
  <c r="Y24" i="3"/>
  <c r="AA24" i="3"/>
  <c r="AJ24" i="3"/>
  <c r="AC24" i="3"/>
  <c r="G24" i="3"/>
  <c r="T24" i="3"/>
  <c r="U24" i="3"/>
  <c r="AG24" i="3"/>
  <c r="AH24" i="3"/>
  <c r="I24" i="3"/>
  <c r="AB24" i="3"/>
  <c r="AD24" i="3"/>
  <c r="F24" i="3"/>
  <c r="AI24" i="3"/>
  <c r="E24" i="3"/>
  <c r="Z24" i="3"/>
  <c r="N24" i="3"/>
  <c r="M24" i="3"/>
  <c r="W24" i="3"/>
  <c r="P24" i="3"/>
  <c r="O24" i="3"/>
  <c r="S24" i="3"/>
  <c r="AK24" i="3"/>
  <c r="J24" i="3"/>
  <c r="C24" i="3"/>
  <c r="H24" i="3"/>
  <c r="V24" i="3"/>
  <c r="R24" i="3"/>
  <c r="X24" i="3"/>
  <c r="D24" i="3"/>
  <c r="AF24" i="3"/>
  <c r="AE24" i="3"/>
  <c r="AL23" i="3"/>
  <c r="AN23" i="3" s="1"/>
  <c r="AL22" i="3"/>
  <c r="AN22" i="3" s="1"/>
  <c r="AL21" i="3"/>
  <c r="AN21" i="3" s="1"/>
  <c r="AL20" i="3"/>
  <c r="AN20" i="3" s="1"/>
  <c r="AK15" i="3"/>
  <c r="AJ15" i="3"/>
  <c r="AI15" i="3"/>
  <c r="AA15" i="3"/>
  <c r="AH15" i="3"/>
  <c r="AF15" i="3"/>
  <c r="AE15" i="3"/>
  <c r="AD15" i="3"/>
  <c r="AC15" i="3"/>
  <c r="AB15" i="3"/>
  <c r="Z15" i="3"/>
  <c r="X15" i="3"/>
  <c r="W15" i="3"/>
  <c r="V15" i="3"/>
  <c r="U15" i="3"/>
  <c r="T15" i="3"/>
  <c r="S15" i="3"/>
  <c r="R15" i="3"/>
  <c r="Q15" i="3"/>
  <c r="P15" i="3"/>
  <c r="O15" i="3"/>
  <c r="N15" i="3"/>
  <c r="M15" i="3"/>
  <c r="L15" i="3"/>
  <c r="K15" i="3"/>
  <c r="J15" i="3"/>
  <c r="H15" i="3"/>
  <c r="I15" i="3"/>
  <c r="G15" i="3"/>
  <c r="F15" i="3"/>
  <c r="E15" i="3"/>
  <c r="D15" i="3"/>
  <c r="C15" i="3"/>
  <c r="AL14" i="3"/>
  <c r="B14" i="3"/>
  <c r="AL13" i="3"/>
  <c r="B13" i="3"/>
  <c r="AL12" i="3"/>
  <c r="B12" i="3"/>
  <c r="AL11" i="3"/>
  <c r="B11" i="3"/>
  <c r="C5" i="3"/>
  <c r="C4" i="3"/>
  <c r="C3" i="3"/>
  <c r="D41" i="2"/>
  <c r="C41" i="2"/>
  <c r="A40" i="2"/>
  <c r="A39" i="2"/>
  <c r="A38" i="2"/>
  <c r="A37" i="2"/>
  <c r="A36" i="2"/>
  <c r="L29" i="2"/>
  <c r="E29" i="2"/>
  <c r="D29" i="2"/>
  <c r="C29" i="2"/>
  <c r="I24" i="2" s="1"/>
  <c r="B29" i="2"/>
  <c r="A28" i="2"/>
  <c r="P27" i="2"/>
  <c r="L27" i="2"/>
  <c r="M27" i="2" s="1"/>
  <c r="O27" i="2" s="1"/>
  <c r="O15" i="1" s="1"/>
  <c r="J27" i="2"/>
  <c r="G27" i="2"/>
  <c r="O11" i="1" s="1"/>
  <c r="F27" i="2"/>
  <c r="O12" i="1" s="1"/>
  <c r="A27" i="2"/>
  <c r="P26" i="2"/>
  <c r="L26" i="2"/>
  <c r="M26" i="2" s="1"/>
  <c r="O26" i="2" s="1"/>
  <c r="L15" i="1" s="1"/>
  <c r="J26" i="2"/>
  <c r="G26" i="2"/>
  <c r="L11" i="1" s="1"/>
  <c r="F26" i="2"/>
  <c r="A26" i="2"/>
  <c r="P25" i="2"/>
  <c r="L25" i="2"/>
  <c r="M25" i="2" s="1"/>
  <c r="O25" i="2" s="1"/>
  <c r="I15" i="1" s="1"/>
  <c r="J25" i="2"/>
  <c r="G25" i="2"/>
  <c r="I11" i="1" s="1"/>
  <c r="F25" i="2"/>
  <c r="I12" i="1" s="1"/>
  <c r="A25" i="2"/>
  <c r="P24" i="2"/>
  <c r="M24" i="2"/>
  <c r="O24" i="2" s="1"/>
  <c r="F15" i="1" s="1"/>
  <c r="J24" i="2"/>
  <c r="G24" i="2"/>
  <c r="F11" i="1" s="1"/>
  <c r="F24" i="2"/>
  <c r="F12" i="1" s="1"/>
  <c r="A24" i="2"/>
  <c r="B5" i="2"/>
  <c r="B4" i="2"/>
  <c r="B3" i="2"/>
  <c r="R12" i="1"/>
  <c r="L12" i="1"/>
  <c r="R11" i="1"/>
  <c r="P9" i="1"/>
  <c r="M9" i="1"/>
  <c r="J9" i="1"/>
  <c r="G9" i="1"/>
  <c r="D9" i="1"/>
  <c r="F29" i="2" l="1"/>
  <c r="U12" i="1" s="1"/>
  <c r="H25" i="2"/>
  <c r="H24" i="2"/>
  <c r="AL24" i="3"/>
  <c r="H26" i="2"/>
  <c r="AL15" i="3"/>
  <c r="N26" i="2"/>
  <c r="L16" i="1" s="1"/>
  <c r="N27" i="2"/>
  <c r="O16" i="1" s="1"/>
  <c r="H27" i="2"/>
  <c r="M29" i="2"/>
  <c r="O29" i="2" s="1"/>
  <c r="U15" i="1" s="1"/>
  <c r="N25" i="2"/>
  <c r="I16" i="1" s="1"/>
  <c r="H29" i="2"/>
  <c r="G29" i="2"/>
  <c r="U11" i="1" s="1"/>
  <c r="I25" i="2"/>
  <c r="I26" i="2"/>
  <c r="I27" i="2"/>
  <c r="I29" i="2"/>
  <c r="N24" i="2"/>
  <c r="F16" i="1" s="1"/>
  <c r="J29" i="2"/>
  <c r="K24" i="2" s="1"/>
  <c r="AM23" i="3" l="1"/>
  <c r="AN24" i="3"/>
  <c r="AM20" i="3"/>
  <c r="AM21" i="3"/>
  <c r="AM22" i="3"/>
  <c r="N29" i="2"/>
  <c r="U16" i="1" s="1"/>
  <c r="K26" i="2"/>
  <c r="K29" i="2"/>
  <c r="K27" i="2"/>
  <c r="K25" i="2"/>
  <c r="AM24" i="3" l="1"/>
</calcChain>
</file>

<file path=xl/sharedStrings.xml><?xml version="1.0" encoding="utf-8"?>
<sst xmlns="http://schemas.openxmlformats.org/spreadsheetml/2006/main" count="334" uniqueCount="189">
  <si>
    <t>GridPP Tier-2 Quarterly Report</t>
  </si>
  <si>
    <t>OK</t>
  </si>
  <si>
    <t>Tier-2</t>
  </si>
  <si>
    <t>LondonGrid Tier 2</t>
  </si>
  <si>
    <t>Close to target</t>
  </si>
  <si>
    <t>Quarter</t>
  </si>
  <si>
    <t>Not OK</t>
  </si>
  <si>
    <t>Reported by</t>
  </si>
  <si>
    <t>Duncan Rand</t>
  </si>
  <si>
    <t>Not yet able to be measured</t>
  </si>
  <si>
    <t>Suspended</t>
  </si>
  <si>
    <t>Metric no.</t>
  </si>
  <si>
    <t>Description</t>
  </si>
  <si>
    <t>Target</t>
  </si>
  <si>
    <t>Overall</t>
  </si>
  <si>
    <t>Comments</t>
  </si>
  <si>
    <t>Q-2</t>
  </si>
  <si>
    <t>Q-1</t>
  </si>
  <si>
    <t>Current</t>
  </si>
  <si>
    <t>.x.1</t>
  </si>
  <si>
    <t>% of promised (by that time) disk available to GridPP</t>
  </si>
  <si>
    <t>.x.2</t>
  </si>
  <si>
    <t>% of promised (by that time) CPU available</t>
  </si>
  <si>
    <t>.x.3</t>
  </si>
  <si>
    <t>95% averaged over sites in Tier-2</t>
  </si>
  <si>
    <t>.x.4</t>
  </si>
  <si>
    <t>.x.7</t>
  </si>
  <si>
    <t>Approx. CPU utilisation (wall clock time)</t>
  </si>
  <si>
    <t>.x.8</t>
  </si>
  <si>
    <t>Approx. CPU utilisation (CPU time)</t>
  </si>
  <si>
    <t>.x.3/.4</t>
  </si>
  <si>
    <t>.x.5</t>
  </si>
  <si>
    <t>Current Site Status Data</t>
  </si>
  <si>
    <t>Site</t>
  </si>
  <si>
    <t>Service Nodes</t>
  </si>
  <si>
    <t>Worker Nodes</t>
  </si>
  <si>
    <t>Local Network Connectivity</t>
  </si>
  <si>
    <t>Site Connectivity</t>
  </si>
  <si>
    <t>SRM</t>
  </si>
  <si>
    <t>CPU hours (HEPSPEC06 )</t>
  </si>
  <si>
    <t>Wall clock hours (Normalised elapsed time HS06 hours)</t>
  </si>
  <si>
    <t>UKI-LT2-Brunel</t>
  </si>
  <si>
    <t>EMI-3</t>
  </si>
  <si>
    <t>10 Gb/s</t>
  </si>
  <si>
    <t>20 Gb/s</t>
  </si>
  <si>
    <t>DPM</t>
  </si>
  <si>
    <t>Total</t>
  </si>
  <si>
    <t>UKI-LT2-IC-HEP</t>
  </si>
  <si>
    <t>dCache</t>
  </si>
  <si>
    <t>UKI-LT2-QMUL</t>
  </si>
  <si>
    <t>Storm</t>
  </si>
  <si>
    <t>UKI-LT2-RHUL</t>
  </si>
  <si>
    <t>UKI-LT2-UCL-HEP</t>
  </si>
  <si>
    <t>Current Resources Available</t>
  </si>
  <si>
    <t>Total available to GridPP</t>
  </si>
  <si>
    <t>Promised (GridPP MoU 2015*)</t>
  </si>
  <si>
    <t>CPU calculations</t>
  </si>
  <si>
    <t>HEPSPEC06</t>
  </si>
  <si>
    <t>Storage (TB)</t>
  </si>
  <si>
    <t>CPU (HS06)</t>
  </si>
  <si>
    <t>% of MoU CPU</t>
  </si>
  <si>
    <t>% of MoU Disk</t>
  </si>
  <si>
    <t>% CPU of Tier-2</t>
  </si>
  <si>
    <t>% Storage of Tier-2</t>
  </si>
  <si>
    <t>HS06 CPU hours from accounting</t>
  </si>
  <si>
    <t>% of T2 CPU hours provided for the quarter</t>
  </si>
  <si>
    <t>No of hours per quarter approx</t>
  </si>
  <si>
    <t>Multiplied by HS06 at site</t>
  </si>
  <si>
    <t>Utilisation of site CPU hours</t>
  </si>
  <si>
    <t>Utilisation of site Wall clock hours</t>
  </si>
  <si>
    <t>Site efficiency</t>
  </si>
  <si>
    <t xml:space="preserve"> </t>
  </si>
  <si>
    <t>Totals</t>
  </si>
  <si>
    <t>Q1</t>
  </si>
  <si>
    <t>2160/2184 (if leap year)</t>
  </si>
  <si>
    <t>Q2</t>
  </si>
  <si>
    <t>rebus</t>
  </si>
  <si>
    <t>Q3</t>
  </si>
  <si>
    <t>cpu cores</t>
  </si>
  <si>
    <t>HS06</t>
  </si>
  <si>
    <t>TB</t>
  </si>
  <si>
    <t>Q4</t>
  </si>
  <si>
    <t>Colour coding is green for within 10% and orange within 20% and red for more than 20%</t>
  </si>
  <si>
    <t>http://gstat-wlcg.cern.ch/apps/capacities/sites/ shows HS06</t>
  </si>
  <si>
    <t>* https://archive.gridpp.ac.uk/deployment/status/reports/GridPP4+-Tier-2%20Pledge%20levels-Aug2015.xlsx</t>
  </si>
  <si>
    <t>Vos Supported</t>
  </si>
  <si>
    <t>Supported VOs</t>
  </si>
  <si>
    <t>atlas</t>
  </si>
  <si>
    <t>biomed</t>
  </si>
  <si>
    <t>calice</t>
  </si>
  <si>
    <t>cepc</t>
  </si>
  <si>
    <t>cernatschool.org</t>
  </si>
  <si>
    <t>comet.j-parc.jp</t>
  </si>
  <si>
    <t>cms</t>
  </si>
  <si>
    <t>dteam</t>
  </si>
  <si>
    <t>dune</t>
  </si>
  <si>
    <t>enmr.eu</t>
  </si>
  <si>
    <t>epic.vo.gridpp.ac.uk</t>
  </si>
  <si>
    <t>gridpp</t>
  </si>
  <si>
    <t>hone</t>
  </si>
  <si>
    <t>hyperk.org</t>
  </si>
  <si>
    <t>icecube</t>
  </si>
  <si>
    <t>ilc</t>
  </si>
  <si>
    <t>lhcb</t>
  </si>
  <si>
    <t>lsst</t>
  </si>
  <si>
    <t>lz</t>
  </si>
  <si>
    <t>mice</t>
  </si>
  <si>
    <t>na62.vo.gridpp.ac.uk</t>
  </si>
  <si>
    <t>ops</t>
  </si>
  <si>
    <t>pheno</t>
  </si>
  <si>
    <t>snoplus.snolab.ca</t>
  </si>
  <si>
    <t>solidexperiment.org</t>
  </si>
  <si>
    <t>superbvo.org</t>
  </si>
  <si>
    <t>supernemo.vo.eu-egee.org</t>
  </si>
  <si>
    <t>t2k.org</t>
  </si>
  <si>
    <t>skatelescope.eu</t>
  </si>
  <si>
    <t>vo.londongrid.ac.uk</t>
  </si>
  <si>
    <t>vo.moedal.org</t>
  </si>
  <si>
    <t>zeus</t>
  </si>
  <si>
    <t>Storage resource in use per VO (TB)</t>
  </si>
  <si>
    <t>Other</t>
  </si>
  <si>
    <t>Site Percentage of T2 Disk used</t>
  </si>
  <si>
    <t>Site percentage non LHC</t>
  </si>
  <si>
    <t>Effort (FTE)</t>
  </si>
  <si>
    <t>GridPP Funded</t>
  </si>
  <si>
    <t>Unfunded</t>
  </si>
  <si>
    <t>Name</t>
  </si>
  <si>
    <t>Month 1</t>
  </si>
  <si>
    <t>Month 2</t>
  </si>
  <si>
    <t>Month 3</t>
  </si>
  <si>
    <t>Raul Lopes</t>
  </si>
  <si>
    <t>Ivan Reid</t>
  </si>
  <si>
    <t>P. Kyberd</t>
  </si>
  <si>
    <t>Simon Fayer</t>
  </si>
  <si>
    <t>Daniela Bauer</t>
  </si>
  <si>
    <t>Ray Beuselinck</t>
  </si>
  <si>
    <t>David Colling</t>
  </si>
  <si>
    <t>Terry Froy</t>
  </si>
  <si>
    <t>Dan Traynor</t>
  </si>
  <si>
    <t>local site assistance</t>
  </si>
  <si>
    <t>B.Green/Tom</t>
  </si>
  <si>
    <t>Ben Waugh</t>
  </si>
  <si>
    <t>GridPP Quarterly Report</t>
  </si>
  <si>
    <t>Area</t>
  </si>
  <si>
    <t>Progress over last Quarter</t>
  </si>
  <si>
    <t>Site/area</t>
  </si>
  <si>
    <t>Successes</t>
  </si>
  <si>
    <t>Problems/Issues</t>
  </si>
  <si>
    <t>Note:To get multiple lines per box use Alt-Return</t>
  </si>
  <si>
    <t>General Risks</t>
  </si>
  <si>
    <t>Risk</t>
  </si>
  <si>
    <t>Mitigating Action</t>
  </si>
  <si>
    <t>Insitute or area specific risks</t>
  </si>
  <si>
    <t>Objectives and Deliverables for Last Quarter</t>
  </si>
  <si>
    <t>Objective/Deliverable</t>
  </si>
  <si>
    <t>Due Date</t>
  </si>
  <si>
    <t>Metric/Output</t>
  </si>
  <si>
    <t>Objectives and Deliverables for Next Quarter</t>
  </si>
  <si>
    <t>EVAL Notes</t>
  </si>
  <si>
    <t>Publications</t>
  </si>
  <si>
    <t>Date</t>
  </si>
  <si>
    <t>Notes</t>
  </si>
  <si>
    <t>Collaborations</t>
  </si>
  <si>
    <t>Further Funding (eg external grants)</t>
  </si>
  <si>
    <t>Destination of ex staff and recruitment issues</t>
  </si>
  <si>
    <t>Dissemmination events</t>
  </si>
  <si>
    <t>Intellectual Property</t>
  </si>
  <si>
    <t>Spin out companies</t>
  </si>
  <si>
    <t>Roles held on committees and boards</t>
  </si>
  <si>
    <t>Other outputs and Knowledge</t>
  </si>
  <si>
    <t>Antonio Perez Fernandez</t>
  </si>
  <si>
    <t>100 Gb/s</t>
  </si>
  <si>
    <t>vo.complex-systems.eu</t>
  </si>
  <si>
    <t>vo.cta.in2p3.fr</t>
  </si>
  <si>
    <t>QMUL &gt; 100%</t>
  </si>
  <si>
    <t>Brunel + QMUL &gt; 100%</t>
  </si>
  <si>
    <t>CPU capacity reporting is broken (need to get rid of SL6 and Cream CEs to fix it)</t>
  </si>
  <si>
    <t>Moved site to Slough.</t>
  </si>
  <si>
    <t>Q319</t>
  </si>
  <si>
    <t>2019 Jul</t>
  </si>
  <si>
    <t>2019 Aug</t>
  </si>
  <si>
    <t>2019 Sep</t>
  </si>
  <si>
    <t>https://accounting.egi.eu/tier2/federation/UK-London-Tier2/normelap_processors/SITE/DATE/2019/7/2019/9/all/localinfrajobs/</t>
  </si>
  <si>
    <t>https://argo.egi.eu/egi/report-ar-dates-2/Critical/SITES/UKI-LT2-RHUL?start_date=2019-07-01&amp;end_date=2019-09-30</t>
  </si>
  <si>
    <t>- IPV6 awaiting solution to DNS.
- cream2 decommission.
- htc01 (HTCondor-CE) in production.
- Centos6 to Centos7 migration on going.
- DPM/DOME upgraded in August.</t>
  </si>
  <si>
    <t>Have deployed arc6 CE into production and started to decommission cream CEs.
Deployed new monitoring solution, zabbix, on new hardware running on centOS8
Upgraded slurm to 19.05.major release.
Prepared new Lustre deployment (Lustre 2.12 LTS) including new iml server for monitoring Lustre. 
Conducted tendering and awarded contact for new Lustre storage.
Reorganised racks to make space for new storage, networking and future compute purchases .</t>
  </si>
  <si>
    <t xml:space="preserve">- Connection to Janet being upgraded to 40 Gbps.
- 400 TB of new storage ordered.
- Testing HTCondor-CE.
- Testing BeeGFS to serve VM space and NFS in general. </t>
  </si>
  <si>
    <t>Average Nagios (Argo page) availability performance over the last quarter</t>
  </si>
  <si>
    <t>Average Nagios (Argo page) reliability performance over the last quarter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</si>
</sst>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4" x14ac:knownFonts="1">
    <font>
      <sz val="10"/>
      <name val="Arial"/>
      <family val="2"/>
      <charset val="1"/>
    </font>
    <font>
      <sz val="10"/>
      <name val="Arial"/>
      <family val="2"/>
    </font>
    <font>
      <b/>
      <sz val="10"/>
      <name val="Arial"/>
      <family val="2"/>
      <charset val="1"/>
    </font>
    <font>
      <sz val="10"/>
      <color rgb="FF0000D4"/>
      <name val="Arial"/>
      <family val="2"/>
      <charset val="1"/>
    </font>
    <font>
      <u/>
      <sz val="10"/>
      <color rgb="FF0000D4"/>
      <name val="Arial"/>
      <family val="2"/>
      <charset val="1"/>
    </font>
    <font>
      <sz val="10"/>
      <color rgb="FFDD0806"/>
      <name val="Arial"/>
      <family val="2"/>
      <charset val="1"/>
    </font>
    <font>
      <sz val="10"/>
      <color rgb="FF000090"/>
      <name val="Arial"/>
      <family val="2"/>
      <charset val="1"/>
    </font>
    <font>
      <b/>
      <sz val="10"/>
      <color rgb="FF0000D4"/>
      <name val="Arial"/>
      <family val="2"/>
      <charset val="1"/>
    </font>
    <font>
      <sz val="10"/>
      <color rgb="FF800000"/>
      <name val="Arial"/>
      <family val="2"/>
      <charset val="1"/>
    </font>
    <font>
      <b/>
      <sz val="10"/>
      <color rgb="FF000000"/>
      <name val="Arial"/>
      <family val="2"/>
      <charset val="1"/>
    </font>
    <font>
      <sz val="10"/>
      <color rgb="FF000000"/>
      <name val="Arial"/>
      <family val="2"/>
      <charset val="1"/>
    </font>
    <font>
      <sz val="10"/>
      <color theme="1"/>
      <name val="Arial"/>
      <family val="2"/>
      <charset val="1"/>
    </font>
    <font>
      <b/>
      <sz val="10"/>
      <color theme="1"/>
      <name val="Arial"/>
      <family val="2"/>
      <charset val="1"/>
    </font>
    <font>
      <sz val="10"/>
      <name val="Arial Unicode MS"/>
      <family val="2"/>
    </font>
  </fonts>
  <fills count="16">
    <fill>
      <patternFill patternType="none"/>
    </fill>
    <fill>
      <patternFill patternType="gray125"/>
    </fill>
    <fill>
      <patternFill patternType="solid">
        <fgColor rgb="FF99CCFF"/>
        <bgColor rgb="FFC0C0C0"/>
      </patternFill>
    </fill>
    <fill>
      <patternFill patternType="solid">
        <fgColor rgb="FF1FB714"/>
        <bgColor rgb="FF00B050"/>
      </patternFill>
    </fill>
    <fill>
      <patternFill patternType="solid">
        <fgColor rgb="FFCCFFFF"/>
        <bgColor rgb="FFCCFFFF"/>
      </patternFill>
    </fill>
    <fill>
      <patternFill patternType="solid">
        <fgColor rgb="FFFF9900"/>
        <bgColor rgb="FFFFCC00"/>
      </patternFill>
    </fill>
    <fill>
      <patternFill patternType="solid">
        <fgColor rgb="FFDD0806"/>
        <bgColor rgb="FFFF0000"/>
      </patternFill>
    </fill>
    <fill>
      <patternFill patternType="solid">
        <fgColor rgb="FFCC99FF"/>
        <bgColor rgb="FF9999FF"/>
      </patternFill>
    </fill>
    <fill>
      <patternFill patternType="solid">
        <fgColor rgb="FF000000"/>
        <bgColor rgb="FF003300"/>
      </patternFill>
    </fill>
    <fill>
      <patternFill patternType="solid">
        <fgColor rgb="FFC0C0C0"/>
        <bgColor rgb="FFBFBFBF"/>
      </patternFill>
    </fill>
    <fill>
      <patternFill patternType="solid">
        <fgColor rgb="FFFF0000"/>
        <bgColor rgb="FFDD0806"/>
      </patternFill>
    </fill>
    <fill>
      <patternFill patternType="solid">
        <fgColor rgb="FFA5A5A5"/>
        <bgColor rgb="FFBFBFBF"/>
      </patternFill>
    </fill>
    <fill>
      <patternFill patternType="solid">
        <fgColor rgb="FF00B050"/>
        <bgColor rgb="FF1FB714"/>
      </patternFill>
    </fill>
    <fill>
      <patternFill patternType="solid">
        <fgColor rgb="FFFF0000"/>
        <bgColor rgb="FF00B050"/>
      </patternFill>
    </fill>
    <fill>
      <patternFill patternType="solid">
        <fgColor theme="0" tint="-0.249977111117893"/>
        <bgColor indexed="64"/>
      </patternFill>
    </fill>
    <fill>
      <patternFill patternType="solid">
        <fgColor rgb="FFFF0000"/>
        <bgColor rgb="FFBFBFBF"/>
      </patternFill>
    </fill>
  </fills>
  <borders count="60">
    <border>
      <left/>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style="thin">
        <color auto="1"/>
      </left>
      <right style="medium">
        <color auto="1"/>
      </right>
      <top/>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style="thin">
        <color auto="1"/>
      </right>
      <top style="medium">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style="medium">
        <color auto="1"/>
      </top>
      <bottom/>
      <diagonal/>
    </border>
    <border>
      <left style="medium">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medium">
        <color auto="1"/>
      </right>
      <top style="thin">
        <color auto="1"/>
      </top>
      <bottom style="medium">
        <color auto="1"/>
      </bottom>
      <diagonal/>
    </border>
    <border>
      <left/>
      <right/>
      <top style="medium">
        <color auto="1"/>
      </top>
      <bottom style="medium">
        <color auto="1"/>
      </bottom>
      <diagonal/>
    </border>
    <border>
      <left/>
      <right/>
      <top style="medium">
        <color auto="1"/>
      </top>
      <bottom/>
      <diagonal/>
    </border>
    <border>
      <left style="thin">
        <color auto="1"/>
      </left>
      <right/>
      <top style="medium">
        <color auto="1"/>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medium">
        <color auto="1"/>
      </left>
      <right style="thin">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style="thin">
        <color auto="1"/>
      </right>
      <top style="medium">
        <color auto="1"/>
      </top>
      <bottom style="thin">
        <color auto="1"/>
      </bottom>
      <diagonal/>
    </border>
    <border>
      <left style="medium">
        <color auto="1"/>
      </left>
      <right/>
      <top/>
      <bottom style="thin">
        <color auto="1"/>
      </bottom>
      <diagonal/>
    </border>
    <border>
      <left style="medium">
        <color auto="1"/>
      </left>
      <right style="thin">
        <color auto="1"/>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ck">
        <color auto="1"/>
      </left>
      <right/>
      <top style="thick">
        <color auto="1"/>
      </top>
      <bottom style="thick">
        <color auto="1"/>
      </bottom>
      <diagonal/>
    </border>
    <border>
      <left style="medium">
        <color auto="1"/>
      </left>
      <right style="medium">
        <color auto="1"/>
      </right>
      <top style="thick">
        <color auto="1"/>
      </top>
      <bottom style="thick">
        <color auto="1"/>
      </bottom>
      <diagonal/>
    </border>
    <border>
      <left/>
      <right style="thick">
        <color auto="1"/>
      </right>
      <top style="thick">
        <color auto="1"/>
      </top>
      <bottom style="thick">
        <color auto="1"/>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s>
  <cellStyleXfs count="3">
    <xf numFmtId="0" fontId="0" fillId="0" borderId="0"/>
    <xf numFmtId="0" fontId="4" fillId="0" borderId="0" applyBorder="0" applyProtection="0"/>
    <xf numFmtId="0" fontId="1" fillId="0" borderId="0"/>
  </cellStyleXfs>
  <cellXfs count="230">
    <xf numFmtId="0" fontId="0" fillId="0" borderId="0" xfId="0"/>
    <xf numFmtId="0" fontId="0" fillId="0" borderId="0" xfId="0" applyAlignment="1">
      <alignment horizontal="left"/>
    </xf>
    <xf numFmtId="0" fontId="2" fillId="2" borderId="1" xfId="0" applyFont="1" applyFill="1" applyBorder="1"/>
    <xf numFmtId="0" fontId="0" fillId="2" borderId="2" xfId="0" applyFill="1" applyBorder="1"/>
    <xf numFmtId="0" fontId="0" fillId="3" borderId="1" xfId="0" applyFill="1" applyBorder="1"/>
    <xf numFmtId="0" fontId="2" fillId="4" borderId="4" xfId="0" applyFont="1" applyFill="1" applyBorder="1"/>
    <xf numFmtId="0" fontId="3" fillId="0" borderId="5" xfId="0" applyFont="1" applyBorder="1"/>
    <xf numFmtId="0" fontId="0" fillId="5" borderId="6" xfId="0" applyFont="1" applyFill="1" applyBorder="1"/>
    <xf numFmtId="0" fontId="0" fillId="6" borderId="4" xfId="0" applyFill="1" applyBorder="1"/>
    <xf numFmtId="0" fontId="2" fillId="4" borderId="9" xfId="0" applyFont="1" applyFill="1" applyBorder="1"/>
    <xf numFmtId="0" fontId="3" fillId="0" borderId="10" xfId="0" applyFont="1" applyBorder="1"/>
    <xf numFmtId="0" fontId="0" fillId="7" borderId="4" xfId="0" applyFill="1" applyBorder="1"/>
    <xf numFmtId="0" fontId="0" fillId="0" borderId="0" xfId="0" applyBorder="1"/>
    <xf numFmtId="0" fontId="0" fillId="8" borderId="11" xfId="0" applyFill="1" applyBorder="1"/>
    <xf numFmtId="0" fontId="2" fillId="2" borderId="15" xfId="0" applyFont="1" applyFill="1" applyBorder="1"/>
    <xf numFmtId="0" fontId="2" fillId="2" borderId="14" xfId="0" applyFont="1" applyFill="1" applyBorder="1"/>
    <xf numFmtId="164" fontId="2" fillId="4" borderId="4" xfId="0" applyNumberFormat="1" applyFont="1" applyFill="1" applyBorder="1" applyAlignment="1">
      <alignment wrapText="1"/>
    </xf>
    <xf numFmtId="0" fontId="0" fillId="0" borderId="16" xfId="0" applyFont="1" applyBorder="1" applyAlignment="1">
      <alignment wrapText="1"/>
    </xf>
    <xf numFmtId="9" fontId="0" fillId="0" borderId="17" xfId="0" applyNumberFormat="1" applyBorder="1" applyAlignment="1">
      <alignment horizontal="left" wrapText="1"/>
    </xf>
    <xf numFmtId="9" fontId="0" fillId="0" borderId="17" xfId="0" applyNumberFormat="1" applyBorder="1"/>
    <xf numFmtId="9" fontId="0" fillId="0" borderId="18" xfId="0" applyNumberFormat="1" applyBorder="1"/>
    <xf numFmtId="0" fontId="0" fillId="0" borderId="2" xfId="0" applyBorder="1" applyAlignment="1">
      <alignment wrapText="1"/>
    </xf>
    <xf numFmtId="9" fontId="0" fillId="0" borderId="16" xfId="0" applyNumberFormat="1" applyBorder="1" applyAlignment="1">
      <alignment horizontal="left" wrapText="1"/>
    </xf>
    <xf numFmtId="9" fontId="0" fillId="0" borderId="16" xfId="0" applyNumberFormat="1" applyBorder="1"/>
    <xf numFmtId="0" fontId="0" fillId="0" borderId="5" xfId="0" applyBorder="1"/>
    <xf numFmtId="0" fontId="0" fillId="0" borderId="5" xfId="0" applyFont="1" applyBorder="1" applyAlignment="1">
      <alignment wrapText="1"/>
    </xf>
    <xf numFmtId="0" fontId="0" fillId="0" borderId="5" xfId="0" applyFont="1" applyBorder="1" applyAlignment="1">
      <alignment horizontal="center" wrapText="1"/>
    </xf>
    <xf numFmtId="0" fontId="4" fillId="0" borderId="0" xfId="1" applyFont="1" applyBorder="1" applyAlignment="1" applyProtection="1"/>
    <xf numFmtId="0" fontId="0" fillId="0" borderId="0" xfId="0" applyFont="1" applyBorder="1" applyAlignment="1"/>
    <xf numFmtId="0" fontId="5" fillId="0" borderId="0" xfId="0" applyFont="1"/>
    <xf numFmtId="0" fontId="6" fillId="0" borderId="0" xfId="0" applyFont="1"/>
    <xf numFmtId="0" fontId="2" fillId="0" borderId="0" xfId="0" applyFont="1"/>
    <xf numFmtId="0" fontId="2" fillId="4" borderId="13" xfId="0" applyFont="1" applyFill="1" applyBorder="1" applyAlignment="1">
      <alignment wrapText="1"/>
    </xf>
    <xf numFmtId="0" fontId="2" fillId="4" borderId="19" xfId="0" applyFont="1" applyFill="1" applyBorder="1" applyAlignment="1">
      <alignment horizontal="center" wrapText="1"/>
    </xf>
    <xf numFmtId="0" fontId="2" fillId="4" borderId="20" xfId="0" applyFont="1" applyFill="1" applyBorder="1" applyAlignment="1">
      <alignment horizontal="center" wrapText="1"/>
    </xf>
    <xf numFmtId="0" fontId="2" fillId="4" borderId="21" xfId="0" applyFont="1" applyFill="1" applyBorder="1" applyAlignment="1">
      <alignment horizontal="center" wrapText="1"/>
    </xf>
    <xf numFmtId="17" fontId="0" fillId="0" borderId="0" xfId="0" applyNumberFormat="1"/>
    <xf numFmtId="0" fontId="7" fillId="0" borderId="6" xfId="0" applyFont="1" applyBorder="1"/>
    <xf numFmtId="0" fontId="3" fillId="0" borderId="4" xfId="0" applyFont="1" applyBorder="1"/>
    <xf numFmtId="0" fontId="3" fillId="0" borderId="16" xfId="0" applyFont="1" applyBorder="1"/>
    <xf numFmtId="0" fontId="3" fillId="0" borderId="0" xfId="0" applyFont="1" applyBorder="1"/>
    <xf numFmtId="0" fontId="3" fillId="0" borderId="23" xfId="0" applyFont="1" applyBorder="1"/>
    <xf numFmtId="0" fontId="2" fillId="9" borderId="18" xfId="0" applyFont="1" applyFill="1" applyBorder="1" applyAlignment="1">
      <alignment wrapText="1"/>
    </xf>
    <xf numFmtId="17" fontId="7" fillId="4" borderId="16" xfId="0" applyNumberFormat="1" applyFont="1" applyFill="1" applyBorder="1" applyAlignment="1">
      <alignment horizontal="center" wrapText="1"/>
    </xf>
    <xf numFmtId="17" fontId="2" fillId="9" borderId="16" xfId="0" applyNumberFormat="1" applyFont="1" applyFill="1" applyBorder="1"/>
    <xf numFmtId="0" fontId="2" fillId="9" borderId="18" xfId="0" applyFont="1" applyFill="1" applyBorder="1"/>
    <xf numFmtId="0" fontId="2" fillId="9" borderId="16" xfId="0" applyFont="1" applyFill="1" applyBorder="1"/>
    <xf numFmtId="0" fontId="7" fillId="0" borderId="24" xfId="0" applyFont="1" applyBorder="1"/>
    <xf numFmtId="0" fontId="2" fillId="9" borderId="25" xfId="0" applyFont="1" applyFill="1" applyBorder="1"/>
    <xf numFmtId="3" fontId="0" fillId="0" borderId="16" xfId="0" applyNumberFormat="1" applyFont="1" applyBorder="1"/>
    <xf numFmtId="3" fontId="0" fillId="9" borderId="16" xfId="0" applyNumberFormat="1" applyFont="1" applyFill="1" applyBorder="1"/>
    <xf numFmtId="3" fontId="0" fillId="0" borderId="16" xfId="0" applyNumberFormat="1" applyBorder="1"/>
    <xf numFmtId="3" fontId="0" fillId="9" borderId="16" xfId="0" applyNumberFormat="1" applyFill="1" applyBorder="1"/>
    <xf numFmtId="0" fontId="7" fillId="0" borderId="26" xfId="0" applyFont="1" applyBorder="1"/>
    <xf numFmtId="0" fontId="3" fillId="0" borderId="25" xfId="0" applyFont="1" applyBorder="1"/>
    <xf numFmtId="3" fontId="0" fillId="0" borderId="16" xfId="0" applyNumberFormat="1" applyBorder="1"/>
    <xf numFmtId="0" fontId="7" fillId="0" borderId="0" xfId="0" applyFont="1" applyBorder="1"/>
    <xf numFmtId="0" fontId="2" fillId="0" borderId="0" xfId="0" applyFont="1" applyBorder="1"/>
    <xf numFmtId="0" fontId="4" fillId="0" borderId="0" xfId="1" applyFont="1" applyBorder="1" applyProtection="1"/>
    <xf numFmtId="0" fontId="2" fillId="4" borderId="16" xfId="0" applyFont="1" applyFill="1" applyBorder="1" applyAlignment="1">
      <alignment horizontal="center" wrapText="1"/>
    </xf>
    <xf numFmtId="0" fontId="2" fillId="4" borderId="14" xfId="0" applyFont="1" applyFill="1" applyBorder="1" applyAlignment="1">
      <alignment wrapText="1"/>
    </xf>
    <xf numFmtId="0" fontId="2" fillId="4" borderId="28" xfId="0" applyFont="1" applyFill="1" applyBorder="1" applyAlignment="1">
      <alignment horizontal="center" wrapText="1"/>
    </xf>
    <xf numFmtId="0" fontId="2" fillId="4" borderId="3" xfId="0" applyFont="1" applyFill="1" applyBorder="1" applyAlignment="1">
      <alignment horizontal="center" wrapText="1"/>
    </xf>
    <xf numFmtId="0" fontId="2" fillId="4" borderId="29" xfId="0" applyFont="1" applyFill="1" applyBorder="1" applyAlignment="1">
      <alignment horizontal="center" wrapText="1"/>
    </xf>
    <xf numFmtId="0" fontId="2" fillId="4" borderId="18" xfId="0" applyFont="1" applyFill="1" applyBorder="1" applyAlignment="1">
      <alignment horizontal="center" wrapText="1"/>
    </xf>
    <xf numFmtId="0" fontId="2" fillId="9" borderId="30" xfId="0" applyFont="1" applyFill="1" applyBorder="1"/>
    <xf numFmtId="1" fontId="8" fillId="0" borderId="1" xfId="0" applyNumberFormat="1" applyFont="1" applyBorder="1"/>
    <xf numFmtId="1" fontId="3" fillId="0" borderId="17" xfId="0" applyNumberFormat="1" applyFont="1" applyBorder="1"/>
    <xf numFmtId="1" fontId="3" fillId="0" borderId="30" xfId="0" applyNumberFormat="1" applyFont="1" applyBorder="1"/>
    <xf numFmtId="9" fontId="0" fillId="0" borderId="16" xfId="2" applyNumberFormat="1" applyFont="1" applyBorder="1"/>
    <xf numFmtId="9" fontId="0" fillId="9" borderId="16" xfId="0" applyNumberFormat="1" applyFill="1" applyBorder="1"/>
    <xf numFmtId="0" fontId="0" fillId="9" borderId="16" xfId="0" applyFill="1" applyBorder="1"/>
    <xf numFmtId="1" fontId="0" fillId="9" borderId="16" xfId="0" applyNumberFormat="1" applyFill="1" applyBorder="1"/>
    <xf numFmtId="9" fontId="0" fillId="9" borderId="16" xfId="0" applyNumberFormat="1" applyFont="1" applyFill="1" applyBorder="1"/>
    <xf numFmtId="2" fontId="0" fillId="0" borderId="0" xfId="0" applyNumberFormat="1"/>
    <xf numFmtId="9" fontId="0" fillId="11" borderId="16" xfId="0" applyNumberFormat="1" applyFill="1" applyBorder="1"/>
    <xf numFmtId="1" fontId="3" fillId="0" borderId="1" xfId="0" applyNumberFormat="1" applyFont="1" applyBorder="1"/>
    <xf numFmtId="1" fontId="2" fillId="9" borderId="26" xfId="0" applyNumberFormat="1" applyFont="1" applyFill="1" applyBorder="1"/>
    <xf numFmtId="1" fontId="0" fillId="9" borderId="9" xfId="0" applyNumberFormat="1" applyFont="1" applyFill="1" applyBorder="1"/>
    <xf numFmtId="1" fontId="0" fillId="9" borderId="31" xfId="0" applyNumberFormat="1" applyFont="1" applyFill="1" applyBorder="1"/>
    <xf numFmtId="0" fontId="0" fillId="0" borderId="0" xfId="0" applyFont="1"/>
    <xf numFmtId="0" fontId="5" fillId="0" borderId="0" xfId="0" applyFont="1" applyBorder="1"/>
    <xf numFmtId="0" fontId="0" fillId="0" borderId="16" xfId="0" applyFont="1" applyBorder="1"/>
    <xf numFmtId="0" fontId="0" fillId="0" borderId="0" xfId="0" applyAlignment="1">
      <alignment horizontal="center"/>
    </xf>
    <xf numFmtId="0" fontId="0" fillId="0" borderId="0" xfId="0" applyFont="1" applyBorder="1" applyAlignment="1">
      <alignment horizontal="center" wrapText="1"/>
    </xf>
    <xf numFmtId="0" fontId="0" fillId="0" borderId="16" xfId="0" applyFont="1" applyBorder="1" applyAlignment="1">
      <alignment horizontal="center"/>
    </xf>
    <xf numFmtId="0" fontId="0" fillId="0" borderId="32" xfId="0" applyFont="1" applyBorder="1" applyAlignment="1">
      <alignment horizontal="center"/>
    </xf>
    <xf numFmtId="0" fontId="0" fillId="0" borderId="6" xfId="0" applyFont="1" applyBorder="1" applyAlignment="1">
      <alignment horizontal="center"/>
    </xf>
    <xf numFmtId="1" fontId="3" fillId="10" borderId="33" xfId="0" applyNumberFormat="1" applyFont="1" applyFill="1" applyBorder="1"/>
    <xf numFmtId="1" fontId="3" fillId="3" borderId="33" xfId="0" applyNumberFormat="1" applyFont="1" applyFill="1" applyBorder="1"/>
    <xf numFmtId="0" fontId="3" fillId="0" borderId="6" xfId="0" applyFont="1" applyBorder="1"/>
    <xf numFmtId="9" fontId="0" fillId="0" borderId="0" xfId="0" applyNumberFormat="1"/>
    <xf numFmtId="0" fontId="2" fillId="0" borderId="0" xfId="0" applyFont="1" applyBorder="1" applyAlignment="1">
      <alignment horizontal="center" wrapText="1"/>
    </xf>
    <xf numFmtId="0" fontId="2" fillId="4" borderId="1" xfId="0" applyFont="1" applyFill="1" applyBorder="1"/>
    <xf numFmtId="0" fontId="0" fillId="0" borderId="0" xfId="0" applyBorder="1" applyAlignment="1"/>
    <xf numFmtId="0" fontId="7" fillId="2" borderId="23" xfId="0" applyFont="1" applyFill="1" applyBorder="1" applyAlignment="1">
      <alignment textRotation="90"/>
    </xf>
    <xf numFmtId="0" fontId="2" fillId="12" borderId="35" xfId="0" applyFont="1" applyFill="1" applyBorder="1"/>
    <xf numFmtId="0" fontId="3" fillId="0" borderId="32" xfId="0" applyFont="1" applyBorder="1"/>
    <xf numFmtId="0" fontId="2" fillId="0" borderId="24" xfId="0" applyFont="1" applyBorder="1"/>
    <xf numFmtId="0" fontId="2" fillId="0" borderId="13" xfId="0" applyFont="1" applyBorder="1"/>
    <xf numFmtId="0" fontId="2" fillId="0" borderId="36" xfId="0" applyFont="1" applyBorder="1"/>
    <xf numFmtId="0" fontId="2" fillId="2" borderId="13" xfId="0" applyFont="1" applyFill="1" applyBorder="1"/>
    <xf numFmtId="0" fontId="2" fillId="2" borderId="36" xfId="0" applyFont="1" applyFill="1" applyBorder="1" applyAlignment="1">
      <alignment textRotation="90"/>
    </xf>
    <xf numFmtId="0" fontId="2" fillId="2" borderId="37" xfId="0" applyFont="1" applyFill="1" applyBorder="1" applyAlignment="1">
      <alignment textRotation="90"/>
    </xf>
    <xf numFmtId="0" fontId="2" fillId="2" borderId="38" xfId="0" applyFont="1" applyFill="1" applyBorder="1" applyAlignment="1">
      <alignment textRotation="90" wrapText="1"/>
    </xf>
    <xf numFmtId="0" fontId="9" fillId="12" borderId="39" xfId="0" applyFont="1" applyFill="1" applyBorder="1"/>
    <xf numFmtId="1" fontId="3" fillId="0" borderId="18" xfId="0" applyNumberFormat="1" applyFont="1" applyBorder="1"/>
    <xf numFmtId="1" fontId="3" fillId="0" borderId="41" xfId="0" applyNumberFormat="1" applyFont="1" applyBorder="1"/>
    <xf numFmtId="1" fontId="2" fillId="0" borderId="33" xfId="0" applyNumberFormat="1" applyFont="1" applyBorder="1"/>
    <xf numFmtId="9" fontId="0" fillId="0" borderId="13" xfId="0" applyNumberFormat="1" applyBorder="1"/>
    <xf numFmtId="0" fontId="9" fillId="12" borderId="35" xfId="0" applyFont="1" applyFill="1" applyBorder="1"/>
    <xf numFmtId="1" fontId="3" fillId="0" borderId="16" xfId="0" applyNumberFormat="1" applyFont="1" applyBorder="1"/>
    <xf numFmtId="1" fontId="3" fillId="0" borderId="5" xfId="0" applyNumberFormat="1" applyFont="1" applyBorder="1"/>
    <xf numFmtId="1" fontId="10" fillId="0" borderId="16" xfId="0" applyNumberFormat="1" applyFont="1" applyBorder="1"/>
    <xf numFmtId="1" fontId="3" fillId="0" borderId="25" xfId="0" applyNumberFormat="1" applyFont="1" applyBorder="1"/>
    <xf numFmtId="1" fontId="3" fillId="0" borderId="10" xfId="0" applyNumberFormat="1" applyFont="1" applyBorder="1"/>
    <xf numFmtId="1" fontId="2" fillId="0" borderId="36" xfId="0" applyNumberFormat="1" applyFont="1" applyBorder="1"/>
    <xf numFmtId="9" fontId="0" fillId="0" borderId="13" xfId="0" applyNumberFormat="1" applyFont="1" applyBorder="1"/>
    <xf numFmtId="0" fontId="0" fillId="0" borderId="10" xfId="0" applyBorder="1"/>
    <xf numFmtId="0" fontId="2" fillId="4" borderId="37" xfId="0" applyFont="1" applyFill="1" applyBorder="1" applyAlignment="1">
      <alignment wrapText="1"/>
    </xf>
    <xf numFmtId="0" fontId="2" fillId="4" borderId="38" xfId="0" applyFont="1" applyFill="1" applyBorder="1" applyAlignment="1">
      <alignment wrapText="1"/>
    </xf>
    <xf numFmtId="0" fontId="2" fillId="4" borderId="43" xfId="0" applyFont="1" applyFill="1" applyBorder="1" applyAlignment="1">
      <alignment wrapText="1"/>
    </xf>
    <xf numFmtId="0" fontId="2" fillId="4" borderId="34" xfId="0" applyFont="1" applyFill="1" applyBorder="1" applyAlignment="1">
      <alignment horizontal="center" wrapText="1"/>
    </xf>
    <xf numFmtId="0" fontId="2" fillId="4" borderId="23" xfId="0" applyFont="1" applyFill="1" applyBorder="1" applyAlignment="1">
      <alignment horizontal="center" wrapText="1"/>
    </xf>
    <xf numFmtId="0" fontId="2" fillId="4" borderId="15" xfId="0" applyFont="1" applyFill="1" applyBorder="1" applyAlignment="1">
      <alignment horizontal="center" wrapText="1"/>
    </xf>
    <xf numFmtId="0" fontId="2" fillId="0" borderId="39" xfId="0" applyFont="1" applyBorder="1"/>
    <xf numFmtId="0" fontId="2" fillId="0" borderId="45" xfId="0" applyFont="1" applyBorder="1"/>
    <xf numFmtId="0" fontId="2" fillId="0" borderId="48" xfId="0" applyFont="1" applyBorder="1"/>
    <xf numFmtId="0" fontId="0" fillId="0" borderId="4" xfId="0" applyBorder="1"/>
    <xf numFmtId="0" fontId="0" fillId="0" borderId="42" xfId="0" applyBorder="1"/>
    <xf numFmtId="0" fontId="0" fillId="0" borderId="49" xfId="0" applyBorder="1"/>
    <xf numFmtId="0" fontId="0" fillId="0" borderId="4" xfId="0" applyFont="1" applyBorder="1"/>
    <xf numFmtId="0" fontId="0" fillId="0" borderId="49" xfId="0" applyFont="1" applyBorder="1"/>
    <xf numFmtId="0" fontId="0" fillId="0" borderId="42" xfId="0" applyFont="1" applyBorder="1"/>
    <xf numFmtId="0" fontId="0" fillId="0" borderId="5" xfId="0" applyFont="1" applyBorder="1"/>
    <xf numFmtId="0" fontId="9" fillId="0" borderId="48" xfId="0" applyFont="1" applyBorder="1"/>
    <xf numFmtId="0" fontId="2" fillId="0" borderId="37" xfId="0" applyFont="1" applyBorder="1"/>
    <xf numFmtId="0" fontId="2" fillId="0" borderId="38" xfId="0" applyFont="1" applyBorder="1"/>
    <xf numFmtId="0" fontId="2" fillId="0" borderId="20" xfId="0" applyFont="1" applyBorder="1"/>
    <xf numFmtId="0" fontId="2" fillId="0" borderId="21" xfId="0" applyFont="1" applyBorder="1"/>
    <xf numFmtId="0" fontId="2" fillId="2" borderId="36" xfId="0" applyFont="1" applyFill="1" applyBorder="1"/>
    <xf numFmtId="0" fontId="0" fillId="2" borderId="21" xfId="0" applyFill="1" applyBorder="1"/>
    <xf numFmtId="0" fontId="2" fillId="4" borderId="46" xfId="0" applyFont="1" applyFill="1" applyBorder="1"/>
    <xf numFmtId="0" fontId="0" fillId="0" borderId="41" xfId="0" applyBorder="1"/>
    <xf numFmtId="0" fontId="2" fillId="2" borderId="50" xfId="0" applyFont="1" applyFill="1" applyBorder="1" applyAlignment="1">
      <alignment wrapText="1"/>
    </xf>
    <xf numFmtId="0" fontId="2" fillId="0" borderId="53" xfId="0" applyFont="1" applyBorder="1" applyAlignment="1">
      <alignment vertical="center"/>
    </xf>
    <xf numFmtId="0" fontId="2" fillId="0" borderId="55" xfId="0" applyFont="1" applyBorder="1" applyAlignment="1">
      <alignment vertical="center"/>
    </xf>
    <xf numFmtId="0" fontId="2" fillId="0" borderId="57" xfId="0" applyFont="1" applyBorder="1" applyAlignment="1">
      <alignment vertical="center"/>
    </xf>
    <xf numFmtId="0" fontId="0" fillId="0" borderId="0" xfId="0" applyBorder="1" applyAlignment="1">
      <alignment horizontal="center"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1" fontId="3" fillId="13" borderId="33" xfId="0" applyNumberFormat="1" applyFont="1" applyFill="1" applyBorder="1"/>
    <xf numFmtId="0" fontId="4" fillId="0" borderId="0" xfId="1" applyBorder="1" applyProtection="1"/>
    <xf numFmtId="9" fontId="0" fillId="14" borderId="16" xfId="0" applyNumberFormat="1" applyFill="1" applyBorder="1"/>
    <xf numFmtId="1" fontId="3" fillId="0" borderId="0" xfId="0" applyNumberFormat="1" applyFont="1" applyBorder="1"/>
    <xf numFmtId="0" fontId="12" fillId="2" borderId="23" xfId="0" applyFont="1" applyFill="1" applyBorder="1" applyAlignment="1">
      <alignment textRotation="90"/>
    </xf>
    <xf numFmtId="0" fontId="13" fillId="0" borderId="0" xfId="0" applyFont="1"/>
    <xf numFmtId="0" fontId="12" fillId="0" borderId="55" xfId="0" applyFont="1" applyBorder="1" applyAlignment="1">
      <alignment vertical="center"/>
    </xf>
    <xf numFmtId="0" fontId="2" fillId="2" borderId="13" xfId="0" applyFont="1" applyFill="1" applyBorder="1" applyAlignment="1">
      <alignment horizontal="center"/>
    </xf>
    <xf numFmtId="0" fontId="2" fillId="2" borderId="14" xfId="0" applyFont="1" applyFill="1" applyBorder="1" applyAlignment="1"/>
    <xf numFmtId="0" fontId="2" fillId="2" borderId="13" xfId="0" applyFont="1" applyFill="1" applyBorder="1" applyAlignment="1"/>
    <xf numFmtId="0" fontId="2" fillId="2" borderId="14" xfId="0" applyFont="1" applyFill="1" applyBorder="1" applyAlignment="1">
      <alignment wrapText="1"/>
    </xf>
    <xf numFmtId="0" fontId="2" fillId="2" borderId="14" xfId="0" applyFont="1" applyFill="1" applyBorder="1" applyAlignment="1">
      <alignment horizontal="left"/>
    </xf>
    <xf numFmtId="0" fontId="0" fillId="0" borderId="3" xfId="0" applyFont="1" applyBorder="1" applyAlignment="1"/>
    <xf numFmtId="0" fontId="0" fillId="0" borderId="7" xfId="0" applyFont="1" applyBorder="1" applyAlignment="1"/>
    <xf numFmtId="0" fontId="0" fillId="0" borderId="8" xfId="0" applyFont="1" applyBorder="1" applyAlignment="1"/>
    <xf numFmtId="0" fontId="0" fillId="0" borderId="12" xfId="0" applyFont="1" applyBorder="1" applyAlignment="1"/>
    <xf numFmtId="0" fontId="2" fillId="0" borderId="16" xfId="0" applyFont="1" applyBorder="1" applyAlignment="1">
      <alignment horizontal="center"/>
    </xf>
    <xf numFmtId="0" fontId="2" fillId="9" borderId="22" xfId="0" applyFont="1" applyFill="1" applyBorder="1" applyAlignment="1">
      <alignment horizontal="center"/>
    </xf>
    <xf numFmtId="0" fontId="2" fillId="4" borderId="13" xfId="0" applyFont="1" applyFill="1" applyBorder="1" applyAlignment="1">
      <alignment horizontal="center" wrapText="1"/>
    </xf>
    <xf numFmtId="0" fontId="2" fillId="4" borderId="27" xfId="0" applyFont="1" applyFill="1" applyBorder="1" applyAlignment="1">
      <alignment horizontal="center" wrapText="1"/>
    </xf>
    <xf numFmtId="0" fontId="2" fillId="4" borderId="16" xfId="0" applyFont="1" applyFill="1" applyBorder="1" applyAlignment="1">
      <alignment horizontal="center" wrapText="1"/>
    </xf>
    <xf numFmtId="0" fontId="0" fillId="0" borderId="0" xfId="0" applyFont="1" applyBorder="1" applyAlignment="1">
      <alignment horizontal="right"/>
    </xf>
    <xf numFmtId="0" fontId="0" fillId="0" borderId="5" xfId="0" applyFont="1" applyBorder="1" applyAlignment="1">
      <alignment horizontal="left"/>
    </xf>
    <xf numFmtId="0" fontId="0" fillId="0" borderId="5" xfId="0" applyFont="1" applyBorder="1" applyAlignment="1"/>
    <xf numFmtId="0" fontId="0" fillId="0" borderId="10" xfId="0" applyFont="1" applyBorder="1" applyAlignment="1"/>
    <xf numFmtId="0" fontId="0" fillId="0" borderId="2" xfId="0" applyBorder="1" applyAlignment="1"/>
    <xf numFmtId="0" fontId="0" fillId="0" borderId="5" xfId="0" applyBorder="1" applyAlignment="1"/>
    <xf numFmtId="0" fontId="0" fillId="0" borderId="10" xfId="0" applyBorder="1" applyAlignment="1"/>
    <xf numFmtId="0" fontId="2" fillId="4" borderId="13" xfId="0" applyFont="1" applyFill="1" applyBorder="1" applyAlignment="1">
      <alignment horizontal="center"/>
    </xf>
    <xf numFmtId="0" fontId="2" fillId="4" borderId="38" xfId="0" applyFont="1" applyFill="1" applyBorder="1" applyAlignment="1">
      <alignment horizontal="center"/>
    </xf>
    <xf numFmtId="0" fontId="0" fillId="0" borderId="4" xfId="0" applyFont="1" applyBorder="1" applyAlignment="1">
      <alignment horizontal="center" vertical="center"/>
    </xf>
    <xf numFmtId="14" fontId="0" fillId="0" borderId="16" xfId="0" applyNumberFormat="1" applyBorder="1" applyAlignment="1">
      <alignment horizontal="center" vertical="center"/>
    </xf>
    <xf numFmtId="0" fontId="0" fillId="0" borderId="5" xfId="0" applyBorder="1" applyAlignment="1">
      <alignment horizontal="center" vertical="center" wrapText="1"/>
    </xf>
    <xf numFmtId="0" fontId="0" fillId="0" borderId="9" xfId="0" applyFont="1" applyBorder="1" applyAlignment="1">
      <alignment horizontal="center" vertical="center"/>
    </xf>
    <xf numFmtId="14" fontId="0" fillId="0" borderId="25" xfId="0" applyNumberFormat="1" applyBorder="1" applyAlignment="1">
      <alignment horizontal="center" vertical="center"/>
    </xf>
    <xf numFmtId="0" fontId="0" fillId="0" borderId="10" xfId="0" applyBorder="1" applyAlignment="1">
      <alignment horizontal="center" vertical="center"/>
    </xf>
    <xf numFmtId="0" fontId="2" fillId="2" borderId="37" xfId="0" applyFont="1" applyFill="1" applyBorder="1" applyAlignment="1">
      <alignment horizontal="center"/>
    </xf>
    <xf numFmtId="0" fontId="2" fillId="2" borderId="20" xfId="0" applyFont="1" applyFill="1" applyBorder="1" applyAlignment="1">
      <alignment horizontal="center"/>
    </xf>
    <xf numFmtId="0" fontId="2" fillId="2" borderId="21" xfId="0" applyFont="1" applyFill="1" applyBorder="1" applyAlignment="1">
      <alignment horizontal="center"/>
    </xf>
    <xf numFmtId="0" fontId="0" fillId="0" borderId="36" xfId="0" applyFont="1" applyBorder="1" applyAlignment="1">
      <alignment horizontal="center" vertical="center" wrapText="1"/>
    </xf>
    <xf numFmtId="15" fontId="0" fillId="0" borderId="16" xfId="0" applyNumberFormat="1" applyFont="1" applyBorder="1" applyAlignment="1">
      <alignment horizontal="center"/>
    </xf>
    <xf numFmtId="0" fontId="4" fillId="0" borderId="5" xfId="1" applyBorder="1" applyAlignment="1" applyProtection="1">
      <alignment horizontal="center" vertical="center"/>
    </xf>
    <xf numFmtId="15" fontId="0" fillId="0" borderId="16" xfId="0" applyNumberFormat="1" applyBorder="1" applyAlignment="1">
      <alignment horizontal="center"/>
    </xf>
    <xf numFmtId="0" fontId="0" fillId="0" borderId="5" xfId="0" applyFont="1"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17" fontId="0" fillId="0" borderId="20" xfId="0" applyNumberFormat="1" applyFont="1" applyBorder="1" applyAlignment="1">
      <alignment horizontal="center" vertical="center"/>
    </xf>
    <xf numFmtId="0" fontId="0" fillId="0" borderId="2" xfId="0" applyFont="1" applyBorder="1" applyAlignment="1">
      <alignment horizontal="center" vertical="center" wrapText="1"/>
    </xf>
    <xf numFmtId="17" fontId="0" fillId="0" borderId="44" xfId="0" applyNumberFormat="1" applyFont="1" applyBorder="1" applyAlignment="1"/>
    <xf numFmtId="0" fontId="0" fillId="0" borderId="5" xfId="0" applyBorder="1" applyAlignment="1">
      <alignment horizontal="center" vertical="center"/>
    </xf>
    <xf numFmtId="0" fontId="0" fillId="0" borderId="1" xfId="0" applyFont="1" applyBorder="1" applyAlignment="1">
      <alignment horizontal="center" vertical="center"/>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28" xfId="0" applyBorder="1" applyAlignment="1">
      <alignment horizontal="center" vertical="center" wrapText="1"/>
    </xf>
    <xf numFmtId="0" fontId="0" fillId="0" borderId="58" xfId="0" applyFont="1" applyBorder="1" applyAlignment="1">
      <alignment vertical="center" wrapText="1"/>
    </xf>
    <xf numFmtId="0" fontId="0" fillId="0" borderId="59" xfId="0" applyFont="1" applyBorder="1" applyAlignment="1">
      <alignment horizontal="left" vertical="center" wrapText="1"/>
    </xf>
    <xf numFmtId="0" fontId="2" fillId="2" borderId="38" xfId="0" applyFont="1" applyFill="1" applyBorder="1" applyAlignment="1">
      <alignment horizontal="center"/>
    </xf>
    <xf numFmtId="0" fontId="2" fillId="2" borderId="51" xfId="0" applyFont="1" applyFill="1" applyBorder="1" applyAlignment="1">
      <alignment horizontal="center"/>
    </xf>
    <xf numFmtId="0" fontId="2" fillId="2" borderId="52" xfId="0" applyFont="1" applyFill="1" applyBorder="1" applyAlignment="1">
      <alignment horizontal="center"/>
    </xf>
    <xf numFmtId="0" fontId="0" fillId="0" borderId="40" xfId="0" applyFont="1" applyBorder="1" applyAlignment="1">
      <alignment vertical="center" wrapText="1"/>
    </xf>
    <xf numFmtId="0" fontId="0" fillId="0" borderId="54" xfId="0" applyFont="1" applyBorder="1" applyAlignment="1">
      <alignment horizontal="left" vertical="center" wrapText="1"/>
    </xf>
    <xf numFmtId="0" fontId="0" fillId="0" borderId="42" xfId="0" applyFont="1" applyBorder="1" applyAlignment="1">
      <alignment vertical="center" wrapText="1"/>
    </xf>
    <xf numFmtId="0" fontId="0" fillId="0" borderId="56" xfId="0" applyFont="1" applyBorder="1" applyAlignment="1">
      <alignment horizontal="left" vertical="center" wrapText="1"/>
    </xf>
    <xf numFmtId="0" fontId="0" fillId="0" borderId="42" xfId="0" quotePrefix="1" applyFont="1" applyBorder="1" applyAlignment="1">
      <alignment vertical="center" wrapText="1"/>
    </xf>
    <xf numFmtId="0" fontId="11" fillId="0" borderId="46" xfId="0" applyFont="1" applyFill="1" applyBorder="1"/>
    <xf numFmtId="0" fontId="11" fillId="0" borderId="18" xfId="0" applyFont="1" applyFill="1" applyBorder="1"/>
    <xf numFmtId="0" fontId="11" fillId="0" borderId="47" xfId="0" applyFont="1" applyFill="1" applyBorder="1"/>
    <xf numFmtId="0" fontId="11" fillId="0" borderId="4" xfId="0" applyFont="1" applyFill="1" applyBorder="1"/>
    <xf numFmtId="0" fontId="11" fillId="0" borderId="16" xfId="0" applyFont="1" applyFill="1" applyBorder="1"/>
    <xf numFmtId="0" fontId="11" fillId="0" borderId="5" xfId="0" applyFont="1" applyFill="1" applyBorder="1"/>
    <xf numFmtId="0" fontId="11" fillId="0" borderId="42" xfId="0" applyFont="1" applyFill="1" applyBorder="1"/>
    <xf numFmtId="0" fontId="11" fillId="0" borderId="49" xfId="0" applyFont="1" applyFill="1" applyBorder="1"/>
    <xf numFmtId="0" fontId="11" fillId="0" borderId="40" xfId="0" applyFont="1" applyFill="1" applyBorder="1"/>
    <xf numFmtId="0" fontId="11" fillId="0" borderId="41" xfId="0" applyFont="1" applyFill="1" applyBorder="1"/>
    <xf numFmtId="0" fontId="0" fillId="0" borderId="40" xfId="0" quotePrefix="1" applyFont="1" applyBorder="1" applyAlignment="1">
      <alignment vertical="center" wrapText="1"/>
    </xf>
    <xf numFmtId="9" fontId="0" fillId="15" borderId="16" xfId="0" applyNumberFormat="1" applyFill="1" applyBorder="1"/>
    <xf numFmtId="9" fontId="11" fillId="10" borderId="16" xfId="0" applyNumberFormat="1" applyFont="1" applyFill="1" applyBorder="1"/>
  </cellXfs>
  <cellStyles count="3">
    <cellStyle name="Explanatory Text" xfId="2" builtinId="53" customBuiltin="1"/>
    <cellStyle name="Hyperlink" xfId="1" builtinId="8"/>
    <cellStyle name="Normal" xfId="0" builtinId="0"/>
  </cellStyles>
  <dxfs count="24">
    <dxf>
      <font>
        <name val="Arial"/>
        <charset val="1"/>
      </font>
      <fill>
        <patternFill>
          <bgColor rgb="FFDD0806"/>
        </patternFill>
      </fill>
    </dxf>
    <dxf>
      <font>
        <name val="Arial"/>
        <charset val="1"/>
      </font>
      <fill>
        <patternFill>
          <bgColor rgb="FFFF9900"/>
        </patternFill>
      </fill>
    </dxf>
    <dxf>
      <font>
        <name val="Arial"/>
        <charset val="1"/>
      </font>
      <fill>
        <patternFill>
          <bgColor rgb="FF1FB714"/>
        </patternFill>
      </fill>
    </dxf>
    <dxf>
      <font>
        <name val="Arial"/>
        <charset val="1"/>
      </font>
      <fill>
        <patternFill>
          <bgColor rgb="FFDD0806"/>
        </patternFill>
      </fill>
    </dxf>
    <dxf>
      <font>
        <name val="Arial"/>
        <charset val="1"/>
      </font>
      <fill>
        <patternFill>
          <bgColor rgb="FFFF6600"/>
        </patternFill>
      </fill>
    </dxf>
    <dxf>
      <font>
        <name val="Arial"/>
        <charset val="1"/>
      </font>
      <fill>
        <patternFill>
          <bgColor rgb="FF1FB714"/>
        </patternFill>
      </fill>
    </dxf>
    <dxf>
      <font>
        <name val="Arial"/>
        <charset val="1"/>
      </font>
      <fill>
        <patternFill>
          <bgColor rgb="FFDD0806"/>
        </patternFill>
      </fill>
    </dxf>
    <dxf>
      <font>
        <name val="Arial"/>
        <charset val="1"/>
      </font>
      <fill>
        <patternFill>
          <bgColor rgb="FFFF6600"/>
        </patternFill>
      </fill>
    </dxf>
    <dxf>
      <font>
        <name val="Arial"/>
        <charset val="1"/>
      </font>
      <fill>
        <patternFill>
          <bgColor rgb="FF1FB714"/>
        </patternFill>
      </fill>
    </dxf>
    <dxf>
      <font>
        <name val="Arial"/>
        <charset val="1"/>
      </font>
      <fill>
        <patternFill>
          <bgColor rgb="FFDD0806"/>
        </patternFill>
      </fill>
    </dxf>
    <dxf>
      <font>
        <name val="Arial"/>
        <charset val="1"/>
      </font>
      <fill>
        <patternFill>
          <bgColor rgb="FFFF6600"/>
        </patternFill>
      </fill>
    </dxf>
    <dxf>
      <font>
        <name val="Arial"/>
        <charset val="1"/>
      </font>
      <fill>
        <patternFill>
          <bgColor rgb="FF1FB714"/>
        </patternFill>
      </fill>
    </dxf>
    <dxf>
      <font>
        <name val="Arial"/>
        <charset val="1"/>
      </font>
      <fill>
        <patternFill>
          <bgColor rgb="FFDD0806"/>
        </patternFill>
      </fill>
    </dxf>
    <dxf>
      <font>
        <name val="Arial"/>
        <charset val="1"/>
      </font>
      <fill>
        <patternFill>
          <bgColor rgb="FFFF6600"/>
        </patternFill>
      </fill>
    </dxf>
    <dxf>
      <font>
        <name val="Arial"/>
        <charset val="1"/>
      </font>
      <fill>
        <patternFill>
          <bgColor rgb="FF1FB714"/>
        </patternFill>
      </fill>
    </dxf>
    <dxf>
      <font>
        <name val="Arial"/>
        <charset val="1"/>
      </font>
      <fill>
        <patternFill>
          <bgColor rgb="FFDD0806"/>
        </patternFill>
      </fill>
    </dxf>
    <dxf>
      <font>
        <name val="Arial"/>
        <charset val="1"/>
      </font>
      <fill>
        <patternFill>
          <bgColor rgb="FFFF6600"/>
        </patternFill>
      </fill>
    </dxf>
    <dxf>
      <font>
        <name val="Arial"/>
        <charset val="1"/>
      </font>
      <fill>
        <patternFill>
          <bgColor rgb="FF1FB714"/>
        </patternFill>
      </fill>
    </dxf>
    <dxf>
      <font>
        <name val="Arial"/>
        <charset val="1"/>
      </font>
      <fill>
        <patternFill>
          <bgColor rgb="FFDD0806"/>
        </patternFill>
      </fill>
    </dxf>
    <dxf>
      <font>
        <name val="Arial"/>
        <charset val="1"/>
      </font>
      <fill>
        <patternFill>
          <bgColor rgb="FFFF9900"/>
        </patternFill>
      </fill>
    </dxf>
    <dxf>
      <font>
        <name val="Arial"/>
        <charset val="1"/>
      </font>
      <fill>
        <patternFill>
          <bgColor rgb="FF1FB714"/>
        </patternFill>
      </fill>
    </dxf>
    <dxf>
      <font>
        <name val="Arial"/>
        <charset val="1"/>
      </font>
      <fill>
        <patternFill>
          <bgColor rgb="FFDD0806"/>
        </patternFill>
      </fill>
    </dxf>
    <dxf>
      <font>
        <name val="Arial"/>
        <charset val="1"/>
      </font>
      <fill>
        <patternFill>
          <bgColor rgb="FFFF6600"/>
        </patternFill>
      </fill>
    </dxf>
    <dxf>
      <font>
        <name val="Arial"/>
        <charset val="1"/>
      </font>
      <fill>
        <patternFill>
          <bgColor rgb="FF1FB714"/>
        </patternFill>
      </fill>
    </dxf>
  </dxfs>
  <tableStyles count="0" defaultTableStyle="TableStyleMedium2" defaultPivotStyle="PivotStyleLight16"/>
  <colors>
    <indexedColors>
      <rgbColor rgb="FF000000"/>
      <rgbColor rgb="FFFFFFFF"/>
      <rgbColor rgb="FFFF0000"/>
      <rgbColor rgb="FF00FF00"/>
      <rgbColor rgb="FF0000D4"/>
      <rgbColor rgb="FFFFFF00"/>
      <rgbColor rgb="FFFF00FF"/>
      <rgbColor rgb="FF00FFFF"/>
      <rgbColor rgb="FF800000"/>
      <rgbColor rgb="FF1FB714"/>
      <rgbColor rgb="FF000090"/>
      <rgbColor rgb="FF808000"/>
      <rgbColor rgb="FF800080"/>
      <rgbColor rgb="FF008080"/>
      <rgbColor rgb="FFC0C0C0"/>
      <rgbColor rgb="FF808080"/>
      <rgbColor rgb="FF9999FF"/>
      <rgbColor rgb="FF993366"/>
      <rgbColor rgb="FFFFFFCC"/>
      <rgbColor rgb="FFCCFFFF"/>
      <rgbColor rgb="FF660066"/>
      <rgbColor rgb="FFFF8080"/>
      <rgbColor rgb="FF0066CC"/>
      <rgbColor rgb="FFBFBFB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A5A5A5"/>
      <rgbColor rgb="FF003366"/>
      <rgbColor rgb="FF00B050"/>
      <rgbColor rgb="FF003300"/>
      <rgbColor rgb="FF333300"/>
      <rgbColor rgb="FFDD0806"/>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360400</xdr:colOff>
      <xdr:row>66</xdr:row>
      <xdr:rowOff>106560</xdr:rowOff>
    </xdr:to>
    <xdr:sp macro="" textlink="">
      <xdr:nvSpPr>
        <xdr:cNvPr id="2" name="CustomShape 1" hidden="1">
          <a:extLst>
            <a:ext uri="{FF2B5EF4-FFF2-40B4-BE49-F238E27FC236}">
              <a16:creationId xmlns:a16="http://schemas.microsoft.com/office/drawing/2014/main" id="{00000000-0008-0000-0100-000002000000}"/>
            </a:ext>
          </a:extLst>
        </xdr:cNvPr>
        <xdr:cNvSpPr/>
      </xdr:nvSpPr>
      <xdr:spPr>
        <a:xfrm>
          <a:off x="0" y="0"/>
          <a:ext cx="15068160" cy="125154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gstat-wlcg.cern.ch/apps/capacities/sites/%20shows%20HS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V24"/>
  <sheetViews>
    <sheetView showGridLines="0" tabSelected="1" zoomScale="125" zoomScaleNormal="125" workbookViewId="0">
      <selection activeCell="B13" sqref="B13"/>
    </sheetView>
  </sheetViews>
  <sheetFormatPr baseColWidth="10" defaultColWidth="8.83203125" defaultRowHeight="13" x14ac:dyDescent="0.15"/>
  <cols>
    <col min="1" max="1" width="9.6640625" customWidth="1"/>
    <col min="2" max="2" width="16" customWidth="1"/>
    <col min="3" max="6" width="8.83203125" style="1" customWidth="1"/>
    <col min="7" max="1025" width="8.83203125" customWidth="1"/>
  </cols>
  <sheetData>
    <row r="2" spans="1:22" x14ac:dyDescent="0.15">
      <c r="A2" s="2" t="s">
        <v>0</v>
      </c>
      <c r="B2" s="3"/>
      <c r="G2" s="4"/>
      <c r="H2" s="163" t="s">
        <v>1</v>
      </c>
      <c r="I2" s="163"/>
      <c r="J2" s="163"/>
    </row>
    <row r="3" spans="1:22" x14ac:dyDescent="0.15">
      <c r="A3" s="5" t="s">
        <v>2</v>
      </c>
      <c r="B3" s="6" t="s">
        <v>3</v>
      </c>
      <c r="G3" s="7"/>
      <c r="H3" s="164" t="s">
        <v>4</v>
      </c>
      <c r="I3" s="164"/>
      <c r="J3" s="164"/>
    </row>
    <row r="4" spans="1:22" x14ac:dyDescent="0.15">
      <c r="A4" s="5" t="s">
        <v>5</v>
      </c>
      <c r="B4" s="6" t="s">
        <v>178</v>
      </c>
      <c r="G4" s="8"/>
      <c r="H4" s="165" t="s">
        <v>6</v>
      </c>
      <c r="I4" s="165"/>
      <c r="J4" s="165"/>
    </row>
    <row r="5" spans="1:22" x14ac:dyDescent="0.15">
      <c r="A5" s="9" t="s">
        <v>7</v>
      </c>
      <c r="B5" s="10" t="s">
        <v>8</v>
      </c>
      <c r="G5" s="11"/>
      <c r="H5" s="165" t="s">
        <v>9</v>
      </c>
      <c r="I5" s="165"/>
      <c r="J5" s="165"/>
    </row>
    <row r="6" spans="1:22" x14ac:dyDescent="0.15">
      <c r="A6" s="12"/>
      <c r="B6" s="12"/>
      <c r="G6" s="13"/>
      <c r="H6" s="166" t="s">
        <v>10</v>
      </c>
      <c r="I6" s="166"/>
      <c r="J6" s="166"/>
    </row>
    <row r="9" spans="1:22" ht="13" customHeight="1" x14ac:dyDescent="0.15">
      <c r="A9" s="160" t="s">
        <v>11</v>
      </c>
      <c r="B9" s="161" t="s">
        <v>12</v>
      </c>
      <c r="C9" s="162" t="s">
        <v>13</v>
      </c>
      <c r="D9" s="158" t="str">
        <f>Resources!A11</f>
        <v>UKI-LT2-Brunel</v>
      </c>
      <c r="E9" s="158"/>
      <c r="F9" s="158"/>
      <c r="G9" s="158" t="str">
        <f>Resources!A12</f>
        <v>UKI-LT2-IC-HEP</v>
      </c>
      <c r="H9" s="158"/>
      <c r="I9" s="158"/>
      <c r="J9" s="158" t="str">
        <f>Resources!A13</f>
        <v>UKI-LT2-QMUL</v>
      </c>
      <c r="K9" s="158"/>
      <c r="L9" s="158"/>
      <c r="M9" s="158" t="str">
        <f>Resources!A14</f>
        <v>UKI-LT2-RHUL</v>
      </c>
      <c r="N9" s="158"/>
      <c r="O9" s="158"/>
      <c r="P9" s="158" t="str">
        <f>Resources!A15</f>
        <v>UKI-LT2-UCL-HEP</v>
      </c>
      <c r="Q9" s="158"/>
      <c r="R9" s="158"/>
      <c r="S9" s="158" t="s">
        <v>14</v>
      </c>
      <c r="T9" s="158"/>
      <c r="U9" s="158"/>
      <c r="V9" s="159" t="s">
        <v>15</v>
      </c>
    </row>
    <row r="10" spans="1:22" x14ac:dyDescent="0.15">
      <c r="A10" s="160"/>
      <c r="B10" s="161"/>
      <c r="C10" s="162"/>
      <c r="D10" s="14" t="s">
        <v>16</v>
      </c>
      <c r="E10" s="15" t="s">
        <v>17</v>
      </c>
      <c r="F10" s="15" t="s">
        <v>18</v>
      </c>
      <c r="G10" s="14" t="s">
        <v>16</v>
      </c>
      <c r="H10" s="15" t="s">
        <v>17</v>
      </c>
      <c r="I10" s="15" t="s">
        <v>18</v>
      </c>
      <c r="J10" s="14" t="s">
        <v>16</v>
      </c>
      <c r="K10" s="15" t="s">
        <v>17</v>
      </c>
      <c r="L10" s="15" t="s">
        <v>18</v>
      </c>
      <c r="M10" s="14" t="s">
        <v>16</v>
      </c>
      <c r="N10" s="15" t="s">
        <v>17</v>
      </c>
      <c r="O10" s="15" t="s">
        <v>18</v>
      </c>
      <c r="P10" s="14" t="s">
        <v>16</v>
      </c>
      <c r="Q10" s="15" t="s">
        <v>17</v>
      </c>
      <c r="R10" s="15" t="s">
        <v>18</v>
      </c>
      <c r="S10" s="14" t="s">
        <v>16</v>
      </c>
      <c r="T10" s="15" t="s">
        <v>17</v>
      </c>
      <c r="U10" s="15" t="s">
        <v>18</v>
      </c>
      <c r="V10" s="159"/>
    </row>
    <row r="11" spans="1:22" ht="42" x14ac:dyDescent="0.15">
      <c r="A11" s="16" t="s">
        <v>19</v>
      </c>
      <c r="B11" s="17" t="s">
        <v>20</v>
      </c>
      <c r="C11" s="18">
        <v>1</v>
      </c>
      <c r="D11" s="19">
        <v>3.7134074278982969</v>
      </c>
      <c r="E11" s="19">
        <v>3.7134074278982969</v>
      </c>
      <c r="F11" s="19">
        <f>Resources!G24</f>
        <v>3.7134074278982969</v>
      </c>
      <c r="G11" s="20">
        <v>6.065510189250312</v>
      </c>
      <c r="H11" s="20">
        <v>6.065510189250312</v>
      </c>
      <c r="I11" s="19">
        <f>Resources!G25</f>
        <v>6.065510189250312</v>
      </c>
      <c r="J11" s="19">
        <v>3.5213077989299868</v>
      </c>
      <c r="K11" s="19">
        <v>3.5213077989299868</v>
      </c>
      <c r="L11" s="19">
        <f>Resources!G26</f>
        <v>3.5213077989299868</v>
      </c>
      <c r="M11" s="19">
        <v>1.3162602632103373</v>
      </c>
      <c r="N11" s="19">
        <v>1.3162602632103373</v>
      </c>
      <c r="O11" s="19">
        <f>Resources!G27</f>
        <v>1.3162602632103373</v>
      </c>
      <c r="P11" s="19"/>
      <c r="Q11" s="19"/>
      <c r="R11" s="19" t="str">
        <f>Resources!G28</f>
        <v xml:space="preserve"> </v>
      </c>
      <c r="S11" s="19">
        <v>3.7484039005144592</v>
      </c>
      <c r="T11" s="19">
        <v>3.7484039005144592</v>
      </c>
      <c r="U11" s="19">
        <f>Resources!G29</f>
        <v>3.7484039005144592</v>
      </c>
      <c r="V11" s="21"/>
    </row>
    <row r="12" spans="1:22" ht="46" customHeight="1" x14ac:dyDescent="0.15">
      <c r="A12" s="16" t="s">
        <v>21</v>
      </c>
      <c r="B12" s="17" t="s">
        <v>22</v>
      </c>
      <c r="C12" s="22">
        <v>1</v>
      </c>
      <c r="D12" s="19">
        <v>3.6334146249298751</v>
      </c>
      <c r="E12" s="19">
        <v>3.6334146249298751</v>
      </c>
      <c r="F12" s="19">
        <f>Resources!F24</f>
        <v>3.6334146249298751</v>
      </c>
      <c r="G12" s="23">
        <v>2.5855359105403846</v>
      </c>
      <c r="H12" s="23">
        <v>2.5855359105403846</v>
      </c>
      <c r="I12" s="19">
        <f>Resources!F25</f>
        <v>2.5855359105403846</v>
      </c>
      <c r="J12" s="19">
        <v>3.7505825792495875</v>
      </c>
      <c r="K12" s="19">
        <v>3.7505825792495875</v>
      </c>
      <c r="L12" s="19">
        <f>Resources!F26</f>
        <v>3.7505825792495875</v>
      </c>
      <c r="M12" s="19">
        <v>6.0467025967267896</v>
      </c>
      <c r="N12" s="19">
        <v>5.9281398007125388</v>
      </c>
      <c r="O12" s="19">
        <f>Resources!F27</f>
        <v>6.8292170504208443</v>
      </c>
      <c r="P12" s="19"/>
      <c r="Q12" s="19"/>
      <c r="R12" s="19" t="str">
        <f>Resources!F28</f>
        <v xml:space="preserve"> </v>
      </c>
      <c r="S12" s="19">
        <v>3.5668867284162915</v>
      </c>
      <c r="T12" s="19">
        <v>3.5479166510953943</v>
      </c>
      <c r="U12" s="19">
        <f>Resources!F29</f>
        <v>3.6920892387342112</v>
      </c>
      <c r="V12" s="24"/>
    </row>
    <row r="13" spans="1:22" ht="70" x14ac:dyDescent="0.15">
      <c r="A13" s="16" t="s">
        <v>23</v>
      </c>
      <c r="B13" s="17" t="s">
        <v>187</v>
      </c>
      <c r="C13" s="22" t="s">
        <v>24</v>
      </c>
      <c r="D13" s="19">
        <v>0.83</v>
      </c>
      <c r="E13" s="19">
        <v>0.63</v>
      </c>
      <c r="F13" s="19">
        <v>0.996</v>
      </c>
      <c r="G13" s="19">
        <v>0.98</v>
      </c>
      <c r="H13" s="19">
        <v>0.99</v>
      </c>
      <c r="I13" s="19">
        <v>0.89100000000000001</v>
      </c>
      <c r="J13" s="19">
        <v>0.94</v>
      </c>
      <c r="K13" s="19">
        <v>1</v>
      </c>
      <c r="L13" s="19">
        <v>0.82699999999999996</v>
      </c>
      <c r="M13" s="19">
        <v>1</v>
      </c>
      <c r="N13" s="19">
        <v>0.99</v>
      </c>
      <c r="O13" s="19">
        <v>0.91900000000000004</v>
      </c>
      <c r="P13" s="19"/>
      <c r="Q13" s="19"/>
      <c r="R13" s="19"/>
      <c r="S13" s="19">
        <v>0.9375</v>
      </c>
      <c r="T13" s="19">
        <v>0.90250000000000008</v>
      </c>
      <c r="U13" s="19">
        <f>AVERAGE(F13,I13,L13,O13)</f>
        <v>0.90825</v>
      </c>
      <c r="V13" s="25"/>
    </row>
    <row r="14" spans="1:22" ht="70" x14ac:dyDescent="0.15">
      <c r="A14" s="16" t="s">
        <v>25</v>
      </c>
      <c r="B14" s="17" t="s">
        <v>188</v>
      </c>
      <c r="C14" s="22" t="s">
        <v>24</v>
      </c>
      <c r="D14" s="19">
        <v>0.89</v>
      </c>
      <c r="E14" s="19">
        <v>0.63</v>
      </c>
      <c r="F14" s="19">
        <v>0.996</v>
      </c>
      <c r="G14" s="19">
        <v>0.98</v>
      </c>
      <c r="H14" s="19">
        <v>0.99</v>
      </c>
      <c r="I14" s="19">
        <v>0.89300000000000002</v>
      </c>
      <c r="J14" s="19">
        <v>0.97</v>
      </c>
      <c r="K14" s="19">
        <v>1</v>
      </c>
      <c r="L14" s="19">
        <v>0.82799999999999996</v>
      </c>
      <c r="M14" s="19">
        <v>1</v>
      </c>
      <c r="N14" s="19">
        <v>0.99</v>
      </c>
      <c r="O14" s="19">
        <v>0.97499999999999998</v>
      </c>
      <c r="P14" s="19"/>
      <c r="Q14" s="19"/>
      <c r="R14" s="19"/>
      <c r="S14" s="19">
        <v>0.96</v>
      </c>
      <c r="T14" s="19">
        <v>0.90250000000000008</v>
      </c>
      <c r="U14" s="19">
        <f>AVERAGE(F14,I14,L14,O14)</f>
        <v>0.92300000000000004</v>
      </c>
      <c r="V14" s="25"/>
    </row>
    <row r="15" spans="1:22" ht="54" customHeight="1" x14ac:dyDescent="0.15">
      <c r="A15" s="16" t="s">
        <v>26</v>
      </c>
      <c r="B15" s="17" t="s">
        <v>27</v>
      </c>
      <c r="C15" s="22">
        <v>0.5</v>
      </c>
      <c r="D15" s="23">
        <v>0.9851051455026455</v>
      </c>
      <c r="E15" s="23">
        <v>1.2308924908424907</v>
      </c>
      <c r="F15" s="23">
        <f>Resources!O24</f>
        <v>1.1394153985507247</v>
      </c>
      <c r="G15" s="23">
        <v>0.87910690078225906</v>
      </c>
      <c r="H15" s="23">
        <v>0.71141373039403533</v>
      </c>
      <c r="I15" s="23">
        <f>Resources!O25</f>
        <v>0.9337231758476614</v>
      </c>
      <c r="J15" s="23">
        <v>0.83399940071897394</v>
      </c>
      <c r="K15" s="23">
        <v>1.1351006338854366</v>
      </c>
      <c r="L15" s="23">
        <f>Resources!O26</f>
        <v>1.0944667224645508</v>
      </c>
      <c r="M15" s="23">
        <v>0.8077272240377632</v>
      </c>
      <c r="N15" s="23">
        <v>0.82999665750915752</v>
      </c>
      <c r="O15" s="23">
        <f>Resources!O27</f>
        <v>0.50221445375402574</v>
      </c>
      <c r="P15" s="23"/>
      <c r="Q15" s="23"/>
      <c r="R15" s="23"/>
      <c r="S15" s="23">
        <v>0.86859438429744817</v>
      </c>
      <c r="T15" s="23">
        <v>0.94309478165686089</v>
      </c>
      <c r="U15" s="23">
        <f>Resources!O29</f>
        <v>0.88047329226108684</v>
      </c>
      <c r="V15" s="26" t="s">
        <v>175</v>
      </c>
    </row>
    <row r="16" spans="1:22" ht="55" customHeight="1" x14ac:dyDescent="0.15">
      <c r="A16" s="16" t="s">
        <v>28</v>
      </c>
      <c r="B16" s="17" t="s">
        <v>29</v>
      </c>
      <c r="C16" s="22">
        <v>0.5</v>
      </c>
      <c r="D16" s="23">
        <v>0.61912445767195767</v>
      </c>
      <c r="E16" s="23">
        <v>0.82068407901622187</v>
      </c>
      <c r="F16" s="23">
        <f>Resources!N24</f>
        <v>0.81387285196687376</v>
      </c>
      <c r="G16" s="23">
        <v>0.75712111942522786</v>
      </c>
      <c r="H16" s="23">
        <v>0.62353781903893091</v>
      </c>
      <c r="I16" s="23">
        <f>Resources!N25</f>
        <v>0.83913333453543593</v>
      </c>
      <c r="J16" s="23">
        <v>0.70848988937794788</v>
      </c>
      <c r="K16" s="23">
        <v>1.4651319001891054</v>
      </c>
      <c r="L16" s="23">
        <f>Resources!N26</f>
        <v>1.6618955721751143</v>
      </c>
      <c r="M16" s="23">
        <v>0.68156866376180103</v>
      </c>
      <c r="N16" s="23">
        <v>0.67725771062271067</v>
      </c>
      <c r="O16" s="23">
        <f>Resources!N27</f>
        <v>0.41593753145128826</v>
      </c>
      <c r="P16" s="23"/>
      <c r="Q16" s="23"/>
      <c r="R16" s="23"/>
      <c r="S16" s="23">
        <v>0.69920860213338154</v>
      </c>
      <c r="T16" s="23">
        <v>0.8789199081576653</v>
      </c>
      <c r="U16" s="23">
        <f>Resources!N29</f>
        <v>0.90111223899628745</v>
      </c>
      <c r="V16" s="26" t="s">
        <v>174</v>
      </c>
    </row>
    <row r="23" spans="1:2" x14ac:dyDescent="0.15">
      <c r="A23" t="s">
        <v>30</v>
      </c>
      <c r="B23" s="27"/>
    </row>
    <row r="24" spans="1:2" x14ac:dyDescent="0.15">
      <c r="A24" t="s">
        <v>31</v>
      </c>
      <c r="B24" s="27" t="s">
        <v>183</v>
      </c>
    </row>
  </sheetData>
  <mergeCells count="15">
    <mergeCell ref="H2:J2"/>
    <mergeCell ref="H3:J3"/>
    <mergeCell ref="H4:J4"/>
    <mergeCell ref="H5:J5"/>
    <mergeCell ref="H6:J6"/>
    <mergeCell ref="A9:A10"/>
    <mergeCell ref="B9:B10"/>
    <mergeCell ref="C9:C10"/>
    <mergeCell ref="D9:F9"/>
    <mergeCell ref="G9:I9"/>
    <mergeCell ref="J9:L9"/>
    <mergeCell ref="M9:O9"/>
    <mergeCell ref="P9:R9"/>
    <mergeCell ref="S9:U9"/>
    <mergeCell ref="V9:V10"/>
  </mergeCells>
  <conditionalFormatting sqref="D11:U12">
    <cfRule type="cellIs" dxfId="23" priority="5" operator="greaterThanOrEqual">
      <formula>1</formula>
    </cfRule>
    <cfRule type="cellIs" dxfId="22" priority="6" operator="greaterThanOrEqual">
      <formula>0.95</formula>
    </cfRule>
    <cfRule type="cellIs" dxfId="21" priority="7" operator="lessThan">
      <formula>0.95</formula>
    </cfRule>
  </conditionalFormatting>
  <conditionalFormatting sqref="D15:U16">
    <cfRule type="cellIs" dxfId="20" priority="8" operator="greaterThanOrEqual">
      <formula>0.5</formula>
    </cfRule>
    <cfRule type="cellIs" dxfId="19" priority="9" operator="greaterThanOrEqual">
      <formula>0.4</formula>
    </cfRule>
    <cfRule type="cellIs" dxfId="18" priority="10" operator="lessThan">
      <formula>0.4</formula>
    </cfRule>
  </conditionalFormatting>
  <conditionalFormatting sqref="D14:U14">
    <cfRule type="cellIs" dxfId="17" priority="11" operator="greaterThanOrEqual">
      <formula>0.95</formula>
    </cfRule>
    <cfRule type="cellIs" dxfId="16" priority="12" operator="greaterThanOrEqual">
      <formula>0.9</formula>
    </cfRule>
    <cfRule type="cellIs" dxfId="15" priority="13" operator="lessThan">
      <formula>0.9</formula>
    </cfRule>
  </conditionalFormatting>
  <conditionalFormatting sqref="E14">
    <cfRule type="cellIs" dxfId="14" priority="14" operator="greaterThanOrEqual">
      <formula>0.95</formula>
    </cfRule>
    <cfRule type="cellIs" dxfId="13" priority="15" operator="greaterThanOrEqual">
      <formula>0.9</formula>
    </cfRule>
    <cfRule type="cellIs" dxfId="12" priority="16" operator="lessThan">
      <formula>0.9</formula>
    </cfRule>
  </conditionalFormatting>
  <conditionalFormatting sqref="D13:T13">
    <cfRule type="cellIs" dxfId="11" priority="17" operator="greaterThanOrEqual">
      <formula>0.95</formula>
    </cfRule>
    <cfRule type="cellIs" dxfId="10" priority="18" operator="greaterThanOrEqual">
      <formula>0.9</formula>
    </cfRule>
    <cfRule type="cellIs" dxfId="9" priority="19" operator="lessThan">
      <formula>0.9</formula>
    </cfRule>
  </conditionalFormatting>
  <conditionalFormatting sqref="U13">
    <cfRule type="cellIs" dxfId="8" priority="1" operator="greaterThanOrEqual">
      <formula>0.95</formula>
    </cfRule>
    <cfRule type="cellIs" dxfId="7" priority="2" operator="greaterThanOrEqual">
      <formula>0.9</formula>
    </cfRule>
    <cfRule type="cellIs" dxfId="6" priority="3" operator="lessThan">
      <formula>0.9</formula>
    </cfRule>
  </conditionalFormatting>
  <pageMargins left="0.75" right="0.75" top="1" bottom="1" header="0.51180555555555496" footer="0.51180555555555496"/>
  <pageSetup paperSize="9"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S47"/>
  <sheetViews>
    <sheetView showGridLines="0" zoomScale="125" zoomScaleNormal="125" workbookViewId="0">
      <selection activeCell="P26" sqref="P26"/>
    </sheetView>
  </sheetViews>
  <sheetFormatPr baseColWidth="10" defaultColWidth="8.83203125" defaultRowHeight="13" x14ac:dyDescent="0.15"/>
  <cols>
    <col min="1" max="1" width="16.83203125" customWidth="1"/>
    <col min="2" max="2" width="9.6640625" customWidth="1"/>
    <col min="3" max="8" width="8.83203125" customWidth="1"/>
    <col min="9" max="9" width="17.83203125" customWidth="1"/>
    <col min="10" max="10" width="11" customWidth="1"/>
    <col min="11" max="11" width="12.83203125" customWidth="1"/>
    <col min="12" max="12" width="12.5" customWidth="1"/>
    <col min="13" max="13" width="11" customWidth="1"/>
    <col min="14" max="14" width="11.6640625" customWidth="1"/>
    <col min="15" max="15" width="15.83203125" customWidth="1"/>
    <col min="16" max="16" width="11.83203125" customWidth="1"/>
    <col min="17" max="17" width="13" customWidth="1"/>
    <col min="18" max="18" width="11.1640625" customWidth="1"/>
    <col min="19" max="19" width="11.33203125" customWidth="1"/>
    <col min="20" max="1025" width="8.83203125" customWidth="1"/>
  </cols>
  <sheetData>
    <row r="2" spans="1:19" x14ac:dyDescent="0.15">
      <c r="A2" s="159" t="s">
        <v>0</v>
      </c>
      <c r="B2" s="159"/>
      <c r="C2" s="159"/>
      <c r="D2" s="28"/>
    </row>
    <row r="3" spans="1:19" x14ac:dyDescent="0.15">
      <c r="A3" s="5" t="s">
        <v>2</v>
      </c>
      <c r="B3" s="173" t="str">
        <f>Metrics!B3</f>
        <v>LondonGrid Tier 2</v>
      </c>
      <c r="C3" s="173"/>
      <c r="D3" s="28"/>
    </row>
    <row r="4" spans="1:19" x14ac:dyDescent="0.15">
      <c r="A4" s="5" t="s">
        <v>5</v>
      </c>
      <c r="B4" s="174" t="str">
        <f>Metrics!B4</f>
        <v>Q319</v>
      </c>
      <c r="C4" s="174"/>
      <c r="D4" s="28"/>
      <c r="I4" s="29"/>
    </row>
    <row r="5" spans="1:19" x14ac:dyDescent="0.15">
      <c r="A5" s="9" t="s">
        <v>7</v>
      </c>
      <c r="B5" s="175" t="str">
        <f>Metrics!B5</f>
        <v>Duncan Rand</v>
      </c>
      <c r="C5" s="175"/>
      <c r="D5" s="28"/>
      <c r="I5" s="29"/>
      <c r="O5" s="30"/>
    </row>
    <row r="6" spans="1:19" x14ac:dyDescent="0.15">
      <c r="I6" s="29"/>
      <c r="K6" s="29"/>
    </row>
    <row r="7" spans="1:19" x14ac:dyDescent="0.15">
      <c r="J7" s="29"/>
      <c r="K7" s="29"/>
    </row>
    <row r="8" spans="1:19" x14ac:dyDescent="0.15">
      <c r="J8" s="29"/>
    </row>
    <row r="9" spans="1:19" x14ac:dyDescent="0.15">
      <c r="A9" s="31" t="s">
        <v>32</v>
      </c>
    </row>
    <row r="10" spans="1:19" ht="49.5" customHeight="1" x14ac:dyDescent="0.15">
      <c r="A10" s="32" t="s">
        <v>33</v>
      </c>
      <c r="B10" s="33" t="s">
        <v>34</v>
      </c>
      <c r="C10" s="34" t="s">
        <v>35</v>
      </c>
      <c r="D10" s="34"/>
      <c r="E10" s="34" t="s">
        <v>36</v>
      </c>
      <c r="F10" s="34" t="s">
        <v>37</v>
      </c>
      <c r="G10" s="35" t="s">
        <v>38</v>
      </c>
      <c r="I10" s="168" t="s">
        <v>39</v>
      </c>
      <c r="J10" s="168"/>
      <c r="K10" s="168"/>
      <c r="L10" s="168"/>
      <c r="M10" s="168"/>
      <c r="N10" s="36"/>
      <c r="O10" s="168" t="s">
        <v>40</v>
      </c>
      <c r="P10" s="168"/>
      <c r="Q10" s="168"/>
      <c r="R10" s="168"/>
      <c r="S10" s="168"/>
    </row>
    <row r="11" spans="1:19" ht="14" x14ac:dyDescent="0.15">
      <c r="A11" s="37" t="s">
        <v>41</v>
      </c>
      <c r="B11" s="38" t="s">
        <v>42</v>
      </c>
      <c r="C11" s="39" t="s">
        <v>42</v>
      </c>
      <c r="D11" s="40"/>
      <c r="E11" s="41" t="s">
        <v>43</v>
      </c>
      <c r="F11" s="41" t="s">
        <v>44</v>
      </c>
      <c r="G11" s="39" t="s">
        <v>45</v>
      </c>
      <c r="I11" s="42"/>
      <c r="J11" s="43" t="s">
        <v>179</v>
      </c>
      <c r="K11" s="43" t="s">
        <v>180</v>
      </c>
      <c r="L11" s="43" t="s">
        <v>181</v>
      </c>
      <c r="M11" s="44" t="s">
        <v>46</v>
      </c>
      <c r="O11" s="45"/>
      <c r="P11" s="43" t="s">
        <v>179</v>
      </c>
      <c r="Q11" s="43" t="s">
        <v>180</v>
      </c>
      <c r="R11" s="43" t="s">
        <v>181</v>
      </c>
      <c r="S11" s="46" t="s">
        <v>46</v>
      </c>
    </row>
    <row r="12" spans="1:19" x14ac:dyDescent="0.15">
      <c r="A12" s="47" t="s">
        <v>47</v>
      </c>
      <c r="B12" s="39" t="s">
        <v>42</v>
      </c>
      <c r="C12" s="39" t="s">
        <v>42</v>
      </c>
      <c r="D12" s="39"/>
      <c r="E12" s="39" t="s">
        <v>43</v>
      </c>
      <c r="F12" s="39" t="s">
        <v>171</v>
      </c>
      <c r="G12" s="39" t="s">
        <v>48</v>
      </c>
      <c r="I12" s="48" t="s">
        <v>41</v>
      </c>
      <c r="J12" s="49">
        <v>21861149.759599999</v>
      </c>
      <c r="K12" s="49">
        <v>21547520.620900001</v>
      </c>
      <c r="L12" s="49">
        <v>19487423.396499999</v>
      </c>
      <c r="M12" s="50">
        <v>62896094</v>
      </c>
      <c r="O12" s="46" t="s">
        <v>41</v>
      </c>
      <c r="P12" s="49">
        <v>31698647.048599999</v>
      </c>
      <c r="Q12" s="49">
        <v>29748309.326699998</v>
      </c>
      <c r="R12" s="49">
        <v>26607065.880600002</v>
      </c>
      <c r="S12" s="50">
        <v>88054022</v>
      </c>
    </row>
    <row r="13" spans="1:19" x14ac:dyDescent="0.15">
      <c r="A13" s="47" t="s">
        <v>49</v>
      </c>
      <c r="B13" s="39" t="s">
        <v>42</v>
      </c>
      <c r="C13" s="39" t="s">
        <v>42</v>
      </c>
      <c r="D13" s="39"/>
      <c r="E13" s="39" t="s">
        <v>43</v>
      </c>
      <c r="F13" s="39" t="s">
        <v>44</v>
      </c>
      <c r="G13" s="39" t="s">
        <v>50</v>
      </c>
      <c r="I13" s="48" t="s">
        <v>47</v>
      </c>
      <c r="J13" s="51">
        <v>30911193.716800001</v>
      </c>
      <c r="K13" s="51">
        <v>37869044.516099997</v>
      </c>
      <c r="L13" s="51">
        <v>36207183.311999999</v>
      </c>
      <c r="M13" s="52">
        <v>104987422</v>
      </c>
      <c r="O13" s="46" t="s">
        <v>47</v>
      </c>
      <c r="P13" s="51">
        <v>35085224.331799999</v>
      </c>
      <c r="Q13" s="51">
        <v>41366530.630400002</v>
      </c>
      <c r="R13" s="51">
        <v>40370191.328900002</v>
      </c>
      <c r="S13" s="52">
        <v>116821946</v>
      </c>
    </row>
    <row r="14" spans="1:19" x14ac:dyDescent="0.15">
      <c r="A14" s="47" t="s">
        <v>51</v>
      </c>
      <c r="B14" s="39" t="s">
        <v>42</v>
      </c>
      <c r="C14" s="39" t="s">
        <v>42</v>
      </c>
      <c r="D14" s="39"/>
      <c r="E14" s="39" t="s">
        <v>43</v>
      </c>
      <c r="F14" s="39" t="s">
        <v>43</v>
      </c>
      <c r="G14" s="39" t="s">
        <v>45</v>
      </c>
      <c r="I14" s="48" t="s">
        <v>49</v>
      </c>
      <c r="J14" s="51">
        <v>58005097.2958</v>
      </c>
      <c r="K14" s="49">
        <v>59374032.597199999</v>
      </c>
      <c r="L14" s="49">
        <v>49078829.9969</v>
      </c>
      <c r="M14" s="52">
        <v>166457960</v>
      </c>
      <c r="O14" s="46" t="s">
        <v>49</v>
      </c>
      <c r="P14" s="51">
        <v>38562662.289499998</v>
      </c>
      <c r="Q14" s="51">
        <v>36600804.431599997</v>
      </c>
      <c r="R14" s="49">
        <v>34459966.271499999</v>
      </c>
      <c r="S14" s="52">
        <v>109623433</v>
      </c>
    </row>
    <row r="15" spans="1:19" ht="14" thickBot="1" x14ac:dyDescent="0.2">
      <c r="A15" s="53" t="s">
        <v>52</v>
      </c>
      <c r="B15" s="39" t="s">
        <v>42</v>
      </c>
      <c r="C15" s="39" t="s">
        <v>42</v>
      </c>
      <c r="D15" s="54"/>
      <c r="E15" s="54" t="s">
        <v>43</v>
      </c>
      <c r="F15" s="54" t="s">
        <v>43</v>
      </c>
      <c r="G15" s="54" t="s">
        <v>45</v>
      </c>
      <c r="I15" s="48" t="s">
        <v>51</v>
      </c>
      <c r="J15" s="51">
        <v>21290160.716899998</v>
      </c>
      <c r="K15" s="51">
        <v>16108052.150800001</v>
      </c>
      <c r="L15" s="51">
        <v>15501055.255799999</v>
      </c>
      <c r="M15" s="52">
        <v>52899268</v>
      </c>
      <c r="O15" s="46" t="s">
        <v>51</v>
      </c>
      <c r="P15" s="51">
        <v>25148353.145399999</v>
      </c>
      <c r="Q15" s="55">
        <v>20190854.038600001</v>
      </c>
      <c r="R15" s="51">
        <v>18532828.576200001</v>
      </c>
      <c r="S15" s="52">
        <v>63872036</v>
      </c>
    </row>
    <row r="16" spans="1:19" ht="14" thickBot="1" x14ac:dyDescent="0.2">
      <c r="A16" s="56"/>
      <c r="B16" s="40"/>
      <c r="C16" s="40"/>
      <c r="D16" s="40"/>
      <c r="E16" s="40"/>
      <c r="F16" s="40"/>
      <c r="G16" s="40"/>
      <c r="I16" s="48" t="s">
        <v>46</v>
      </c>
      <c r="J16" s="51">
        <v>132067601</v>
      </c>
      <c r="K16" s="51">
        <v>134898650</v>
      </c>
      <c r="L16" s="51">
        <v>120274492</v>
      </c>
      <c r="M16" s="52">
        <v>387240743</v>
      </c>
      <c r="O16" s="46" t="s">
        <v>46</v>
      </c>
      <c r="P16" s="55">
        <v>130494887</v>
      </c>
      <c r="Q16" s="55">
        <v>127906498</v>
      </c>
      <c r="R16" s="55">
        <v>119970052</v>
      </c>
      <c r="S16" s="50">
        <v>378371437</v>
      </c>
    </row>
    <row r="17" spans="1:17" x14ac:dyDescent="0.15">
      <c r="A17" s="56"/>
      <c r="B17" s="40"/>
      <c r="C17" s="40"/>
      <c r="D17" s="40"/>
      <c r="E17" s="40"/>
      <c r="F17" s="40"/>
      <c r="G17" s="40"/>
    </row>
    <row r="18" spans="1:17" x14ac:dyDescent="0.15">
      <c r="A18" s="57"/>
      <c r="B18" s="12"/>
      <c r="C18" s="12"/>
      <c r="D18" s="12"/>
      <c r="E18" s="12"/>
      <c r="F18" s="12"/>
      <c r="G18" s="12"/>
      <c r="I18" s="58"/>
      <c r="O18" s="152" t="s">
        <v>182</v>
      </c>
    </row>
    <row r="20" spans="1:17" x14ac:dyDescent="0.15">
      <c r="A20" s="31" t="s">
        <v>53</v>
      </c>
    </row>
    <row r="21" spans="1:17" ht="13.5" customHeight="1" thickBot="1" x14ac:dyDescent="0.2"/>
    <row r="22" spans="1:17" ht="28.5" customHeight="1" x14ac:dyDescent="0.15">
      <c r="A22" s="32"/>
      <c r="B22" s="169" t="s">
        <v>54</v>
      </c>
      <c r="C22" s="169"/>
      <c r="D22" s="170" t="s">
        <v>55</v>
      </c>
      <c r="E22" s="170"/>
      <c r="F22" s="171" t="s">
        <v>56</v>
      </c>
      <c r="G22" s="171"/>
      <c r="H22" s="171"/>
      <c r="I22" s="171"/>
      <c r="J22" s="171"/>
      <c r="K22" s="171"/>
      <c r="L22" s="171"/>
      <c r="M22" s="171"/>
      <c r="N22" s="171"/>
      <c r="O22" s="171"/>
    </row>
    <row r="23" spans="1:17" ht="56" x14ac:dyDescent="0.15">
      <c r="A23" s="60" t="s">
        <v>33</v>
      </c>
      <c r="B23" s="61" t="s">
        <v>57</v>
      </c>
      <c r="C23" s="62" t="s">
        <v>58</v>
      </c>
      <c r="D23" s="33" t="s">
        <v>59</v>
      </c>
      <c r="E23" s="63" t="s">
        <v>58</v>
      </c>
      <c r="F23" s="64" t="s">
        <v>60</v>
      </c>
      <c r="G23" s="64" t="s">
        <v>61</v>
      </c>
      <c r="H23" s="64" t="s">
        <v>62</v>
      </c>
      <c r="I23" s="64" t="s">
        <v>63</v>
      </c>
      <c r="J23" s="64" t="s">
        <v>64</v>
      </c>
      <c r="K23" s="64" t="s">
        <v>65</v>
      </c>
      <c r="L23" s="64" t="s">
        <v>66</v>
      </c>
      <c r="M23" s="64" t="s">
        <v>67</v>
      </c>
      <c r="N23" s="64" t="s">
        <v>68</v>
      </c>
      <c r="O23" s="64" t="s">
        <v>69</v>
      </c>
      <c r="P23" s="59" t="s">
        <v>70</v>
      </c>
    </row>
    <row r="24" spans="1:17" x14ac:dyDescent="0.15">
      <c r="A24" s="65" t="str">
        <f>A11</f>
        <v>UKI-LT2-Brunel</v>
      </c>
      <c r="B24" s="66">
        <v>35000</v>
      </c>
      <c r="C24" s="66">
        <v>1700</v>
      </c>
      <c r="D24" s="67">
        <v>9632.8119999999999</v>
      </c>
      <c r="E24" s="68">
        <v>457.80056000000002</v>
      </c>
      <c r="F24" s="69">
        <f t="shared" ref="F24:G27" si="0">B24/D24</f>
        <v>3.6334146249298751</v>
      </c>
      <c r="G24" s="69">
        <f t="shared" si="0"/>
        <v>3.7134074278982969</v>
      </c>
      <c r="H24" s="70">
        <f>(B24/$B$29)</f>
        <v>0.17983116422695722</v>
      </c>
      <c r="I24" s="70">
        <f>(C24/$C$29)</f>
        <v>0.10644959298685035</v>
      </c>
      <c r="J24" s="50">
        <f>M12</f>
        <v>62896094</v>
      </c>
      <c r="K24" s="70">
        <f>J24/$J$29</f>
        <v>0.16242116816096192</v>
      </c>
      <c r="L24" s="71">
        <v>2208</v>
      </c>
      <c r="M24" s="72">
        <f>L24*B24</f>
        <v>77280000</v>
      </c>
      <c r="N24" s="73">
        <f>J24/M24</f>
        <v>0.81387285196687376</v>
      </c>
      <c r="O24" s="73">
        <f>S12/M24</f>
        <v>1.1394153985507247</v>
      </c>
      <c r="P24" s="73">
        <f>M12/S12</f>
        <v>0.7142898481116513</v>
      </c>
      <c r="Q24" s="74"/>
    </row>
    <row r="25" spans="1:17" ht="14" thickBot="1" x14ac:dyDescent="0.2">
      <c r="A25" s="65" t="str">
        <f>A12</f>
        <v>UKI-LT2-IC-HEP</v>
      </c>
      <c r="B25" s="66">
        <v>56664</v>
      </c>
      <c r="C25" s="66">
        <v>7969</v>
      </c>
      <c r="D25" s="67">
        <v>21915.766</v>
      </c>
      <c r="E25" s="68">
        <v>1313.82188</v>
      </c>
      <c r="F25" s="69">
        <f t="shared" si="0"/>
        <v>2.5855359105403846</v>
      </c>
      <c r="G25" s="69">
        <f t="shared" si="0"/>
        <v>6.065510189250312</v>
      </c>
      <c r="H25" s="70">
        <f>(B25/$B$29)</f>
        <v>0.29114151685018008</v>
      </c>
      <c r="I25" s="70">
        <f>(C25/$C$29)</f>
        <v>0.49899812147777084</v>
      </c>
      <c r="J25" s="50">
        <f>M13</f>
        <v>104987422</v>
      </c>
      <c r="K25" s="70">
        <f>J25/$J$29</f>
        <v>0.27111667257823469</v>
      </c>
      <c r="L25" s="71">
        <f>$L$24</f>
        <v>2208</v>
      </c>
      <c r="M25" s="72">
        <f>L25*B25</f>
        <v>125114112</v>
      </c>
      <c r="N25" s="70">
        <f>J25/M25</f>
        <v>0.83913333453543593</v>
      </c>
      <c r="O25" s="70">
        <f>S13/M25</f>
        <v>0.9337231758476614</v>
      </c>
      <c r="P25" s="73">
        <f>M13/S13</f>
        <v>0.89869605493474658</v>
      </c>
      <c r="Q25" s="74"/>
    </row>
    <row r="26" spans="1:17" ht="14" thickBot="1" x14ac:dyDescent="0.2">
      <c r="A26" s="65" t="str">
        <f>A13</f>
        <v>UKI-LT2-QMUL</v>
      </c>
      <c r="B26" s="66">
        <v>45363</v>
      </c>
      <c r="C26" s="66">
        <v>5001</v>
      </c>
      <c r="D26" s="67">
        <v>12094.921</v>
      </c>
      <c r="E26" s="68">
        <v>1420.2109800000001</v>
      </c>
      <c r="F26" s="69">
        <f t="shared" si="0"/>
        <v>3.7505825792495875</v>
      </c>
      <c r="G26" s="69">
        <f t="shared" si="0"/>
        <v>3.5213077989299868</v>
      </c>
      <c r="H26" s="70">
        <f>(B26/$B$29)</f>
        <v>0.23307660293792742</v>
      </c>
      <c r="I26" s="70">
        <f>(C26/$C$29)</f>
        <v>0.313149655604258</v>
      </c>
      <c r="J26" s="50">
        <f>M14</f>
        <v>166457960</v>
      </c>
      <c r="K26" s="70">
        <f>J26/$J$29</f>
        <v>0.42985652356870796</v>
      </c>
      <c r="L26" s="71">
        <f>$L$24</f>
        <v>2208</v>
      </c>
      <c r="M26" s="72">
        <f>L26*B26</f>
        <v>100161504</v>
      </c>
      <c r="N26" s="228">
        <f>J26/M26</f>
        <v>1.6618955721751143</v>
      </c>
      <c r="O26" s="70">
        <f>S14/M26</f>
        <v>1.0944667224645508</v>
      </c>
      <c r="P26" s="229">
        <f>M14/S14</f>
        <v>1.518452354981439</v>
      </c>
    </row>
    <row r="27" spans="1:17" ht="14" thickBot="1" x14ac:dyDescent="0.2">
      <c r="A27" s="65" t="str">
        <f>A14</f>
        <v>UKI-LT2-RHUL</v>
      </c>
      <c r="B27" s="66">
        <v>57600</v>
      </c>
      <c r="C27" s="66">
        <v>1300</v>
      </c>
      <c r="D27" s="67">
        <v>8434.3490000000002</v>
      </c>
      <c r="E27" s="68">
        <v>987.64661999999998</v>
      </c>
      <c r="F27" s="69">
        <f t="shared" si="0"/>
        <v>6.8292170504208443</v>
      </c>
      <c r="G27" s="69">
        <f t="shared" si="0"/>
        <v>1.3162602632103373</v>
      </c>
      <c r="H27" s="70">
        <f>(B27/$B$29)</f>
        <v>0.29595071598493528</v>
      </c>
      <c r="I27" s="70">
        <f>(C27/$C$29)</f>
        <v>8.1402629931120851E-2</v>
      </c>
      <c r="J27" s="50">
        <f>M15</f>
        <v>52899268</v>
      </c>
      <c r="K27" s="70">
        <f>J27/$J$29</f>
        <v>0.13660563569209547</v>
      </c>
      <c r="L27" s="71">
        <f>$L$24</f>
        <v>2208</v>
      </c>
      <c r="M27" s="72">
        <f>L27*B27</f>
        <v>127180800</v>
      </c>
      <c r="N27" s="75">
        <f>J27/M27</f>
        <v>0.41593753145128826</v>
      </c>
      <c r="O27" s="153">
        <f>S15/M27</f>
        <v>0.50221445375402574</v>
      </c>
      <c r="P27" s="73">
        <f>M15/S15</f>
        <v>0.82820701065486624</v>
      </c>
      <c r="Q27" s="74"/>
    </row>
    <row r="28" spans="1:17" ht="14" thickBot="1" x14ac:dyDescent="0.2">
      <c r="A28" s="65" t="str">
        <f>A15</f>
        <v>UKI-LT2-UCL-HEP</v>
      </c>
      <c r="B28" s="76"/>
      <c r="C28" s="76"/>
      <c r="D28" s="67">
        <v>636.75</v>
      </c>
      <c r="E28" s="68">
        <v>81</v>
      </c>
      <c r="F28" s="69" t="s">
        <v>71</v>
      </c>
      <c r="G28" s="69" t="s">
        <v>71</v>
      </c>
      <c r="H28" s="70"/>
      <c r="I28" s="70"/>
      <c r="J28" s="50"/>
      <c r="K28" s="70"/>
      <c r="L28" s="71"/>
      <c r="M28" s="72"/>
      <c r="N28" s="70"/>
      <c r="O28" s="70"/>
      <c r="P28" s="73"/>
      <c r="Q28" s="74"/>
    </row>
    <row r="29" spans="1:17" ht="14" thickBot="1" x14ac:dyDescent="0.2">
      <c r="A29" s="77" t="s">
        <v>72</v>
      </c>
      <c r="B29" s="76">
        <f>SUM(B24:B28)</f>
        <v>194627</v>
      </c>
      <c r="C29" s="76">
        <f>SUM(C24:C28)</f>
        <v>15970</v>
      </c>
      <c r="D29" s="78">
        <f>SUM(D24:D28)</f>
        <v>52714.598000000005</v>
      </c>
      <c r="E29" s="79">
        <f>SUM(E24:E28)</f>
        <v>4260.4800400000004</v>
      </c>
      <c r="F29" s="69">
        <f>B29/D29</f>
        <v>3.6920892387342112</v>
      </c>
      <c r="G29" s="69">
        <f>C29/E29</f>
        <v>3.7484039005144592</v>
      </c>
      <c r="H29" s="70">
        <f>(B29/$B$29)</f>
        <v>1</v>
      </c>
      <c r="I29" s="70">
        <f>(C29/$C$29)</f>
        <v>1</v>
      </c>
      <c r="J29" s="52">
        <f>SUM(J24:J28)</f>
        <v>387240744</v>
      </c>
      <c r="K29" s="70">
        <f>J29/$J$29</f>
        <v>1</v>
      </c>
      <c r="L29" s="71">
        <f>$L$24</f>
        <v>2208</v>
      </c>
      <c r="M29" s="72">
        <f>L29*B29</f>
        <v>429736416</v>
      </c>
      <c r="N29" s="70">
        <f>J29/M29</f>
        <v>0.90111223899628745</v>
      </c>
      <c r="O29" s="70">
        <f>S16/M29</f>
        <v>0.88047329226108684</v>
      </c>
      <c r="P29" s="73">
        <f>M16/S16</f>
        <v>1.0234407387363122</v>
      </c>
      <c r="Q29" s="74"/>
    </row>
    <row r="31" spans="1:17" x14ac:dyDescent="0.15">
      <c r="F31" s="80"/>
    </row>
    <row r="32" spans="1:17" x14ac:dyDescent="0.15">
      <c r="K32" s="80" t="s">
        <v>73</v>
      </c>
      <c r="L32" s="172" t="s">
        <v>74</v>
      </c>
      <c r="M32" s="172"/>
      <c r="O32" s="29"/>
    </row>
    <row r="33" spans="1:12" x14ac:dyDescent="0.15">
      <c r="D33" s="12"/>
      <c r="E33" s="12"/>
      <c r="F33" s="81"/>
      <c r="G33" s="29"/>
      <c r="H33" s="29"/>
      <c r="K33" s="80" t="s">
        <v>75</v>
      </c>
      <c r="L33">
        <v>2184</v>
      </c>
    </row>
    <row r="34" spans="1:12" x14ac:dyDescent="0.15">
      <c r="A34" s="82" t="s">
        <v>33</v>
      </c>
      <c r="B34" s="167" t="s">
        <v>76</v>
      </c>
      <c r="C34" s="167"/>
      <c r="D34" s="167"/>
      <c r="E34" s="83"/>
      <c r="F34" s="84"/>
      <c r="G34" s="29"/>
      <c r="H34" s="29"/>
      <c r="K34" s="80" t="s">
        <v>77</v>
      </c>
      <c r="L34">
        <v>2208</v>
      </c>
    </row>
    <row r="35" spans="1:12" x14ac:dyDescent="0.15">
      <c r="A35" s="82"/>
      <c r="B35" s="85" t="s">
        <v>78</v>
      </c>
      <c r="C35" s="85" t="s">
        <v>79</v>
      </c>
      <c r="D35" s="86" t="s">
        <v>80</v>
      </c>
      <c r="E35" s="87"/>
      <c r="F35" s="83"/>
      <c r="G35" s="83"/>
      <c r="K35" s="80" t="s">
        <v>81</v>
      </c>
      <c r="L35">
        <v>2208</v>
      </c>
    </row>
    <row r="36" spans="1:12" x14ac:dyDescent="0.15">
      <c r="A36" s="82" t="str">
        <f>A11</f>
        <v>UKI-LT2-Brunel</v>
      </c>
      <c r="B36" s="82">
        <v>5298</v>
      </c>
      <c r="C36" s="88">
        <v>62344</v>
      </c>
      <c r="D36" s="89">
        <v>1762</v>
      </c>
      <c r="E36" s="90"/>
      <c r="F36" s="84"/>
      <c r="G36" s="80"/>
    </row>
    <row r="37" spans="1:12" ht="14" thickBot="1" x14ac:dyDescent="0.2">
      <c r="A37" s="82" t="str">
        <f>A12</f>
        <v>UKI-LT2-IC-HEP</v>
      </c>
      <c r="B37" s="82">
        <v>5718</v>
      </c>
      <c r="C37" s="89">
        <v>59582</v>
      </c>
      <c r="D37" s="89">
        <v>7969</v>
      </c>
      <c r="E37" s="90"/>
      <c r="F37" s="84"/>
    </row>
    <row r="38" spans="1:12" ht="17" thickBot="1" x14ac:dyDescent="0.3">
      <c r="A38" s="82" t="str">
        <f>A13</f>
        <v>UKI-LT2-QMUL</v>
      </c>
      <c r="B38" s="82">
        <v>12320</v>
      </c>
      <c r="C38" s="151">
        <v>318474</v>
      </c>
      <c r="D38" s="89">
        <v>5095</v>
      </c>
      <c r="E38" s="156" t="s">
        <v>176</v>
      </c>
      <c r="F38" s="84"/>
    </row>
    <row r="39" spans="1:12" ht="14" thickBot="1" x14ac:dyDescent="0.2">
      <c r="A39" s="82" t="str">
        <f>A14</f>
        <v>UKI-LT2-RHUL</v>
      </c>
      <c r="B39" s="82">
        <v>4624</v>
      </c>
      <c r="C39" s="89">
        <v>48121</v>
      </c>
      <c r="D39" s="89">
        <v>1390</v>
      </c>
      <c r="E39" s="90"/>
      <c r="F39" s="84"/>
    </row>
    <row r="40" spans="1:12" x14ac:dyDescent="0.15">
      <c r="A40" s="82" t="str">
        <f>A15</f>
        <v>UKI-LT2-UCL-HEP</v>
      </c>
      <c r="B40" s="82">
        <v>0</v>
      </c>
      <c r="C40" s="89">
        <v>0</v>
      </c>
      <c r="D40" s="89">
        <v>0</v>
      </c>
      <c r="E40" s="90"/>
      <c r="F40" s="84"/>
      <c r="K40" s="91"/>
    </row>
    <row r="41" spans="1:12" x14ac:dyDescent="0.15">
      <c r="A41" s="82" t="s">
        <v>72</v>
      </c>
      <c r="B41" s="82"/>
      <c r="C41" s="89">
        <f>SUM(C36:C40)</f>
        <v>488521</v>
      </c>
      <c r="D41" s="89">
        <f>SUM(D36:D40)</f>
        <v>16216</v>
      </c>
      <c r="E41" s="90"/>
      <c r="F41" s="92"/>
    </row>
    <row r="42" spans="1:12" x14ac:dyDescent="0.15">
      <c r="F42" s="92"/>
    </row>
    <row r="43" spans="1:12" x14ac:dyDescent="0.15">
      <c r="A43" s="80" t="s">
        <v>82</v>
      </c>
    </row>
    <row r="44" spans="1:12" x14ac:dyDescent="0.15">
      <c r="A44" s="58" t="s">
        <v>83</v>
      </c>
    </row>
    <row r="47" spans="1:12" x14ac:dyDescent="0.15">
      <c r="A47" t="s">
        <v>84</v>
      </c>
    </row>
  </sheetData>
  <mergeCells count="11">
    <mergeCell ref="A2:C2"/>
    <mergeCell ref="B3:C3"/>
    <mergeCell ref="B4:C4"/>
    <mergeCell ref="B5:C5"/>
    <mergeCell ref="I10:M10"/>
    <mergeCell ref="B34:D34"/>
    <mergeCell ref="O10:S10"/>
    <mergeCell ref="B22:C22"/>
    <mergeCell ref="D22:E22"/>
    <mergeCell ref="F22:O22"/>
    <mergeCell ref="L32:M32"/>
  </mergeCells>
  <conditionalFormatting sqref="F24:G24">
    <cfRule type="cellIs" dxfId="5" priority="2" operator="greaterThanOrEqual">
      <formula>1</formula>
    </cfRule>
    <cfRule type="cellIs" dxfId="4" priority="3" operator="greaterThanOrEqual">
      <formula>0.95</formula>
    </cfRule>
    <cfRule type="cellIs" dxfId="3" priority="4" operator="lessThan">
      <formula>0.95</formula>
    </cfRule>
  </conditionalFormatting>
  <conditionalFormatting sqref="F25:G29">
    <cfRule type="cellIs" dxfId="2" priority="5" operator="greaterThanOrEqual">
      <formula>1</formula>
    </cfRule>
    <cfRule type="cellIs" dxfId="1" priority="6" operator="greaterThanOrEqual">
      <formula>0.95</formula>
    </cfRule>
    <cfRule type="cellIs" dxfId="0" priority="7" operator="lessThan">
      <formula>0.95</formula>
    </cfRule>
  </conditionalFormatting>
  <hyperlinks>
    <hyperlink ref="A44" r:id="rId1" xr:uid="{00000000-0004-0000-0100-000002000000}"/>
  </hyperlinks>
  <pageMargins left="0.75" right="0.75" top="1" bottom="1" header="0.51180555555555496" footer="0.51180555555555496"/>
  <pageSetup paperSize="9" firstPageNumber="0" orientation="portrait" horizontalDpi="300" verticalDpi="30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AO27"/>
  <sheetViews>
    <sheetView showGridLines="0" zoomScaleNormal="100" workbookViewId="0">
      <selection activeCell="B33" sqref="B33"/>
    </sheetView>
  </sheetViews>
  <sheetFormatPr baseColWidth="10" defaultColWidth="8.83203125" defaultRowHeight="13" x14ac:dyDescent="0.15"/>
  <cols>
    <col min="1" max="1" width="8.83203125" customWidth="1"/>
    <col min="2" max="2" width="14.1640625" customWidth="1"/>
    <col min="3" max="51" width="5.83203125" customWidth="1"/>
    <col min="52" max="52" width="7.1640625" customWidth="1"/>
    <col min="53" max="1028" width="8.83203125" customWidth="1"/>
  </cols>
  <sheetData>
    <row r="2" spans="2:41" x14ac:dyDescent="0.15">
      <c r="B2" s="159" t="s">
        <v>0</v>
      </c>
      <c r="C2" s="159"/>
      <c r="D2" s="159"/>
      <c r="E2" s="159"/>
      <c r="F2" s="159"/>
    </row>
    <row r="3" spans="2:41" x14ac:dyDescent="0.15">
      <c r="B3" s="93" t="s">
        <v>2</v>
      </c>
      <c r="C3" s="176" t="str">
        <f>Metrics!B3</f>
        <v>LondonGrid Tier 2</v>
      </c>
      <c r="D3" s="176"/>
      <c r="E3" s="176"/>
      <c r="F3" s="176"/>
    </row>
    <row r="4" spans="2:41" x14ac:dyDescent="0.15">
      <c r="B4" s="5" t="s">
        <v>5</v>
      </c>
      <c r="C4" s="177" t="str">
        <f>Metrics!B4</f>
        <v>Q319</v>
      </c>
      <c r="D4" s="177"/>
      <c r="E4" s="177"/>
      <c r="F4" s="177"/>
    </row>
    <row r="5" spans="2:41" x14ac:dyDescent="0.15">
      <c r="B5" s="9" t="s">
        <v>7</v>
      </c>
      <c r="C5" s="178" t="str">
        <f>Metrics!B5</f>
        <v>Duncan Rand</v>
      </c>
      <c r="D5" s="178"/>
      <c r="E5" s="178"/>
      <c r="F5" s="178"/>
    </row>
    <row r="6" spans="2:41" x14ac:dyDescent="0.15">
      <c r="B6" s="57"/>
      <c r="C6" s="94"/>
      <c r="D6" s="94"/>
      <c r="E6" s="94"/>
      <c r="F6" s="94"/>
    </row>
    <row r="7" spans="2:41" x14ac:dyDescent="0.15">
      <c r="B7" s="57" t="s">
        <v>85</v>
      </c>
      <c r="D7" s="94"/>
      <c r="E7" s="94"/>
      <c r="F7" s="94"/>
    </row>
    <row r="8" spans="2:41" ht="14" thickBot="1" x14ac:dyDescent="0.2">
      <c r="C8">
        <v>1</v>
      </c>
      <c r="D8">
        <v>2</v>
      </c>
      <c r="E8">
        <v>3</v>
      </c>
      <c r="F8">
        <v>4</v>
      </c>
      <c r="G8">
        <v>5</v>
      </c>
      <c r="H8">
        <v>6</v>
      </c>
      <c r="I8">
        <v>7</v>
      </c>
      <c r="J8">
        <v>8</v>
      </c>
      <c r="K8">
        <v>9</v>
      </c>
      <c r="M8">
        <v>10</v>
      </c>
      <c r="N8">
        <v>11</v>
      </c>
      <c r="O8">
        <v>12</v>
      </c>
      <c r="P8">
        <v>13</v>
      </c>
      <c r="R8">
        <v>14</v>
      </c>
      <c r="S8">
        <v>15</v>
      </c>
      <c r="T8">
        <v>16</v>
      </c>
      <c r="U8">
        <v>17</v>
      </c>
      <c r="V8">
        <v>18</v>
      </c>
      <c r="W8">
        <v>19</v>
      </c>
      <c r="X8">
        <v>20</v>
      </c>
      <c r="Z8">
        <v>21</v>
      </c>
      <c r="AA8">
        <v>22</v>
      </c>
      <c r="AB8">
        <v>23</v>
      </c>
      <c r="AC8">
        <v>24</v>
      </c>
      <c r="AD8">
        <v>25</v>
      </c>
      <c r="AE8">
        <v>26</v>
      </c>
      <c r="AF8">
        <v>27</v>
      </c>
      <c r="AG8">
        <v>28</v>
      </c>
      <c r="AH8">
        <v>29</v>
      </c>
      <c r="AI8">
        <v>30</v>
      </c>
      <c r="AJ8">
        <v>31</v>
      </c>
      <c r="AK8">
        <v>32</v>
      </c>
      <c r="AL8">
        <v>33</v>
      </c>
      <c r="AM8">
        <v>34</v>
      </c>
      <c r="AN8">
        <v>35</v>
      </c>
      <c r="AO8">
        <v>36</v>
      </c>
    </row>
    <row r="9" spans="2:41" hidden="1" x14ac:dyDescent="0.15">
      <c r="B9" s="31" t="s">
        <v>86</v>
      </c>
    </row>
    <row r="10" spans="2:41" ht="138" customHeight="1" thickBot="1" x14ac:dyDescent="0.2">
      <c r="B10" s="15" t="s">
        <v>33</v>
      </c>
      <c r="C10" s="95" t="s">
        <v>87</v>
      </c>
      <c r="D10" s="95" t="s">
        <v>88</v>
      </c>
      <c r="E10" s="95" t="s">
        <v>89</v>
      </c>
      <c r="F10" s="95" t="s">
        <v>90</v>
      </c>
      <c r="G10" s="95" t="s">
        <v>91</v>
      </c>
      <c r="H10" s="95" t="s">
        <v>93</v>
      </c>
      <c r="I10" s="95" t="s">
        <v>92</v>
      </c>
      <c r="J10" s="95" t="s">
        <v>94</v>
      </c>
      <c r="K10" s="95" t="s">
        <v>95</v>
      </c>
      <c r="L10" s="95" t="s">
        <v>96</v>
      </c>
      <c r="M10" s="95" t="s">
        <v>97</v>
      </c>
      <c r="N10" s="95" t="s">
        <v>98</v>
      </c>
      <c r="O10" s="95" t="s">
        <v>99</v>
      </c>
      <c r="P10" s="95" t="s">
        <v>100</v>
      </c>
      <c r="Q10" s="95" t="s">
        <v>101</v>
      </c>
      <c r="R10" s="95" t="s">
        <v>102</v>
      </c>
      <c r="S10" s="95" t="s">
        <v>103</v>
      </c>
      <c r="T10" s="95" t="s">
        <v>104</v>
      </c>
      <c r="U10" s="95" t="s">
        <v>105</v>
      </c>
      <c r="V10" s="95" t="s">
        <v>106</v>
      </c>
      <c r="W10" s="95" t="s">
        <v>107</v>
      </c>
      <c r="X10" s="95" t="s">
        <v>108</v>
      </c>
      <c r="Y10" s="95" t="s">
        <v>120</v>
      </c>
      <c r="Z10" s="95" t="s">
        <v>109</v>
      </c>
      <c r="AA10" s="95" t="s">
        <v>115</v>
      </c>
      <c r="AB10" s="95" t="s">
        <v>110</v>
      </c>
      <c r="AC10" s="95" t="s">
        <v>111</v>
      </c>
      <c r="AD10" s="95" t="s">
        <v>112</v>
      </c>
      <c r="AE10" s="95" t="s">
        <v>113</v>
      </c>
      <c r="AF10" s="95" t="s">
        <v>114</v>
      </c>
      <c r="AG10" s="95" t="s">
        <v>172</v>
      </c>
      <c r="AH10" s="95" t="s">
        <v>173</v>
      </c>
      <c r="AI10" s="95" t="s">
        <v>116</v>
      </c>
      <c r="AJ10" s="95" t="s">
        <v>117</v>
      </c>
      <c r="AK10" s="95" t="s">
        <v>118</v>
      </c>
      <c r="AL10" s="15" t="s">
        <v>46</v>
      </c>
    </row>
    <row r="11" spans="2:41" ht="14" thickBot="1" x14ac:dyDescent="0.2">
      <c r="B11" s="96" t="str">
        <f>Resources!A11</f>
        <v>UKI-LT2-Brunel</v>
      </c>
      <c r="C11" s="39">
        <v>1</v>
      </c>
      <c r="D11" s="39">
        <v>1</v>
      </c>
      <c r="E11" s="39">
        <v>0</v>
      </c>
      <c r="F11" s="39">
        <v>0</v>
      </c>
      <c r="G11" s="39">
        <v>1</v>
      </c>
      <c r="H11" s="39">
        <v>1</v>
      </c>
      <c r="I11" s="39">
        <v>0</v>
      </c>
      <c r="J11" s="39">
        <v>1</v>
      </c>
      <c r="K11" s="39">
        <v>1</v>
      </c>
      <c r="L11" s="39">
        <v>0</v>
      </c>
      <c r="M11" s="39">
        <v>0</v>
      </c>
      <c r="N11" s="39">
        <v>1</v>
      </c>
      <c r="O11" s="39">
        <v>0</v>
      </c>
      <c r="P11" s="39">
        <v>0</v>
      </c>
      <c r="Q11" s="39">
        <v>0</v>
      </c>
      <c r="R11" s="39">
        <v>1</v>
      </c>
      <c r="S11" s="39">
        <v>1</v>
      </c>
      <c r="T11" s="39">
        <v>1</v>
      </c>
      <c r="U11" s="39">
        <v>1</v>
      </c>
      <c r="V11" s="39">
        <v>1</v>
      </c>
      <c r="W11" s="39">
        <v>0</v>
      </c>
      <c r="X11" s="39">
        <v>1</v>
      </c>
      <c r="Y11" s="39">
        <v>0</v>
      </c>
      <c r="Z11" s="39">
        <v>1</v>
      </c>
      <c r="AA11" s="39">
        <v>0</v>
      </c>
      <c r="AB11" s="39">
        <v>1</v>
      </c>
      <c r="AC11" s="39">
        <v>0</v>
      </c>
      <c r="AD11" s="39">
        <v>0</v>
      </c>
      <c r="AE11" s="39">
        <v>0</v>
      </c>
      <c r="AF11" s="39">
        <v>1</v>
      </c>
      <c r="AG11" s="97">
        <v>0</v>
      </c>
      <c r="AH11" s="97">
        <v>0</v>
      </c>
      <c r="AI11" s="97">
        <v>0</v>
      </c>
      <c r="AJ11" s="97">
        <v>0</v>
      </c>
      <c r="AK11" s="97">
        <v>0</v>
      </c>
      <c r="AL11" s="98">
        <f>SUM(C11:AK11)</f>
        <v>16</v>
      </c>
    </row>
    <row r="12" spans="2:41" ht="14" thickBot="1" x14ac:dyDescent="0.2">
      <c r="B12" s="96" t="str">
        <f>Resources!A12</f>
        <v>UKI-LT2-IC-HEP</v>
      </c>
      <c r="C12" s="39">
        <v>1</v>
      </c>
      <c r="D12" s="39">
        <v>1</v>
      </c>
      <c r="E12" s="39">
        <v>1</v>
      </c>
      <c r="F12" s="39">
        <v>0</v>
      </c>
      <c r="G12" s="39">
        <v>0</v>
      </c>
      <c r="H12" s="39">
        <v>1</v>
      </c>
      <c r="I12" s="39">
        <v>1</v>
      </c>
      <c r="J12" s="39">
        <v>1</v>
      </c>
      <c r="K12" s="39">
        <v>1</v>
      </c>
      <c r="L12" s="39">
        <v>0</v>
      </c>
      <c r="M12" s="39">
        <v>0</v>
      </c>
      <c r="N12" s="39">
        <v>1</v>
      </c>
      <c r="O12" s="39">
        <v>0</v>
      </c>
      <c r="P12" s="39">
        <v>1</v>
      </c>
      <c r="Q12" s="39">
        <v>0</v>
      </c>
      <c r="R12" s="39">
        <v>1</v>
      </c>
      <c r="S12" s="39">
        <v>1</v>
      </c>
      <c r="T12" s="39">
        <v>1</v>
      </c>
      <c r="U12" s="39">
        <v>1</v>
      </c>
      <c r="V12" s="39">
        <v>1</v>
      </c>
      <c r="W12" s="39">
        <v>1</v>
      </c>
      <c r="X12" s="39">
        <v>1</v>
      </c>
      <c r="Y12" s="39">
        <v>0</v>
      </c>
      <c r="Z12" s="39">
        <v>1</v>
      </c>
      <c r="AA12" s="39">
        <v>1</v>
      </c>
      <c r="AB12" s="39">
        <v>1</v>
      </c>
      <c r="AC12" s="39">
        <v>1</v>
      </c>
      <c r="AD12" s="39">
        <v>0</v>
      </c>
      <c r="AE12" s="39">
        <v>0</v>
      </c>
      <c r="AF12" s="39">
        <v>1</v>
      </c>
      <c r="AG12" s="97">
        <v>1</v>
      </c>
      <c r="AH12" s="97">
        <v>1</v>
      </c>
      <c r="AI12" s="97">
        <v>0</v>
      </c>
      <c r="AJ12" s="97">
        <v>0</v>
      </c>
      <c r="AK12" s="97">
        <v>0</v>
      </c>
      <c r="AL12" s="98">
        <f>SUM(C12:AK12)</f>
        <v>23</v>
      </c>
    </row>
    <row r="13" spans="2:41" ht="14" thickBot="1" x14ac:dyDescent="0.2">
      <c r="B13" s="96" t="str">
        <f>Resources!A13</f>
        <v>UKI-LT2-QMUL</v>
      </c>
      <c r="C13" s="39">
        <v>1</v>
      </c>
      <c r="D13" s="39">
        <v>1</v>
      </c>
      <c r="E13" s="39">
        <v>0</v>
      </c>
      <c r="F13" s="39">
        <v>1</v>
      </c>
      <c r="G13" s="39">
        <v>1</v>
      </c>
      <c r="H13" s="39">
        <v>1</v>
      </c>
      <c r="I13" s="39">
        <v>0</v>
      </c>
      <c r="J13" s="39">
        <v>1</v>
      </c>
      <c r="K13" s="39">
        <v>1</v>
      </c>
      <c r="L13" s="39">
        <v>1</v>
      </c>
      <c r="M13" s="39">
        <v>1</v>
      </c>
      <c r="N13" s="39">
        <v>1</v>
      </c>
      <c r="O13" s="39">
        <v>0</v>
      </c>
      <c r="P13" s="39">
        <v>1</v>
      </c>
      <c r="Q13" s="39">
        <v>1</v>
      </c>
      <c r="R13" s="39">
        <v>1</v>
      </c>
      <c r="S13" s="39">
        <v>1</v>
      </c>
      <c r="T13" s="39">
        <v>1</v>
      </c>
      <c r="U13" s="39">
        <v>1</v>
      </c>
      <c r="V13" s="39">
        <v>1</v>
      </c>
      <c r="W13" s="39">
        <v>0</v>
      </c>
      <c r="X13" s="39">
        <v>1</v>
      </c>
      <c r="Y13" s="39">
        <v>0</v>
      </c>
      <c r="Z13" s="39">
        <v>1</v>
      </c>
      <c r="AA13" s="39">
        <v>1</v>
      </c>
      <c r="AB13" s="39">
        <v>1</v>
      </c>
      <c r="AC13" s="39">
        <v>0</v>
      </c>
      <c r="AD13" s="39">
        <v>0</v>
      </c>
      <c r="AE13" s="39">
        <v>0</v>
      </c>
      <c r="AF13" s="39">
        <v>1</v>
      </c>
      <c r="AG13" s="97">
        <v>0</v>
      </c>
      <c r="AH13" s="97">
        <v>0</v>
      </c>
      <c r="AI13" s="97">
        <v>0</v>
      </c>
      <c r="AJ13" s="97">
        <v>1</v>
      </c>
      <c r="AK13" s="97">
        <v>0</v>
      </c>
      <c r="AL13" s="98">
        <f>SUM(C13:AK13)</f>
        <v>23</v>
      </c>
    </row>
    <row r="14" spans="2:41" ht="14" thickBot="1" x14ac:dyDescent="0.2">
      <c r="B14" s="96" t="str">
        <f>Resources!A14</f>
        <v>UKI-LT2-RHUL</v>
      </c>
      <c r="C14" s="39">
        <v>1</v>
      </c>
      <c r="D14" s="39">
        <v>1</v>
      </c>
      <c r="E14" s="39">
        <v>1</v>
      </c>
      <c r="F14" s="39">
        <v>0</v>
      </c>
      <c r="G14" s="39">
        <v>1</v>
      </c>
      <c r="H14" s="39">
        <v>1</v>
      </c>
      <c r="I14" s="39">
        <v>0</v>
      </c>
      <c r="J14" s="39">
        <v>1</v>
      </c>
      <c r="K14" s="39">
        <v>1</v>
      </c>
      <c r="L14" s="39">
        <v>0</v>
      </c>
      <c r="M14" s="39">
        <v>0</v>
      </c>
      <c r="N14" s="39">
        <v>1</v>
      </c>
      <c r="O14" s="39">
        <v>0</v>
      </c>
      <c r="P14" s="39">
        <v>1</v>
      </c>
      <c r="Q14" s="39">
        <v>0</v>
      </c>
      <c r="R14" s="39">
        <v>1</v>
      </c>
      <c r="S14" s="39">
        <v>1</v>
      </c>
      <c r="T14" s="39">
        <v>0</v>
      </c>
      <c r="U14" s="39">
        <v>0</v>
      </c>
      <c r="V14" s="39">
        <v>1</v>
      </c>
      <c r="W14" s="39">
        <v>0</v>
      </c>
      <c r="X14" s="39">
        <v>1</v>
      </c>
      <c r="Y14" s="39">
        <v>0</v>
      </c>
      <c r="Z14" s="39">
        <v>1</v>
      </c>
      <c r="AA14" s="39">
        <v>0</v>
      </c>
      <c r="AB14" s="39">
        <v>1</v>
      </c>
      <c r="AC14" s="39">
        <v>0</v>
      </c>
      <c r="AD14" s="39">
        <v>0</v>
      </c>
      <c r="AE14" s="39">
        <v>0</v>
      </c>
      <c r="AF14" s="39">
        <v>1</v>
      </c>
      <c r="AG14" s="97">
        <v>0</v>
      </c>
      <c r="AH14" s="97">
        <v>0</v>
      </c>
      <c r="AI14" s="97">
        <v>0</v>
      </c>
      <c r="AJ14" s="97">
        <v>0</v>
      </c>
      <c r="AK14" s="97">
        <v>1</v>
      </c>
      <c r="AL14" s="98">
        <f>SUM(C14:AK14)</f>
        <v>17</v>
      </c>
    </row>
    <row r="15" spans="2:41" ht="14" thickBot="1" x14ac:dyDescent="0.2">
      <c r="B15" s="99" t="s">
        <v>46</v>
      </c>
      <c r="C15" s="100">
        <f t="shared" ref="C15:AL15" si="0">SUM(C11:C14)</f>
        <v>4</v>
      </c>
      <c r="D15" s="100">
        <f t="shared" si="0"/>
        <v>4</v>
      </c>
      <c r="E15" s="100">
        <f t="shared" si="0"/>
        <v>2</v>
      </c>
      <c r="F15" s="100">
        <f t="shared" si="0"/>
        <v>1</v>
      </c>
      <c r="G15" s="100">
        <f t="shared" si="0"/>
        <v>3</v>
      </c>
      <c r="H15" s="100">
        <f t="shared" si="0"/>
        <v>4</v>
      </c>
      <c r="I15" s="100">
        <f t="shared" si="0"/>
        <v>1</v>
      </c>
      <c r="J15" s="100">
        <f t="shared" si="0"/>
        <v>4</v>
      </c>
      <c r="K15" s="100">
        <f t="shared" si="0"/>
        <v>4</v>
      </c>
      <c r="L15" s="100">
        <f t="shared" si="0"/>
        <v>1</v>
      </c>
      <c r="M15" s="100">
        <f t="shared" si="0"/>
        <v>1</v>
      </c>
      <c r="N15" s="100">
        <f t="shared" si="0"/>
        <v>4</v>
      </c>
      <c r="O15" s="100">
        <f t="shared" si="0"/>
        <v>0</v>
      </c>
      <c r="P15" s="100">
        <f t="shared" si="0"/>
        <v>3</v>
      </c>
      <c r="Q15" s="100">
        <f t="shared" si="0"/>
        <v>1</v>
      </c>
      <c r="R15" s="100">
        <f t="shared" si="0"/>
        <v>4</v>
      </c>
      <c r="S15" s="100">
        <f t="shared" si="0"/>
        <v>4</v>
      </c>
      <c r="T15" s="100">
        <f t="shared" si="0"/>
        <v>3</v>
      </c>
      <c r="U15" s="100">
        <f t="shared" si="0"/>
        <v>3</v>
      </c>
      <c r="V15" s="100">
        <f t="shared" si="0"/>
        <v>4</v>
      </c>
      <c r="W15" s="100">
        <f t="shared" si="0"/>
        <v>1</v>
      </c>
      <c r="X15" s="100">
        <f t="shared" si="0"/>
        <v>4</v>
      </c>
      <c r="Y15" s="100">
        <f t="shared" si="0"/>
        <v>0</v>
      </c>
      <c r="Z15" s="100">
        <f t="shared" si="0"/>
        <v>4</v>
      </c>
      <c r="AA15" s="100">
        <f t="shared" si="0"/>
        <v>2</v>
      </c>
      <c r="AB15" s="100">
        <f t="shared" si="0"/>
        <v>4</v>
      </c>
      <c r="AC15" s="100">
        <f t="shared" si="0"/>
        <v>1</v>
      </c>
      <c r="AD15" s="100">
        <f t="shared" si="0"/>
        <v>0</v>
      </c>
      <c r="AE15" s="100">
        <f t="shared" si="0"/>
        <v>0</v>
      </c>
      <c r="AF15" s="100">
        <f t="shared" si="0"/>
        <v>4</v>
      </c>
      <c r="AG15" s="100">
        <f t="shared" si="0"/>
        <v>1</v>
      </c>
      <c r="AH15" s="100">
        <f t="shared" si="0"/>
        <v>1</v>
      </c>
      <c r="AI15" s="100">
        <f t="shared" si="0"/>
        <v>0</v>
      </c>
      <c r="AJ15" s="100">
        <f t="shared" si="0"/>
        <v>1</v>
      </c>
      <c r="AK15" s="100">
        <f t="shared" si="0"/>
        <v>1</v>
      </c>
      <c r="AL15" s="99">
        <f t="shared" si="0"/>
        <v>79</v>
      </c>
    </row>
    <row r="18" spans="2:40" ht="14" thickBot="1" x14ac:dyDescent="0.2">
      <c r="B18" s="31" t="s">
        <v>119</v>
      </c>
    </row>
    <row r="19" spans="2:40" ht="142" thickBot="1" x14ac:dyDescent="0.2">
      <c r="B19" s="101" t="s">
        <v>33</v>
      </c>
      <c r="C19" s="102" t="s">
        <v>87</v>
      </c>
      <c r="D19" s="102" t="s">
        <v>88</v>
      </c>
      <c r="E19" s="102" t="s">
        <v>89</v>
      </c>
      <c r="F19" s="102" t="s">
        <v>90</v>
      </c>
      <c r="G19" s="102" t="s">
        <v>91</v>
      </c>
      <c r="H19" s="102" t="s">
        <v>93</v>
      </c>
      <c r="I19" s="102" t="s">
        <v>92</v>
      </c>
      <c r="J19" s="102" t="s">
        <v>94</v>
      </c>
      <c r="K19" s="102" t="s">
        <v>95</v>
      </c>
      <c r="L19" s="102" t="s">
        <v>96</v>
      </c>
      <c r="M19" s="102" t="s">
        <v>97</v>
      </c>
      <c r="N19" s="102" t="s">
        <v>98</v>
      </c>
      <c r="O19" s="102" t="s">
        <v>99</v>
      </c>
      <c r="P19" s="102" t="s">
        <v>100</v>
      </c>
      <c r="Q19" s="102" t="s">
        <v>101</v>
      </c>
      <c r="R19" s="102" t="s">
        <v>102</v>
      </c>
      <c r="S19" s="102" t="s">
        <v>103</v>
      </c>
      <c r="T19" s="102" t="s">
        <v>104</v>
      </c>
      <c r="U19" s="102" t="s">
        <v>105</v>
      </c>
      <c r="V19" s="102" t="s">
        <v>106</v>
      </c>
      <c r="W19" s="102" t="s">
        <v>107</v>
      </c>
      <c r="X19" s="102" t="s">
        <v>108</v>
      </c>
      <c r="Y19" s="102" t="s">
        <v>120</v>
      </c>
      <c r="Z19" s="102" t="s">
        <v>109</v>
      </c>
      <c r="AA19" s="102" t="s">
        <v>115</v>
      </c>
      <c r="AB19" s="102" t="s">
        <v>110</v>
      </c>
      <c r="AC19" s="102" t="s">
        <v>111</v>
      </c>
      <c r="AD19" s="102" t="s">
        <v>112</v>
      </c>
      <c r="AE19" s="103" t="s">
        <v>113</v>
      </c>
      <c r="AF19" s="103" t="s">
        <v>114</v>
      </c>
      <c r="AG19" s="155" t="s">
        <v>172</v>
      </c>
      <c r="AH19" s="103" t="s">
        <v>173</v>
      </c>
      <c r="AI19" s="103" t="s">
        <v>116</v>
      </c>
      <c r="AJ19" s="103" t="s">
        <v>117</v>
      </c>
      <c r="AK19" s="103" t="s">
        <v>118</v>
      </c>
      <c r="AL19" s="101" t="s">
        <v>46</v>
      </c>
      <c r="AM19" s="104" t="s">
        <v>121</v>
      </c>
      <c r="AN19" s="104" t="s">
        <v>122</v>
      </c>
    </row>
    <row r="20" spans="2:40" ht="14" thickBot="1" x14ac:dyDescent="0.2">
      <c r="B20" s="105" t="s">
        <v>41</v>
      </c>
      <c r="C20" s="106">
        <v>15.66</v>
      </c>
      <c r="D20" s="106">
        <v>0.33</v>
      </c>
      <c r="E20" s="106">
        <v>0</v>
      </c>
      <c r="F20" s="106">
        <v>0</v>
      </c>
      <c r="G20" s="106">
        <v>0</v>
      </c>
      <c r="H20" s="106">
        <v>1080</v>
      </c>
      <c r="I20" s="106">
        <v>0</v>
      </c>
      <c r="J20" s="106">
        <v>4.16</v>
      </c>
      <c r="K20" s="106">
        <v>0</v>
      </c>
      <c r="L20" s="106">
        <v>0</v>
      </c>
      <c r="M20" s="106">
        <v>0</v>
      </c>
      <c r="N20" s="106">
        <v>0.47599999999999998</v>
      </c>
      <c r="O20" s="106">
        <v>0</v>
      </c>
      <c r="P20" s="106">
        <v>0</v>
      </c>
      <c r="Q20" s="106">
        <v>0</v>
      </c>
      <c r="R20" s="106">
        <v>0</v>
      </c>
      <c r="S20" s="106">
        <v>0</v>
      </c>
      <c r="T20" s="106">
        <v>0</v>
      </c>
      <c r="U20" s="106">
        <v>0</v>
      </c>
      <c r="V20" s="106">
        <v>0</v>
      </c>
      <c r="W20" s="106">
        <v>0</v>
      </c>
      <c r="X20" s="106">
        <v>0</v>
      </c>
      <c r="Y20" s="106">
        <v>0</v>
      </c>
      <c r="Z20" s="106">
        <v>7.0000000000000001E-3</v>
      </c>
      <c r="AA20" s="106">
        <v>0</v>
      </c>
      <c r="AB20" s="106">
        <v>0</v>
      </c>
      <c r="AC20" s="106">
        <v>0</v>
      </c>
      <c r="AD20" s="106">
        <v>0</v>
      </c>
      <c r="AE20" s="67">
        <v>0.23400000000000001</v>
      </c>
      <c r="AF20" s="67">
        <v>0</v>
      </c>
      <c r="AG20" s="67">
        <v>0</v>
      </c>
      <c r="AH20" s="67">
        <v>0</v>
      </c>
      <c r="AI20" s="106">
        <v>0.20200000000000001</v>
      </c>
      <c r="AJ20" s="106">
        <v>0</v>
      </c>
      <c r="AK20" s="107">
        <v>2E-3</v>
      </c>
      <c r="AL20" s="108">
        <f>SUM(C20:AK20)</f>
        <v>1101.0710000000001</v>
      </c>
      <c r="AM20" s="109">
        <f>AL20/$AL$24</f>
        <v>9.7745663399562102E-2</v>
      </c>
      <c r="AN20" s="109">
        <f>(AL20-(C20+H20+S20))/AL20</f>
        <v>4.9143061619096838E-3</v>
      </c>
    </row>
    <row r="21" spans="2:40" ht="14" thickBot="1" x14ac:dyDescent="0.2">
      <c r="B21" s="110" t="s">
        <v>47</v>
      </c>
      <c r="C21" s="111">
        <v>0</v>
      </c>
      <c r="D21" s="111">
        <v>0</v>
      </c>
      <c r="E21" s="111">
        <v>0</v>
      </c>
      <c r="F21" s="111">
        <v>0</v>
      </c>
      <c r="G21" s="111">
        <v>0</v>
      </c>
      <c r="H21" s="111">
        <f>(2505895+ 989506)/1000</f>
        <v>3495.4009999999998</v>
      </c>
      <c r="I21" s="111">
        <v>36.652000000000001</v>
      </c>
      <c r="J21" s="111">
        <v>0</v>
      </c>
      <c r="K21" s="111">
        <v>248.833</v>
      </c>
      <c r="L21" s="111">
        <v>0</v>
      </c>
      <c r="M21" s="111">
        <v>0</v>
      </c>
      <c r="N21" s="111">
        <v>0</v>
      </c>
      <c r="O21" s="111">
        <v>0</v>
      </c>
      <c r="P21" s="111">
        <v>0</v>
      </c>
      <c r="Q21" s="111">
        <v>0</v>
      </c>
      <c r="R21" s="111">
        <v>0</v>
      </c>
      <c r="S21" s="111">
        <v>368.88</v>
      </c>
      <c r="T21" s="111">
        <v>0</v>
      </c>
      <c r="U21" s="111">
        <v>528.76900000000001</v>
      </c>
      <c r="V21" s="111">
        <v>0</v>
      </c>
      <c r="W21" s="111">
        <v>0</v>
      </c>
      <c r="X21" s="111">
        <v>0</v>
      </c>
      <c r="Y21" s="111">
        <v>145.98699999999999</v>
      </c>
      <c r="Z21" s="111">
        <v>0</v>
      </c>
      <c r="AA21" s="111">
        <v>0</v>
      </c>
      <c r="AB21" s="111">
        <v>0</v>
      </c>
      <c r="AC21" s="111">
        <v>360.17</v>
      </c>
      <c r="AD21" s="111">
        <v>0</v>
      </c>
      <c r="AE21" s="154">
        <v>0</v>
      </c>
      <c r="AF21" s="111">
        <v>47.164999999999999</v>
      </c>
      <c r="AG21" s="111">
        <v>0</v>
      </c>
      <c r="AH21" s="111">
        <v>0</v>
      </c>
      <c r="AI21" s="111">
        <v>0</v>
      </c>
      <c r="AJ21" s="111">
        <v>0</v>
      </c>
      <c r="AK21" s="112">
        <v>0</v>
      </c>
      <c r="AL21" s="108">
        <f>SUM(C21:AK21)</f>
        <v>5231.857</v>
      </c>
      <c r="AM21" s="109">
        <f>AL21/$AL$24</f>
        <v>0.46444900762679492</v>
      </c>
      <c r="AN21" s="109">
        <f t="shared" ref="AN21:AN23" si="1">(AL21-(C21+H21+S21))/AL21</f>
        <v>0.26139399452240381</v>
      </c>
    </row>
    <row r="22" spans="2:40" ht="14" thickBot="1" x14ac:dyDescent="0.2">
      <c r="B22" s="110" t="s">
        <v>49</v>
      </c>
      <c r="C22" s="111">
        <v>3500</v>
      </c>
      <c r="D22" s="111">
        <v>0.93600000000000005</v>
      </c>
      <c r="E22" s="111">
        <v>0</v>
      </c>
      <c r="F22" s="111">
        <v>0</v>
      </c>
      <c r="G22" s="111">
        <v>7.2999999999999995E-2</v>
      </c>
      <c r="H22" s="111">
        <v>3.3</v>
      </c>
      <c r="I22" s="111">
        <v>0</v>
      </c>
      <c r="J22" s="111">
        <v>1.3</v>
      </c>
      <c r="K22" s="111">
        <v>0</v>
      </c>
      <c r="L22" s="111">
        <v>0</v>
      </c>
      <c r="M22" s="111">
        <v>1.6E-2</v>
      </c>
      <c r="N22" s="111">
        <v>6.9000000000000006E-2</v>
      </c>
      <c r="O22" s="111">
        <v>0.67300000000000004</v>
      </c>
      <c r="P22" s="111">
        <v>0.68600000000000005</v>
      </c>
      <c r="Q22" s="111">
        <v>0</v>
      </c>
      <c r="R22" s="111">
        <v>0</v>
      </c>
      <c r="S22" s="111">
        <v>189</v>
      </c>
      <c r="T22" s="111">
        <v>0.26500000000000001</v>
      </c>
      <c r="U22" s="111">
        <v>0</v>
      </c>
      <c r="V22" s="111">
        <v>0</v>
      </c>
      <c r="W22" s="111">
        <v>0</v>
      </c>
      <c r="X22" s="111">
        <v>0</v>
      </c>
      <c r="Y22" s="111">
        <v>0</v>
      </c>
      <c r="Z22" s="111">
        <v>2.3E-2</v>
      </c>
      <c r="AA22" s="111">
        <v>0.156</v>
      </c>
      <c r="AB22" s="111">
        <v>11</v>
      </c>
      <c r="AC22" s="111">
        <v>0</v>
      </c>
      <c r="AD22" s="111">
        <v>1.9E-2</v>
      </c>
      <c r="AE22" s="111">
        <v>0</v>
      </c>
      <c r="AF22" s="111">
        <v>232</v>
      </c>
      <c r="AG22" s="111">
        <v>0</v>
      </c>
      <c r="AH22" s="111">
        <v>0</v>
      </c>
      <c r="AI22" s="111">
        <v>5.1999999999999998E-3</v>
      </c>
      <c r="AJ22" s="111">
        <v>1.4</v>
      </c>
      <c r="AK22" s="112">
        <v>0</v>
      </c>
      <c r="AL22" s="108">
        <f>SUM(C22:AK22)</f>
        <v>3940.9212000000002</v>
      </c>
      <c r="AM22" s="109">
        <f>AL22/$AL$24</f>
        <v>0.34984842675849087</v>
      </c>
      <c r="AN22" s="109">
        <f t="shared" si="1"/>
        <v>6.3087077204182621E-2</v>
      </c>
    </row>
    <row r="23" spans="2:40" ht="14" thickBot="1" x14ac:dyDescent="0.2">
      <c r="B23" s="110" t="s">
        <v>51</v>
      </c>
      <c r="C23" s="111">
        <v>989</v>
      </c>
      <c r="D23" s="111">
        <v>0</v>
      </c>
      <c r="E23" s="111">
        <v>0</v>
      </c>
      <c r="F23" s="111">
        <v>0</v>
      </c>
      <c r="G23" s="111">
        <v>0</v>
      </c>
      <c r="H23" s="111">
        <v>1.57</v>
      </c>
      <c r="I23" s="111">
        <v>0</v>
      </c>
      <c r="J23" s="111">
        <v>1.6E-2</v>
      </c>
      <c r="K23" s="111">
        <v>0</v>
      </c>
      <c r="L23" s="111">
        <v>0</v>
      </c>
      <c r="M23" s="111">
        <v>0</v>
      </c>
      <c r="N23" s="111">
        <v>6.0000000000000001E-3</v>
      </c>
      <c r="O23" s="113">
        <v>0.19</v>
      </c>
      <c r="P23" s="111">
        <v>0</v>
      </c>
      <c r="Q23" s="111">
        <v>0</v>
      </c>
      <c r="R23" s="111">
        <v>0</v>
      </c>
      <c r="S23" s="111">
        <v>0</v>
      </c>
      <c r="T23" s="111">
        <v>0</v>
      </c>
      <c r="U23" s="111">
        <v>0</v>
      </c>
      <c r="V23" s="111">
        <v>0</v>
      </c>
      <c r="W23" s="111">
        <v>0</v>
      </c>
      <c r="X23" s="111">
        <v>0</v>
      </c>
      <c r="Y23" s="111">
        <v>0</v>
      </c>
      <c r="Z23" s="111">
        <v>0.02</v>
      </c>
      <c r="AA23" s="111">
        <v>0</v>
      </c>
      <c r="AB23" s="111">
        <v>0</v>
      </c>
      <c r="AC23" s="111">
        <v>0</v>
      </c>
      <c r="AD23" s="111">
        <v>0</v>
      </c>
      <c r="AE23" s="111">
        <v>0</v>
      </c>
      <c r="AF23" s="111">
        <v>0</v>
      </c>
      <c r="AG23" s="111">
        <v>0</v>
      </c>
      <c r="AH23" s="111">
        <v>0</v>
      </c>
      <c r="AI23" s="114">
        <v>0</v>
      </c>
      <c r="AJ23" s="114">
        <v>0</v>
      </c>
      <c r="AK23" s="115">
        <v>2E-3</v>
      </c>
      <c r="AL23" s="108">
        <f>SUM(C23:AK23)</f>
        <v>990.80399999999997</v>
      </c>
      <c r="AM23" s="109">
        <f>AL23/$AL$24</f>
        <v>8.795690221515208E-2</v>
      </c>
      <c r="AN23" s="109">
        <f t="shared" si="1"/>
        <v>2.3617183620567095E-4</v>
      </c>
    </row>
    <row r="24" spans="2:40" ht="14" thickBot="1" x14ac:dyDescent="0.2">
      <c r="B24" s="99" t="s">
        <v>46</v>
      </c>
      <c r="C24" s="116">
        <f t="shared" ref="C24:AM24" si="2">SUM(C20:C23)</f>
        <v>4504.66</v>
      </c>
      <c r="D24" s="100">
        <f t="shared" si="2"/>
        <v>1.266</v>
      </c>
      <c r="E24" s="100">
        <f t="shared" si="2"/>
        <v>0</v>
      </c>
      <c r="F24" s="100">
        <f t="shared" si="2"/>
        <v>0</v>
      </c>
      <c r="G24" s="100">
        <f t="shared" si="2"/>
        <v>7.2999999999999995E-2</v>
      </c>
      <c r="H24" s="116">
        <f t="shared" si="2"/>
        <v>4580.2709999999997</v>
      </c>
      <c r="I24" s="100">
        <f t="shared" si="2"/>
        <v>36.652000000000001</v>
      </c>
      <c r="J24" s="100">
        <f t="shared" si="2"/>
        <v>5.476</v>
      </c>
      <c r="K24" s="100">
        <f t="shared" si="2"/>
        <v>248.833</v>
      </c>
      <c r="L24" s="100">
        <f t="shared" si="2"/>
        <v>0</v>
      </c>
      <c r="M24" s="100">
        <f t="shared" si="2"/>
        <v>1.6E-2</v>
      </c>
      <c r="N24" s="100">
        <f t="shared" si="2"/>
        <v>0.55099999999999993</v>
      </c>
      <c r="O24" s="100">
        <f t="shared" si="2"/>
        <v>0.86299999999999999</v>
      </c>
      <c r="P24" s="100">
        <f t="shared" si="2"/>
        <v>0.68600000000000005</v>
      </c>
      <c r="Q24" s="100">
        <f t="shared" si="2"/>
        <v>0</v>
      </c>
      <c r="R24" s="100">
        <f t="shared" si="2"/>
        <v>0</v>
      </c>
      <c r="S24" s="100">
        <f t="shared" si="2"/>
        <v>557.88</v>
      </c>
      <c r="T24" s="100">
        <f t="shared" si="2"/>
        <v>0.26500000000000001</v>
      </c>
      <c r="U24" s="100">
        <f t="shared" si="2"/>
        <v>528.76900000000001</v>
      </c>
      <c r="V24" s="100">
        <f t="shared" si="2"/>
        <v>0</v>
      </c>
      <c r="W24" s="100">
        <f t="shared" si="2"/>
        <v>0</v>
      </c>
      <c r="X24" s="100">
        <f t="shared" si="2"/>
        <v>0</v>
      </c>
      <c r="Y24" s="100">
        <f t="shared" si="2"/>
        <v>145.98699999999999</v>
      </c>
      <c r="Z24" s="100">
        <f t="shared" si="2"/>
        <v>0.05</v>
      </c>
      <c r="AA24" s="100">
        <f t="shared" si="2"/>
        <v>0.156</v>
      </c>
      <c r="AB24" s="100">
        <f t="shared" si="2"/>
        <v>11</v>
      </c>
      <c r="AC24" s="100">
        <f t="shared" si="2"/>
        <v>360.17</v>
      </c>
      <c r="AD24" s="100">
        <f t="shared" si="2"/>
        <v>1.9E-2</v>
      </c>
      <c r="AE24" s="100">
        <f t="shared" si="2"/>
        <v>0.23400000000000001</v>
      </c>
      <c r="AF24" s="100">
        <f t="shared" si="2"/>
        <v>279.16500000000002</v>
      </c>
      <c r="AG24" s="100">
        <f t="shared" si="2"/>
        <v>0</v>
      </c>
      <c r="AH24" s="100">
        <f t="shared" si="2"/>
        <v>0</v>
      </c>
      <c r="AI24" s="100">
        <f t="shared" si="2"/>
        <v>0.20720000000000002</v>
      </c>
      <c r="AJ24" s="100">
        <f t="shared" si="2"/>
        <v>1.4</v>
      </c>
      <c r="AK24" s="100">
        <f t="shared" si="2"/>
        <v>4.0000000000000001E-3</v>
      </c>
      <c r="AL24" s="116">
        <f t="shared" si="2"/>
        <v>11264.653200000001</v>
      </c>
      <c r="AM24" s="117">
        <f t="shared" si="2"/>
        <v>1</v>
      </c>
      <c r="AN24" s="109">
        <f>(AL24-(C24+H24+S24))/AL24</f>
        <v>0.14397622112325667</v>
      </c>
    </row>
    <row r="27" spans="2:40" x14ac:dyDescent="0.15">
      <c r="U27" s="12"/>
    </row>
  </sheetData>
  <sortState xmlns:xlrd2="http://schemas.microsoft.com/office/spreadsheetml/2017/richdata2" columnSort="1" ref="C19:AH24">
    <sortCondition ref="C19:AH19"/>
  </sortState>
  <mergeCells count="4">
    <mergeCell ref="B2:F2"/>
    <mergeCell ref="C3:F3"/>
    <mergeCell ref="C4:F4"/>
    <mergeCell ref="C5:F5"/>
  </mergeCells>
  <pageMargins left="0.75" right="0.75" top="1" bottom="1" header="0.51180555555555496" footer="0.51180555555555496"/>
  <pageSetup paperSize="9"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L30"/>
  <sheetViews>
    <sheetView showGridLines="0" zoomScale="150" zoomScaleNormal="150" workbookViewId="0">
      <selection activeCell="D26" sqref="D26"/>
    </sheetView>
  </sheetViews>
  <sheetFormatPr baseColWidth="10" defaultColWidth="8.83203125" defaultRowHeight="13" x14ac:dyDescent="0.15"/>
  <cols>
    <col min="1" max="1" width="8.83203125" customWidth="1"/>
    <col min="2" max="2" width="15.83203125" customWidth="1"/>
    <col min="3" max="3" width="17.83203125" customWidth="1"/>
    <col min="4" max="1025" width="8.83203125" customWidth="1"/>
  </cols>
  <sheetData>
    <row r="2" spans="2:9" x14ac:dyDescent="0.15">
      <c r="B2" s="2" t="s">
        <v>0</v>
      </c>
      <c r="C2" s="3"/>
    </row>
    <row r="3" spans="2:9" x14ac:dyDescent="0.15">
      <c r="B3" s="5" t="s">
        <v>2</v>
      </c>
      <c r="C3" s="24" t="str">
        <f>Metrics!B3</f>
        <v>LondonGrid Tier 2</v>
      </c>
    </row>
    <row r="4" spans="2:9" x14ac:dyDescent="0.15">
      <c r="B4" s="5" t="s">
        <v>5</v>
      </c>
      <c r="C4" s="24" t="str">
        <f>Metrics!B4</f>
        <v>Q319</v>
      </c>
    </row>
    <row r="5" spans="2:9" x14ac:dyDescent="0.15">
      <c r="B5" s="9" t="s">
        <v>7</v>
      </c>
      <c r="C5" s="118" t="str">
        <f>Metrics!B5</f>
        <v>Duncan Rand</v>
      </c>
    </row>
    <row r="7" spans="2:9" x14ac:dyDescent="0.15">
      <c r="B7" s="31" t="s">
        <v>123</v>
      </c>
      <c r="C7" s="31"/>
    </row>
    <row r="8" spans="2:9" ht="13.5" customHeight="1" x14ac:dyDescent="0.15">
      <c r="B8" s="119"/>
      <c r="C8" s="120"/>
      <c r="D8" s="179" t="s">
        <v>124</v>
      </c>
      <c r="E8" s="179"/>
      <c r="F8" s="179"/>
      <c r="G8" s="180" t="s">
        <v>125</v>
      </c>
      <c r="H8" s="180"/>
      <c r="I8" s="180"/>
    </row>
    <row r="9" spans="2:9" ht="14" x14ac:dyDescent="0.15">
      <c r="B9" s="60" t="s">
        <v>33</v>
      </c>
      <c r="C9" s="121" t="s">
        <v>126</v>
      </c>
      <c r="D9" s="122" t="s">
        <v>127</v>
      </c>
      <c r="E9" s="123" t="s">
        <v>128</v>
      </c>
      <c r="F9" s="124" t="s">
        <v>129</v>
      </c>
      <c r="G9" s="33" t="s">
        <v>127</v>
      </c>
      <c r="H9" s="123" t="s">
        <v>128</v>
      </c>
      <c r="I9" s="62" t="s">
        <v>129</v>
      </c>
    </row>
    <row r="10" spans="2:9" x14ac:dyDescent="0.15">
      <c r="B10" s="125" t="str">
        <f>Resources!A11</f>
        <v>UKI-LT2-Brunel</v>
      </c>
      <c r="C10" s="126" t="s">
        <v>130</v>
      </c>
      <c r="D10" s="217">
        <v>0.5</v>
      </c>
      <c r="E10" s="218">
        <v>0.5</v>
      </c>
      <c r="F10" s="219">
        <v>0.5</v>
      </c>
      <c r="G10" s="225" t="s">
        <v>71</v>
      </c>
      <c r="H10" s="218" t="s">
        <v>71</v>
      </c>
      <c r="I10" s="226" t="s">
        <v>71</v>
      </c>
    </row>
    <row r="11" spans="2:9" x14ac:dyDescent="0.15">
      <c r="B11" s="98"/>
      <c r="C11" s="127" t="s">
        <v>131</v>
      </c>
      <c r="D11" s="220" t="s">
        <v>71</v>
      </c>
      <c r="E11" s="221" t="s">
        <v>71</v>
      </c>
      <c r="F11" s="222" t="s">
        <v>71</v>
      </c>
      <c r="G11" s="223">
        <v>0.2</v>
      </c>
      <c r="H11" s="221">
        <v>0.2</v>
      </c>
      <c r="I11" s="222">
        <v>0.2</v>
      </c>
    </row>
    <row r="12" spans="2:9" x14ac:dyDescent="0.15">
      <c r="B12" s="98"/>
      <c r="C12" s="127" t="s">
        <v>132</v>
      </c>
      <c r="D12" s="220"/>
      <c r="E12" s="221"/>
      <c r="F12" s="224"/>
      <c r="G12" s="223">
        <v>0.2</v>
      </c>
      <c r="H12" s="221">
        <v>0.2</v>
      </c>
      <c r="I12" s="222">
        <v>0.2</v>
      </c>
    </row>
    <row r="13" spans="2:9" x14ac:dyDescent="0.15">
      <c r="B13" s="98" t="str">
        <f>Resources!A12</f>
        <v>UKI-LT2-IC-HEP</v>
      </c>
      <c r="C13" s="127" t="s">
        <v>133</v>
      </c>
      <c r="D13" s="131">
        <v>1</v>
      </c>
      <c r="E13" s="82">
        <v>1</v>
      </c>
      <c r="F13" s="132">
        <v>1</v>
      </c>
      <c r="G13" s="133"/>
      <c r="H13" s="82"/>
      <c r="I13" s="134"/>
    </row>
    <row r="14" spans="2:9" x14ac:dyDescent="0.15">
      <c r="B14" s="98"/>
      <c r="C14" s="127" t="s">
        <v>134</v>
      </c>
      <c r="D14" s="131">
        <v>1</v>
      </c>
      <c r="E14" s="82">
        <v>1</v>
      </c>
      <c r="F14" s="132">
        <v>1</v>
      </c>
      <c r="G14" s="133"/>
      <c r="H14" s="82"/>
      <c r="I14" s="134"/>
    </row>
    <row r="15" spans="2:9" x14ac:dyDescent="0.15">
      <c r="B15" s="98"/>
      <c r="C15" s="135" t="s">
        <v>135</v>
      </c>
      <c r="D15" s="131"/>
      <c r="E15" s="82"/>
      <c r="F15" s="132"/>
      <c r="G15" s="133">
        <v>1</v>
      </c>
      <c r="H15" s="82">
        <v>1</v>
      </c>
      <c r="I15" s="134">
        <v>1</v>
      </c>
    </row>
    <row r="16" spans="2:9" x14ac:dyDescent="0.15">
      <c r="B16" s="98"/>
      <c r="C16" s="127" t="s">
        <v>8</v>
      </c>
      <c r="D16" s="131">
        <v>0.5</v>
      </c>
      <c r="E16" s="82">
        <v>0.5</v>
      </c>
      <c r="F16" s="132">
        <v>0.5</v>
      </c>
      <c r="G16" s="133"/>
      <c r="H16" s="82"/>
      <c r="I16" s="134"/>
    </row>
    <row r="17" spans="2:12" x14ac:dyDescent="0.15">
      <c r="B17" s="98"/>
      <c r="C17" s="127" t="s">
        <v>136</v>
      </c>
      <c r="D17" s="131"/>
      <c r="E17" s="82"/>
      <c r="F17" s="132"/>
      <c r="G17" s="133">
        <v>0.1</v>
      </c>
      <c r="H17" s="82">
        <v>0.1</v>
      </c>
      <c r="I17" s="134">
        <v>0.1</v>
      </c>
    </row>
    <row r="18" spans="2:12" x14ac:dyDescent="0.15">
      <c r="B18" s="98" t="str">
        <f>Resources!A13</f>
        <v>UKI-LT2-QMUL</v>
      </c>
      <c r="C18" s="127" t="s">
        <v>137</v>
      </c>
      <c r="D18" s="131">
        <v>1</v>
      </c>
      <c r="E18" s="82">
        <v>1</v>
      </c>
      <c r="F18" s="132">
        <v>1</v>
      </c>
      <c r="G18" s="133"/>
      <c r="H18" s="82"/>
      <c r="I18" s="134"/>
      <c r="L18" s="80"/>
    </row>
    <row r="19" spans="2:12" x14ac:dyDescent="0.15">
      <c r="B19" s="98"/>
      <c r="C19" s="127" t="s">
        <v>138</v>
      </c>
      <c r="D19" s="131">
        <v>1</v>
      </c>
      <c r="E19" s="82">
        <v>1</v>
      </c>
      <c r="F19" s="132">
        <v>1</v>
      </c>
      <c r="G19" s="133"/>
      <c r="H19" s="82"/>
      <c r="I19" s="134"/>
    </row>
    <row r="20" spans="2:12" x14ac:dyDescent="0.15">
      <c r="B20" s="98"/>
      <c r="C20" s="127" t="s">
        <v>139</v>
      </c>
      <c r="D20" s="131"/>
      <c r="E20" s="82"/>
      <c r="F20" s="132"/>
      <c r="G20" s="133">
        <v>0.1</v>
      </c>
      <c r="H20" s="82">
        <v>0.1</v>
      </c>
      <c r="I20" s="134">
        <v>0.1</v>
      </c>
    </row>
    <row r="21" spans="2:12" x14ac:dyDescent="0.15">
      <c r="B21" s="98" t="str">
        <f>Resources!A14</f>
        <v>UKI-LT2-RHUL</v>
      </c>
      <c r="C21" s="127" t="s">
        <v>170</v>
      </c>
      <c r="D21" s="131">
        <v>0.5</v>
      </c>
      <c r="E21" s="82">
        <v>0.5</v>
      </c>
      <c r="F21" s="132">
        <v>0.5</v>
      </c>
      <c r="G21" s="133"/>
      <c r="H21" s="82"/>
      <c r="I21" s="134"/>
    </row>
    <row r="22" spans="2:12" x14ac:dyDescent="0.15">
      <c r="B22" s="98"/>
      <c r="C22" s="127" t="s">
        <v>140</v>
      </c>
      <c r="D22" s="128"/>
      <c r="E22" s="82"/>
      <c r="F22" s="130"/>
      <c r="G22" s="129">
        <v>0.2</v>
      </c>
      <c r="H22" s="82">
        <v>0.2</v>
      </c>
      <c r="I22" s="24">
        <v>0.2</v>
      </c>
    </row>
    <row r="23" spans="2:12" x14ac:dyDescent="0.15">
      <c r="B23" s="98" t="str">
        <f>Resources!A15</f>
        <v>UKI-LT2-UCL-HEP</v>
      </c>
      <c r="C23" s="127" t="s">
        <v>141</v>
      </c>
      <c r="D23" s="128"/>
      <c r="E23" s="82"/>
      <c r="F23" s="130"/>
      <c r="G23" s="129">
        <v>0.05</v>
      </c>
      <c r="H23" s="82">
        <v>0.05</v>
      </c>
      <c r="I23" s="24">
        <v>0.05</v>
      </c>
    </row>
    <row r="24" spans="2:12" x14ac:dyDescent="0.15">
      <c r="B24" s="136" t="s">
        <v>46</v>
      </c>
      <c r="C24" s="137"/>
      <c r="D24" s="100">
        <f>SUM(D10:D23)</f>
        <v>5.5</v>
      </c>
      <c r="E24" s="138">
        <f>SUM(E10:E23)</f>
        <v>5.5</v>
      </c>
      <c r="F24" s="139">
        <f>SUM(F10:F23)</f>
        <v>5.5</v>
      </c>
      <c r="G24" s="100">
        <f>SUM(G10:G23)</f>
        <v>1.85</v>
      </c>
      <c r="H24" s="138">
        <f>SUM(H10:H23)</f>
        <v>1.85</v>
      </c>
      <c r="I24" s="139">
        <f>SUM(I10:I23)</f>
        <v>1.85</v>
      </c>
    </row>
    <row r="30" spans="2:12" ht="13.5" customHeight="1" x14ac:dyDescent="0.15"/>
  </sheetData>
  <mergeCells count="2">
    <mergeCell ref="D8:F8"/>
    <mergeCell ref="G8:I8"/>
  </mergeCells>
  <pageMargins left="0.75" right="0.75" top="1" bottom="1" header="0.51180555555555496" footer="0.51180555555555496"/>
  <pageSetup paperSize="9"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M77"/>
  <sheetViews>
    <sheetView showGridLines="0" zoomScale="125" zoomScaleNormal="125" workbookViewId="0">
      <selection activeCell="C10" sqref="C10:G10"/>
    </sheetView>
  </sheetViews>
  <sheetFormatPr baseColWidth="10" defaultColWidth="8.83203125" defaultRowHeight="13" x14ac:dyDescent="0.15"/>
  <cols>
    <col min="1" max="1" width="8.83203125" customWidth="1"/>
    <col min="2" max="2" width="15.6640625" customWidth="1"/>
    <col min="3" max="3" width="14.83203125" customWidth="1"/>
    <col min="4" max="6" width="8.83203125" customWidth="1"/>
    <col min="7" max="7" width="75.6640625" customWidth="1"/>
    <col min="8" max="1025" width="8.83203125" customWidth="1"/>
  </cols>
  <sheetData>
    <row r="2" spans="2:12" x14ac:dyDescent="0.15">
      <c r="B2" s="140" t="s">
        <v>142</v>
      </c>
      <c r="C2" s="141"/>
    </row>
    <row r="3" spans="2:12" x14ac:dyDescent="0.15">
      <c r="B3" s="142" t="s">
        <v>143</v>
      </c>
      <c r="C3" s="143" t="str">
        <f>Metrics!B3</f>
        <v>LondonGrid Tier 2</v>
      </c>
    </row>
    <row r="4" spans="2:12" x14ac:dyDescent="0.15">
      <c r="B4" s="5" t="s">
        <v>5</v>
      </c>
      <c r="C4" s="24" t="str">
        <f>Metrics!B4</f>
        <v>Q319</v>
      </c>
    </row>
    <row r="5" spans="2:12" x14ac:dyDescent="0.15">
      <c r="B5" s="9" t="s">
        <v>7</v>
      </c>
      <c r="C5" s="118" t="str">
        <f>Metrics!B5</f>
        <v>Duncan Rand</v>
      </c>
    </row>
    <row r="7" spans="2:12" x14ac:dyDescent="0.15">
      <c r="B7" s="31" t="s">
        <v>144</v>
      </c>
    </row>
    <row r="8" spans="2:12" ht="16" customHeight="1" x14ac:dyDescent="0.15">
      <c r="B8" s="144" t="s">
        <v>145</v>
      </c>
      <c r="C8" s="210" t="s">
        <v>146</v>
      </c>
      <c r="D8" s="210"/>
      <c r="E8" s="210"/>
      <c r="F8" s="210"/>
      <c r="G8" s="210"/>
      <c r="H8" s="211" t="s">
        <v>147</v>
      </c>
      <c r="I8" s="211"/>
      <c r="J8" s="211"/>
      <c r="K8" s="211"/>
      <c r="L8" s="211"/>
    </row>
    <row r="9" spans="2:12" ht="87" customHeight="1" x14ac:dyDescent="0.15">
      <c r="B9" s="145" t="str">
        <f>Resources!A11</f>
        <v>UKI-LT2-Brunel</v>
      </c>
      <c r="C9" s="227" t="s">
        <v>186</v>
      </c>
      <c r="D9" s="212"/>
      <c r="E9" s="212"/>
      <c r="F9" s="212"/>
      <c r="G9" s="212"/>
      <c r="H9" s="213"/>
      <c r="I9" s="213"/>
      <c r="J9" s="213"/>
      <c r="K9" s="213"/>
      <c r="L9" s="213"/>
    </row>
    <row r="10" spans="2:12" ht="67" customHeight="1" x14ac:dyDescent="0.15">
      <c r="B10" s="146" t="str">
        <f>Resources!A12</f>
        <v>UKI-LT2-IC-HEP</v>
      </c>
      <c r="C10" s="214" t="s">
        <v>177</v>
      </c>
      <c r="D10" s="214"/>
      <c r="E10" s="214"/>
      <c r="F10" s="214"/>
      <c r="G10" s="214"/>
      <c r="H10" s="215"/>
      <c r="I10" s="215"/>
      <c r="J10" s="215"/>
      <c r="K10" s="215"/>
      <c r="L10" s="215"/>
    </row>
    <row r="11" spans="2:12" ht="202" customHeight="1" x14ac:dyDescent="0.15">
      <c r="B11" s="146" t="str">
        <f>Resources!A13</f>
        <v>UKI-LT2-QMUL</v>
      </c>
      <c r="C11" s="214" t="s">
        <v>185</v>
      </c>
      <c r="D11" s="214"/>
      <c r="E11" s="214"/>
      <c r="F11" s="214"/>
      <c r="G11" s="214"/>
      <c r="H11" s="215"/>
      <c r="I11" s="215"/>
      <c r="J11" s="215"/>
      <c r="K11" s="215"/>
      <c r="L11" s="215"/>
    </row>
    <row r="12" spans="2:12" ht="131" customHeight="1" x14ac:dyDescent="0.15">
      <c r="B12" s="157" t="str">
        <f>Resources!A14</f>
        <v>UKI-LT2-RHUL</v>
      </c>
      <c r="C12" s="216" t="s">
        <v>184</v>
      </c>
      <c r="D12" s="214"/>
      <c r="E12" s="214"/>
      <c r="F12" s="214"/>
      <c r="G12" s="214"/>
      <c r="H12" s="215"/>
      <c r="I12" s="215"/>
      <c r="J12" s="215"/>
      <c r="K12" s="215"/>
      <c r="L12" s="215"/>
    </row>
    <row r="13" spans="2:12" ht="99" customHeight="1" x14ac:dyDescent="0.15">
      <c r="B13" s="147" t="str">
        <f>Resources!A15</f>
        <v>UKI-LT2-UCL-HEP</v>
      </c>
      <c r="C13" s="207"/>
      <c r="D13" s="207"/>
      <c r="E13" s="207"/>
      <c r="F13" s="207"/>
      <c r="G13" s="207"/>
      <c r="H13" s="208"/>
      <c r="I13" s="208"/>
      <c r="J13" s="208"/>
      <c r="K13" s="208"/>
      <c r="L13" s="208"/>
    </row>
    <row r="14" spans="2:12" x14ac:dyDescent="0.15">
      <c r="B14" t="s">
        <v>148</v>
      </c>
    </row>
    <row r="16" spans="2:12" x14ac:dyDescent="0.15">
      <c r="B16" s="31" t="s">
        <v>149</v>
      </c>
    </row>
    <row r="17" spans="2:13" x14ac:dyDescent="0.15">
      <c r="B17" s="187" t="s">
        <v>150</v>
      </c>
      <c r="C17" s="187"/>
      <c r="D17" s="187"/>
      <c r="E17" s="187"/>
      <c r="F17" s="187"/>
      <c r="G17" s="209" t="s">
        <v>151</v>
      </c>
      <c r="H17" s="209"/>
      <c r="I17" s="209"/>
      <c r="J17" s="209"/>
      <c r="K17" s="209"/>
    </row>
    <row r="18" spans="2:13" ht="31.5" customHeight="1" x14ac:dyDescent="0.15">
      <c r="B18" s="201"/>
      <c r="C18" s="201"/>
      <c r="D18" s="201"/>
      <c r="E18" s="201"/>
      <c r="F18" s="201"/>
      <c r="G18" s="198"/>
      <c r="H18" s="198"/>
      <c r="I18" s="198"/>
      <c r="J18" s="198"/>
      <c r="K18" s="198"/>
    </row>
    <row r="19" spans="2:13" ht="64.5" customHeight="1" x14ac:dyDescent="0.15">
      <c r="B19" s="204"/>
      <c r="C19" s="204"/>
      <c r="D19" s="204"/>
      <c r="E19" s="204"/>
      <c r="F19" s="204"/>
      <c r="G19" s="205"/>
      <c r="H19" s="205"/>
      <c r="I19" s="205"/>
      <c r="J19" s="205"/>
      <c r="K19" s="205"/>
    </row>
    <row r="20" spans="2:13" ht="15" customHeight="1" x14ac:dyDescent="0.15">
      <c r="B20" s="148"/>
      <c r="C20" s="148"/>
      <c r="D20" s="148"/>
      <c r="E20" s="148"/>
      <c r="F20" s="148"/>
      <c r="G20" s="148"/>
      <c r="H20" s="148"/>
      <c r="I20" s="148"/>
      <c r="J20" s="148"/>
      <c r="K20" s="148"/>
    </row>
    <row r="22" spans="2:13" ht="12.75" customHeight="1" x14ac:dyDescent="0.15">
      <c r="B22" s="31" t="s">
        <v>152</v>
      </c>
    </row>
    <row r="23" spans="2:13" x14ac:dyDescent="0.15">
      <c r="B23" s="187" t="s">
        <v>150</v>
      </c>
      <c r="C23" s="187"/>
      <c r="D23" s="187"/>
      <c r="E23" s="187"/>
      <c r="F23" s="187"/>
      <c r="G23" s="209" t="s">
        <v>151</v>
      </c>
      <c r="H23" s="209"/>
      <c r="I23" s="209"/>
      <c r="J23" s="209"/>
      <c r="K23" s="209"/>
    </row>
    <row r="24" spans="2:13" ht="62.25" customHeight="1" x14ac:dyDescent="0.15">
      <c r="B24" s="201"/>
      <c r="C24" s="201"/>
      <c r="D24" s="201"/>
      <c r="E24" s="201"/>
      <c r="F24" s="201"/>
      <c r="G24" s="198"/>
      <c r="H24" s="198"/>
      <c r="I24" s="198"/>
      <c r="J24" s="198"/>
      <c r="K24" s="198"/>
    </row>
    <row r="25" spans="2:13" ht="62.25" customHeight="1" x14ac:dyDescent="0.15">
      <c r="B25" s="202"/>
      <c r="C25" s="202"/>
      <c r="D25" s="202"/>
      <c r="E25" s="202"/>
      <c r="F25" s="202"/>
      <c r="G25" s="203"/>
      <c r="H25" s="203"/>
      <c r="I25" s="203"/>
      <c r="J25" s="203"/>
      <c r="K25" s="203"/>
    </row>
    <row r="26" spans="2:13" ht="62.25" customHeight="1" x14ac:dyDescent="0.15">
      <c r="B26" s="202"/>
      <c r="C26" s="202"/>
      <c r="D26" s="202"/>
      <c r="E26" s="202"/>
      <c r="F26" s="202"/>
      <c r="G26" s="203"/>
      <c r="H26" s="203"/>
      <c r="I26" s="203"/>
      <c r="J26" s="203"/>
      <c r="K26" s="203"/>
    </row>
    <row r="27" spans="2:13" ht="15" customHeight="1" x14ac:dyDescent="0.15">
      <c r="B27" s="204"/>
      <c r="C27" s="204"/>
      <c r="D27" s="204"/>
      <c r="E27" s="204"/>
      <c r="F27" s="204"/>
      <c r="G27" s="205"/>
      <c r="H27" s="205"/>
      <c r="I27" s="205"/>
      <c r="J27" s="205"/>
      <c r="K27" s="205"/>
    </row>
    <row r="28" spans="2:13" ht="25.5" customHeight="1" x14ac:dyDescent="0.15">
      <c r="B28" s="206"/>
      <c r="C28" s="206"/>
      <c r="D28" s="206"/>
      <c r="E28" s="206"/>
      <c r="F28" s="206"/>
      <c r="G28" s="206"/>
      <c r="H28" s="206"/>
      <c r="I28" s="206"/>
      <c r="J28" s="206"/>
      <c r="K28" s="206"/>
    </row>
    <row r="29" spans="2:13" ht="25.5" customHeight="1" x14ac:dyDescent="0.15">
      <c r="B29" s="148"/>
      <c r="C29" s="149"/>
      <c r="D29" s="149"/>
      <c r="E29" s="149"/>
      <c r="F29" s="149"/>
      <c r="G29" s="148"/>
      <c r="H29" s="149"/>
      <c r="I29" s="149"/>
      <c r="J29" s="149"/>
      <c r="K29" s="149"/>
    </row>
    <row r="31" spans="2:13" x14ac:dyDescent="0.15">
      <c r="B31" s="31" t="s">
        <v>153</v>
      </c>
    </row>
    <row r="32" spans="2:13" x14ac:dyDescent="0.15">
      <c r="B32" s="187" t="s">
        <v>154</v>
      </c>
      <c r="C32" s="187"/>
      <c r="D32" s="187"/>
      <c r="E32" s="187"/>
      <c r="F32" s="187"/>
      <c r="G32" s="188" t="s">
        <v>155</v>
      </c>
      <c r="H32" s="188"/>
      <c r="I32" s="189" t="s">
        <v>156</v>
      </c>
      <c r="J32" s="189"/>
      <c r="K32" s="189"/>
      <c r="L32" s="189"/>
      <c r="M32" s="189"/>
    </row>
    <row r="33" spans="2:13" ht="41.25" customHeight="1" x14ac:dyDescent="0.15">
      <c r="B33" s="195"/>
      <c r="C33" s="195"/>
      <c r="D33" s="195"/>
      <c r="E33" s="195"/>
      <c r="F33" s="195"/>
      <c r="G33" s="197"/>
      <c r="H33" s="197"/>
      <c r="I33" s="200"/>
      <c r="J33" s="200"/>
      <c r="K33" s="200"/>
      <c r="L33" s="200"/>
      <c r="M33" s="200"/>
    </row>
    <row r="34" spans="2:13" ht="39" customHeight="1" x14ac:dyDescent="0.15">
      <c r="B34" s="195"/>
      <c r="C34" s="195"/>
      <c r="D34" s="195"/>
      <c r="E34" s="195"/>
      <c r="F34" s="195"/>
      <c r="G34" s="199"/>
      <c r="H34" s="199"/>
      <c r="I34" s="183"/>
      <c r="J34" s="183"/>
      <c r="K34" s="183"/>
      <c r="L34" s="183"/>
      <c r="M34" s="183"/>
    </row>
    <row r="35" spans="2:13" ht="30.75" customHeight="1" x14ac:dyDescent="0.15">
      <c r="B35" s="195"/>
      <c r="C35" s="195"/>
      <c r="D35" s="195"/>
      <c r="E35" s="195"/>
      <c r="F35" s="195"/>
      <c r="G35" s="182"/>
      <c r="H35" s="182"/>
      <c r="I35" s="183"/>
      <c r="J35" s="183"/>
      <c r="K35" s="183"/>
      <c r="L35" s="183"/>
      <c r="M35" s="183"/>
    </row>
    <row r="36" spans="2:13" ht="28.5" customHeight="1" x14ac:dyDescent="0.15">
      <c r="B36" s="195"/>
      <c r="C36" s="195"/>
      <c r="D36" s="195"/>
      <c r="E36" s="195"/>
      <c r="F36" s="195"/>
      <c r="G36" s="182"/>
      <c r="H36" s="182"/>
      <c r="I36" s="183"/>
      <c r="J36" s="183"/>
      <c r="K36" s="183"/>
      <c r="L36" s="183"/>
      <c r="M36" s="183"/>
    </row>
    <row r="37" spans="2:13" ht="25.5" customHeight="1" x14ac:dyDescent="0.15">
      <c r="B37" s="195"/>
      <c r="C37" s="195"/>
      <c r="D37" s="195"/>
      <c r="E37" s="195"/>
      <c r="F37" s="195"/>
      <c r="G37" s="182"/>
      <c r="H37" s="182"/>
      <c r="I37" s="183"/>
      <c r="J37" s="183"/>
      <c r="K37" s="183"/>
      <c r="L37" s="183"/>
      <c r="M37" s="183"/>
    </row>
    <row r="38" spans="2:13" x14ac:dyDescent="0.15">
      <c r="B38" s="195"/>
      <c r="C38" s="195"/>
      <c r="D38" s="195"/>
      <c r="E38" s="195"/>
      <c r="F38" s="195"/>
      <c r="G38" s="182"/>
      <c r="H38" s="182"/>
      <c r="I38" s="183"/>
      <c r="J38" s="183"/>
      <c r="K38" s="183"/>
      <c r="L38" s="183"/>
      <c r="M38" s="183"/>
    </row>
    <row r="39" spans="2:13" x14ac:dyDescent="0.15">
      <c r="B39" s="196"/>
      <c r="C39" s="196"/>
      <c r="D39" s="196"/>
      <c r="E39" s="196"/>
      <c r="F39" s="196"/>
      <c r="G39" s="185"/>
      <c r="H39" s="185"/>
      <c r="I39" s="178"/>
      <c r="J39" s="178"/>
      <c r="K39" s="178"/>
      <c r="L39" s="178"/>
      <c r="M39" s="178"/>
    </row>
    <row r="40" spans="2:13" x14ac:dyDescent="0.15">
      <c r="B40" s="149"/>
      <c r="C40" s="149"/>
      <c r="D40" s="149"/>
      <c r="E40" s="149"/>
      <c r="F40" s="149"/>
      <c r="G40" s="150"/>
      <c r="H40" s="149"/>
    </row>
    <row r="41" spans="2:13" x14ac:dyDescent="0.15">
      <c r="B41" s="31" t="s">
        <v>157</v>
      </c>
    </row>
    <row r="42" spans="2:13" x14ac:dyDescent="0.15">
      <c r="B42" s="187" t="s">
        <v>154</v>
      </c>
      <c r="C42" s="187"/>
      <c r="D42" s="187"/>
      <c r="E42" s="187"/>
      <c r="F42" s="187"/>
      <c r="G42" s="188" t="s">
        <v>155</v>
      </c>
      <c r="H42" s="188"/>
      <c r="I42" s="189" t="s">
        <v>156</v>
      </c>
      <c r="J42" s="189"/>
      <c r="K42" s="189"/>
      <c r="L42" s="189"/>
      <c r="M42" s="189"/>
    </row>
    <row r="43" spans="2:13" ht="26.25" customHeight="1" x14ac:dyDescent="0.15">
      <c r="B43" s="195"/>
      <c r="C43" s="195"/>
      <c r="D43" s="195"/>
      <c r="E43" s="195"/>
      <c r="F43" s="195"/>
      <c r="G43" s="197"/>
      <c r="H43" s="197"/>
      <c r="I43" s="198"/>
      <c r="J43" s="198"/>
      <c r="K43" s="198"/>
      <c r="L43" s="198"/>
      <c r="M43" s="198"/>
    </row>
    <row r="44" spans="2:13" x14ac:dyDescent="0.15">
      <c r="B44" s="195"/>
      <c r="C44" s="195"/>
      <c r="D44" s="195"/>
      <c r="E44" s="195"/>
      <c r="F44" s="195"/>
      <c r="G44" s="199"/>
      <c r="H44" s="199"/>
      <c r="I44" s="183"/>
      <c r="J44" s="183"/>
      <c r="K44" s="183"/>
      <c r="L44" s="183"/>
      <c r="M44" s="183"/>
    </row>
    <row r="45" spans="2:13" x14ac:dyDescent="0.15">
      <c r="B45" s="195"/>
      <c r="C45" s="195"/>
      <c r="D45" s="195"/>
      <c r="E45" s="195"/>
      <c r="F45" s="195"/>
      <c r="G45" s="182"/>
      <c r="H45" s="182"/>
      <c r="I45" s="183"/>
      <c r="J45" s="183"/>
      <c r="K45" s="183"/>
      <c r="L45" s="183"/>
      <c r="M45" s="183"/>
    </row>
    <row r="46" spans="2:13" x14ac:dyDescent="0.15">
      <c r="B46" s="195"/>
      <c r="C46" s="195"/>
      <c r="D46" s="195"/>
      <c r="E46" s="195"/>
      <c r="F46" s="195"/>
      <c r="G46" s="182"/>
      <c r="H46" s="182"/>
      <c r="I46" s="183"/>
      <c r="J46" s="183"/>
      <c r="K46" s="183"/>
      <c r="L46" s="183"/>
      <c r="M46" s="183"/>
    </row>
    <row r="47" spans="2:13" x14ac:dyDescent="0.15">
      <c r="B47" s="196"/>
      <c r="C47" s="196"/>
      <c r="D47" s="196"/>
      <c r="E47" s="196"/>
      <c r="F47" s="196"/>
      <c r="G47" s="185"/>
      <c r="H47" s="185"/>
      <c r="I47" s="186"/>
      <c r="J47" s="186"/>
      <c r="K47" s="186"/>
      <c r="L47" s="186"/>
      <c r="M47" s="186"/>
    </row>
    <row r="49" spans="2:13" x14ac:dyDescent="0.15">
      <c r="B49" s="31"/>
    </row>
    <row r="50" spans="2:13" x14ac:dyDescent="0.15">
      <c r="B50" s="31" t="s">
        <v>158</v>
      </c>
    </row>
    <row r="51" spans="2:13" x14ac:dyDescent="0.15">
      <c r="B51" s="187" t="s">
        <v>159</v>
      </c>
      <c r="C51" s="187"/>
      <c r="D51" s="187"/>
      <c r="E51" s="187"/>
      <c r="F51" s="187"/>
      <c r="G51" s="188" t="s">
        <v>160</v>
      </c>
      <c r="H51" s="188"/>
      <c r="I51" s="189" t="s">
        <v>161</v>
      </c>
      <c r="J51" s="189"/>
      <c r="K51" s="189"/>
      <c r="L51" s="189"/>
      <c r="M51" s="189"/>
    </row>
    <row r="52" spans="2:13" x14ac:dyDescent="0.15">
      <c r="B52" s="190"/>
      <c r="C52" s="190"/>
      <c r="D52" s="190"/>
      <c r="E52" s="190"/>
      <c r="F52" s="190"/>
      <c r="G52" s="191"/>
      <c r="H52" s="191"/>
      <c r="I52" s="192"/>
      <c r="J52" s="192"/>
      <c r="K52" s="192"/>
      <c r="L52" s="192"/>
      <c r="M52" s="192"/>
    </row>
    <row r="53" spans="2:13" x14ac:dyDescent="0.15">
      <c r="B53" s="184"/>
      <c r="C53" s="184"/>
      <c r="D53" s="184"/>
      <c r="E53" s="184"/>
      <c r="F53" s="184"/>
      <c r="G53" s="193"/>
      <c r="H53" s="193"/>
      <c r="I53" s="194"/>
      <c r="J53" s="194"/>
      <c r="K53" s="194"/>
      <c r="L53" s="194"/>
      <c r="M53" s="194"/>
    </row>
    <row r="54" spans="2:13" x14ac:dyDescent="0.15">
      <c r="B54" s="187" t="s">
        <v>162</v>
      </c>
      <c r="C54" s="187"/>
      <c r="D54" s="187"/>
      <c r="E54" s="187"/>
      <c r="F54" s="187"/>
      <c r="G54" s="188" t="s">
        <v>160</v>
      </c>
      <c r="H54" s="188"/>
      <c r="I54" s="189" t="s">
        <v>161</v>
      </c>
      <c r="J54" s="189"/>
      <c r="K54" s="189"/>
      <c r="L54" s="189"/>
      <c r="M54" s="189"/>
    </row>
    <row r="55" spans="2:13" x14ac:dyDescent="0.15">
      <c r="B55" s="181"/>
      <c r="C55" s="181"/>
      <c r="D55" s="181"/>
      <c r="E55" s="181"/>
      <c r="F55" s="181"/>
      <c r="G55" s="182"/>
      <c r="H55" s="182"/>
      <c r="I55" s="183"/>
      <c r="J55" s="183"/>
      <c r="K55" s="183"/>
      <c r="L55" s="183"/>
      <c r="M55" s="183"/>
    </row>
    <row r="56" spans="2:13" x14ac:dyDescent="0.15">
      <c r="B56" s="184"/>
      <c r="C56" s="184"/>
      <c r="D56" s="184"/>
      <c r="E56" s="184"/>
      <c r="F56" s="184"/>
      <c r="G56" s="185"/>
      <c r="H56" s="185"/>
      <c r="I56" s="186"/>
      <c r="J56" s="186"/>
      <c r="K56" s="186"/>
      <c r="L56" s="186"/>
      <c r="M56" s="186"/>
    </row>
    <row r="57" spans="2:13" x14ac:dyDescent="0.15">
      <c r="B57" s="187" t="s">
        <v>163</v>
      </c>
      <c r="C57" s="187"/>
      <c r="D57" s="187"/>
      <c r="E57" s="187"/>
      <c r="F57" s="187"/>
      <c r="G57" s="188" t="s">
        <v>160</v>
      </c>
      <c r="H57" s="188"/>
      <c r="I57" s="189" t="s">
        <v>161</v>
      </c>
      <c r="J57" s="189"/>
      <c r="K57" s="189"/>
      <c r="L57" s="189"/>
      <c r="M57" s="189"/>
    </row>
    <row r="58" spans="2:13" x14ac:dyDescent="0.15">
      <c r="B58" s="181"/>
      <c r="C58" s="181"/>
      <c r="D58" s="181"/>
      <c r="E58" s="181"/>
      <c r="F58" s="181"/>
      <c r="G58" s="182"/>
      <c r="H58" s="182"/>
      <c r="I58" s="183"/>
      <c r="J58" s="183"/>
      <c r="K58" s="183"/>
      <c r="L58" s="183"/>
      <c r="M58" s="183"/>
    </row>
    <row r="59" spans="2:13" x14ac:dyDescent="0.15">
      <c r="B59" s="184"/>
      <c r="C59" s="184"/>
      <c r="D59" s="184"/>
      <c r="E59" s="184"/>
      <c r="F59" s="184"/>
      <c r="G59" s="185"/>
      <c r="H59" s="185"/>
      <c r="I59" s="186"/>
      <c r="J59" s="186"/>
      <c r="K59" s="186"/>
      <c r="L59" s="186"/>
      <c r="M59" s="186"/>
    </row>
    <row r="60" spans="2:13" x14ac:dyDescent="0.15">
      <c r="B60" s="187" t="s">
        <v>164</v>
      </c>
      <c r="C60" s="187"/>
      <c r="D60" s="187"/>
      <c r="E60" s="187"/>
      <c r="F60" s="187"/>
      <c r="G60" s="188" t="s">
        <v>160</v>
      </c>
      <c r="H60" s="188"/>
      <c r="I60" s="189" t="s">
        <v>161</v>
      </c>
      <c r="J60" s="189"/>
      <c r="K60" s="189"/>
      <c r="L60" s="189"/>
      <c r="M60" s="189"/>
    </row>
    <row r="61" spans="2:13" x14ac:dyDescent="0.15">
      <c r="B61" s="181"/>
      <c r="C61" s="181"/>
      <c r="D61" s="181"/>
      <c r="E61" s="181"/>
      <c r="F61" s="181"/>
      <c r="G61" s="182"/>
      <c r="H61" s="182"/>
      <c r="I61" s="183"/>
      <c r="J61" s="183"/>
      <c r="K61" s="183"/>
      <c r="L61" s="183"/>
      <c r="M61" s="183"/>
    </row>
    <row r="62" spans="2:13" x14ac:dyDescent="0.15">
      <c r="B62" s="184"/>
      <c r="C62" s="184"/>
      <c r="D62" s="184"/>
      <c r="E62" s="184"/>
      <c r="F62" s="184"/>
      <c r="G62" s="185"/>
      <c r="H62" s="185"/>
      <c r="I62" s="186"/>
      <c r="J62" s="186"/>
      <c r="K62" s="186"/>
      <c r="L62" s="186"/>
      <c r="M62" s="186"/>
    </row>
    <row r="63" spans="2:13" x14ac:dyDescent="0.15">
      <c r="B63" s="187" t="s">
        <v>165</v>
      </c>
      <c r="C63" s="187"/>
      <c r="D63" s="187"/>
      <c r="E63" s="187"/>
      <c r="F63" s="187"/>
      <c r="G63" s="188" t="s">
        <v>160</v>
      </c>
      <c r="H63" s="188"/>
      <c r="I63" s="189" t="s">
        <v>161</v>
      </c>
      <c r="J63" s="189"/>
      <c r="K63" s="189"/>
      <c r="L63" s="189"/>
      <c r="M63" s="189"/>
    </row>
    <row r="64" spans="2:13" x14ac:dyDescent="0.15">
      <c r="B64" s="181"/>
      <c r="C64" s="181"/>
      <c r="D64" s="181"/>
      <c r="E64" s="181"/>
      <c r="F64" s="181"/>
      <c r="G64" s="182"/>
      <c r="H64" s="182"/>
      <c r="I64" s="183"/>
      <c r="J64" s="183"/>
      <c r="K64" s="183"/>
      <c r="L64" s="183"/>
      <c r="M64" s="183"/>
    </row>
    <row r="65" spans="2:13" x14ac:dyDescent="0.15">
      <c r="B65" s="184"/>
      <c r="C65" s="184"/>
      <c r="D65" s="184"/>
      <c r="E65" s="184"/>
      <c r="F65" s="184"/>
      <c r="G65" s="185"/>
      <c r="H65" s="185"/>
      <c r="I65" s="186"/>
      <c r="J65" s="186"/>
      <c r="K65" s="186"/>
      <c r="L65" s="186"/>
      <c r="M65" s="186"/>
    </row>
    <row r="66" spans="2:13" x14ac:dyDescent="0.15">
      <c r="B66" s="187" t="s">
        <v>166</v>
      </c>
      <c r="C66" s="187"/>
      <c r="D66" s="187"/>
      <c r="E66" s="187"/>
      <c r="F66" s="187"/>
      <c r="G66" s="188" t="s">
        <v>160</v>
      </c>
      <c r="H66" s="188"/>
      <c r="I66" s="189" t="s">
        <v>161</v>
      </c>
      <c r="J66" s="189"/>
      <c r="K66" s="189"/>
      <c r="L66" s="189"/>
      <c r="M66" s="189"/>
    </row>
    <row r="67" spans="2:13" x14ac:dyDescent="0.15">
      <c r="B67" s="181"/>
      <c r="C67" s="181"/>
      <c r="D67" s="181"/>
      <c r="E67" s="181"/>
      <c r="F67" s="181"/>
      <c r="G67" s="182"/>
      <c r="H67" s="182"/>
      <c r="I67" s="183"/>
      <c r="J67" s="183"/>
      <c r="K67" s="183"/>
      <c r="L67" s="183"/>
      <c r="M67" s="183"/>
    </row>
    <row r="68" spans="2:13" x14ac:dyDescent="0.15">
      <c r="B68" s="184"/>
      <c r="C68" s="184"/>
      <c r="D68" s="184"/>
      <c r="E68" s="184"/>
      <c r="F68" s="184"/>
      <c r="G68" s="185"/>
      <c r="H68" s="185"/>
      <c r="I68" s="186"/>
      <c r="J68" s="186"/>
      <c r="K68" s="186"/>
      <c r="L68" s="186"/>
      <c r="M68" s="186"/>
    </row>
    <row r="69" spans="2:13" x14ac:dyDescent="0.15">
      <c r="B69" s="187" t="s">
        <v>167</v>
      </c>
      <c r="C69" s="187"/>
      <c r="D69" s="187"/>
      <c r="E69" s="187"/>
      <c r="F69" s="187"/>
      <c r="G69" s="188" t="s">
        <v>160</v>
      </c>
      <c r="H69" s="188"/>
      <c r="I69" s="189" t="s">
        <v>161</v>
      </c>
      <c r="J69" s="189"/>
      <c r="K69" s="189"/>
      <c r="L69" s="189"/>
      <c r="M69" s="189"/>
    </row>
    <row r="70" spans="2:13" x14ac:dyDescent="0.15">
      <c r="B70" s="181"/>
      <c r="C70" s="181"/>
      <c r="D70" s="181"/>
      <c r="E70" s="181"/>
      <c r="F70" s="181"/>
      <c r="G70" s="182"/>
      <c r="H70" s="182"/>
      <c r="I70" s="183"/>
      <c r="J70" s="183"/>
      <c r="K70" s="183"/>
      <c r="L70" s="183"/>
      <c r="M70" s="183"/>
    </row>
    <row r="71" spans="2:13" x14ac:dyDescent="0.15">
      <c r="B71" s="184"/>
      <c r="C71" s="184"/>
      <c r="D71" s="184"/>
      <c r="E71" s="184"/>
      <c r="F71" s="184"/>
      <c r="G71" s="185"/>
      <c r="H71" s="185"/>
      <c r="I71" s="186"/>
      <c r="J71" s="186"/>
      <c r="K71" s="186"/>
      <c r="L71" s="186"/>
      <c r="M71" s="186"/>
    </row>
    <row r="72" spans="2:13" x14ac:dyDescent="0.15">
      <c r="B72" s="187" t="s">
        <v>168</v>
      </c>
      <c r="C72" s="187"/>
      <c r="D72" s="187"/>
      <c r="E72" s="187"/>
      <c r="F72" s="187"/>
      <c r="G72" s="188" t="s">
        <v>160</v>
      </c>
      <c r="H72" s="188"/>
      <c r="I72" s="189" t="s">
        <v>161</v>
      </c>
      <c r="J72" s="189"/>
      <c r="K72" s="189"/>
      <c r="L72" s="189"/>
      <c r="M72" s="189"/>
    </row>
    <row r="73" spans="2:13" x14ac:dyDescent="0.15">
      <c r="B73" s="181"/>
      <c r="C73" s="181"/>
      <c r="D73" s="181"/>
      <c r="E73" s="181"/>
      <c r="F73" s="181"/>
      <c r="G73" s="182"/>
      <c r="H73" s="182"/>
      <c r="I73" s="183"/>
      <c r="J73" s="183"/>
      <c r="K73" s="183"/>
      <c r="L73" s="183"/>
      <c r="M73" s="183"/>
    </row>
    <row r="74" spans="2:13" x14ac:dyDescent="0.15">
      <c r="B74" s="184"/>
      <c r="C74" s="184"/>
      <c r="D74" s="184"/>
      <c r="E74" s="184"/>
      <c r="F74" s="184"/>
      <c r="G74" s="185"/>
      <c r="H74" s="185"/>
      <c r="I74" s="186"/>
      <c r="J74" s="186"/>
      <c r="K74" s="186"/>
      <c r="L74" s="186"/>
      <c r="M74" s="186"/>
    </row>
    <row r="75" spans="2:13" x14ac:dyDescent="0.15">
      <c r="B75" s="187" t="s">
        <v>169</v>
      </c>
      <c r="C75" s="187"/>
      <c r="D75" s="187"/>
      <c r="E75" s="187"/>
      <c r="F75" s="187"/>
      <c r="G75" s="188" t="s">
        <v>160</v>
      </c>
      <c r="H75" s="188"/>
      <c r="I75" s="189" t="s">
        <v>161</v>
      </c>
      <c r="J75" s="189"/>
      <c r="K75" s="189"/>
      <c r="L75" s="189"/>
      <c r="M75" s="189"/>
    </row>
    <row r="76" spans="2:13" x14ac:dyDescent="0.15">
      <c r="B76" s="181"/>
      <c r="C76" s="181"/>
      <c r="D76" s="181"/>
      <c r="E76" s="181"/>
      <c r="F76" s="181"/>
      <c r="G76" s="182"/>
      <c r="H76" s="182"/>
      <c r="I76" s="183"/>
      <c r="J76" s="183"/>
      <c r="K76" s="183"/>
      <c r="L76" s="183"/>
      <c r="M76" s="183"/>
    </row>
    <row r="77" spans="2:13" x14ac:dyDescent="0.15">
      <c r="B77" s="184"/>
      <c r="C77" s="184"/>
      <c r="D77" s="184"/>
      <c r="E77" s="184"/>
      <c r="F77" s="184"/>
      <c r="G77" s="185"/>
      <c r="H77" s="185"/>
      <c r="I77" s="186"/>
      <c r="J77" s="186"/>
      <c r="K77" s="186"/>
      <c r="L77" s="186"/>
      <c r="M77" s="186"/>
    </row>
  </sheetData>
  <mergeCells count="153">
    <mergeCell ref="C8:G8"/>
    <mergeCell ref="H8:L8"/>
    <mergeCell ref="C9:G9"/>
    <mergeCell ref="H9:L9"/>
    <mergeCell ref="C10:G10"/>
    <mergeCell ref="H10:L10"/>
    <mergeCell ref="C11:G11"/>
    <mergeCell ref="H11:L11"/>
    <mergeCell ref="C12:G12"/>
    <mergeCell ref="H12:L12"/>
    <mergeCell ref="C13:G13"/>
    <mergeCell ref="H13:L13"/>
    <mergeCell ref="B17:F17"/>
    <mergeCell ref="G17:K17"/>
    <mergeCell ref="B18:F18"/>
    <mergeCell ref="G18:K18"/>
    <mergeCell ref="B19:F19"/>
    <mergeCell ref="G19:K19"/>
    <mergeCell ref="B23:F23"/>
    <mergeCell ref="G23:K23"/>
    <mergeCell ref="B24:F24"/>
    <mergeCell ref="G24:K24"/>
    <mergeCell ref="B25:F25"/>
    <mergeCell ref="G25:K25"/>
    <mergeCell ref="B26:F26"/>
    <mergeCell ref="G26:K26"/>
    <mergeCell ref="B27:F27"/>
    <mergeCell ref="G27:K27"/>
    <mergeCell ref="B28:F28"/>
    <mergeCell ref="G28:K28"/>
    <mergeCell ref="B32:F32"/>
    <mergeCell ref="G32:H32"/>
    <mergeCell ref="I32:M32"/>
    <mergeCell ref="B33:F33"/>
    <mergeCell ref="G33:H33"/>
    <mergeCell ref="I33:M33"/>
    <mergeCell ref="B34:F34"/>
    <mergeCell ref="G34:H34"/>
    <mergeCell ref="I34:M34"/>
    <mergeCell ref="B35:F35"/>
    <mergeCell ref="G35:H35"/>
    <mergeCell ref="I35:M35"/>
    <mergeCell ref="B36:F36"/>
    <mergeCell ref="G36:H36"/>
    <mergeCell ref="I36:M36"/>
    <mergeCell ref="B37:F37"/>
    <mergeCell ref="G37:H37"/>
    <mergeCell ref="I37:M37"/>
    <mergeCell ref="B38:F38"/>
    <mergeCell ref="G38:H38"/>
    <mergeCell ref="I38:M38"/>
    <mergeCell ref="B39:F39"/>
    <mergeCell ref="G39:H39"/>
    <mergeCell ref="I39:M39"/>
    <mergeCell ref="B42:F42"/>
    <mergeCell ref="G42:H42"/>
    <mergeCell ref="I42:M42"/>
    <mergeCell ref="B43:F43"/>
    <mergeCell ref="G43:H43"/>
    <mergeCell ref="I43:M43"/>
    <mergeCell ref="B44:F44"/>
    <mergeCell ref="G44:H44"/>
    <mergeCell ref="I44:M44"/>
    <mergeCell ref="B45:F45"/>
    <mergeCell ref="G45:H45"/>
    <mergeCell ref="I45:M45"/>
    <mergeCell ref="B46:F46"/>
    <mergeCell ref="G46:H46"/>
    <mergeCell ref="I46:M46"/>
    <mergeCell ref="B47:F47"/>
    <mergeCell ref="G47:H47"/>
    <mergeCell ref="I47:M47"/>
    <mergeCell ref="B51:F51"/>
    <mergeCell ref="G51:H51"/>
    <mergeCell ref="I51:M51"/>
    <mergeCell ref="B52:F52"/>
    <mergeCell ref="G52:H52"/>
    <mergeCell ref="I52:M52"/>
    <mergeCell ref="B53:F53"/>
    <mergeCell ref="G53:H53"/>
    <mergeCell ref="I53:M53"/>
    <mergeCell ref="B54:F54"/>
    <mergeCell ref="G54:H54"/>
    <mergeCell ref="I54:M54"/>
    <mergeCell ref="B55:F55"/>
    <mergeCell ref="G55:H55"/>
    <mergeCell ref="I55:M55"/>
    <mergeCell ref="B56:F56"/>
    <mergeCell ref="G56:H56"/>
    <mergeCell ref="I56:M56"/>
    <mergeCell ref="B57:F57"/>
    <mergeCell ref="G57:H57"/>
    <mergeCell ref="I57:M57"/>
    <mergeCell ref="B58:F58"/>
    <mergeCell ref="G58:H58"/>
    <mergeCell ref="I58:M58"/>
    <mergeCell ref="B59:F59"/>
    <mergeCell ref="G59:H59"/>
    <mergeCell ref="I59:M59"/>
    <mergeCell ref="B60:F60"/>
    <mergeCell ref="G60:H60"/>
    <mergeCell ref="I60:M60"/>
    <mergeCell ref="B61:F61"/>
    <mergeCell ref="G61:H61"/>
    <mergeCell ref="I61:M61"/>
    <mergeCell ref="B62:F62"/>
    <mergeCell ref="G62:H62"/>
    <mergeCell ref="I62:M62"/>
    <mergeCell ref="B63:F63"/>
    <mergeCell ref="G63:H63"/>
    <mergeCell ref="I63:M63"/>
    <mergeCell ref="B64:F64"/>
    <mergeCell ref="G64:H64"/>
    <mergeCell ref="I64:M64"/>
    <mergeCell ref="B65:F65"/>
    <mergeCell ref="G65:H65"/>
    <mergeCell ref="I65:M65"/>
    <mergeCell ref="B66:F66"/>
    <mergeCell ref="G66:H66"/>
    <mergeCell ref="I66:M66"/>
    <mergeCell ref="B67:F67"/>
    <mergeCell ref="G67:H67"/>
    <mergeCell ref="I67:M67"/>
    <mergeCell ref="B68:F68"/>
    <mergeCell ref="G68:H68"/>
    <mergeCell ref="I68:M68"/>
    <mergeCell ref="B69:F69"/>
    <mergeCell ref="G69:H69"/>
    <mergeCell ref="I69:M69"/>
    <mergeCell ref="B70:F70"/>
    <mergeCell ref="G70:H70"/>
    <mergeCell ref="I70:M70"/>
    <mergeCell ref="B71:F71"/>
    <mergeCell ref="G71:H71"/>
    <mergeCell ref="I71:M71"/>
    <mergeCell ref="B72:F72"/>
    <mergeCell ref="G72:H72"/>
    <mergeCell ref="I72:M72"/>
    <mergeCell ref="B76:F76"/>
    <mergeCell ref="G76:H76"/>
    <mergeCell ref="I76:M76"/>
    <mergeCell ref="B77:F77"/>
    <mergeCell ref="G77:H77"/>
    <mergeCell ref="I77:M77"/>
    <mergeCell ref="B73:F73"/>
    <mergeCell ref="G73:H73"/>
    <mergeCell ref="I73:M73"/>
    <mergeCell ref="B74:F74"/>
    <mergeCell ref="G74:H74"/>
    <mergeCell ref="I74:M74"/>
    <mergeCell ref="B75:F75"/>
    <mergeCell ref="G75:H75"/>
    <mergeCell ref="I75:M75"/>
  </mergeCells>
  <pageMargins left="0.75" right="0.75" top="1" bottom="1"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9</TotalTime>
  <Application>Microsoft Macintosh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Metrics</vt:lpstr>
      <vt:lpstr>Resources</vt:lpstr>
      <vt:lpstr>VOs</vt:lpstr>
      <vt:lpstr>Manpower</vt:lpstr>
      <vt:lpstr>Narrative</vt:lpstr>
      <vt:lpstr>Manpower!Print_Area</vt:lpstr>
      <vt:lpstr>Metrics!Print_Area</vt:lpstr>
      <vt:lpstr>Narrative!Print_Area</vt:lpstr>
      <vt:lpstr>Resources!Print_Area</vt:lpstr>
      <vt:lpstr>VOs!Print_Area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GridPP quareterly report</dc:title>
  <dc:subject/>
  <dc:creator>Jeremy Coles / Tier-2 Coordinators</dc:creator>
  <cp:keywords>Quarterly report</cp:keywords>
  <dc:description/>
  <cp:lastModifiedBy>Duncan Rand</cp:lastModifiedBy>
  <cp:revision>12</cp:revision>
  <dcterms:created xsi:type="dcterms:W3CDTF">2006-07-17T09:56:01Z</dcterms:created>
  <dcterms:modified xsi:type="dcterms:W3CDTF">2019-11-20T13:29:46Z</dcterms:modified>
  <dc:language>en-GB</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