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https://jisc365-my.sharepoint.com/personal/duncan_rand_jisc_ac_uk/Documents/"/>
    </mc:Choice>
  </mc:AlternateContent>
  <xr:revisionPtr revIDLastSave="10" documentId="8_{B98083FE-9756-6341-84AD-FA05A18F62E6}" xr6:coauthVersionLast="44" xr6:coauthVersionMax="44" xr10:uidLastSave="{83AF6D80-1C91-AD4A-8D04-F0165D1D523D}"/>
  <bookViews>
    <workbookView xWindow="0" yWindow="460" windowWidth="25600" windowHeight="15540" tabRatio="500"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VOs!$A$1:$AX$16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1" i="3" l="1"/>
  <c r="AG15" i="3" l="1"/>
  <c r="Y15" i="3"/>
  <c r="Q24" i="3"/>
  <c r="L24" i="3"/>
  <c r="K24" i="3" l="1"/>
  <c r="P29" i="2"/>
  <c r="B13" i="5" l="1"/>
  <c r="B12" i="5"/>
  <c r="B11" i="5"/>
  <c r="B10" i="5"/>
  <c r="B9" i="5"/>
  <c r="C5" i="5"/>
  <c r="C4" i="5"/>
  <c r="C3" i="5"/>
  <c r="I27" i="4"/>
  <c r="H27" i="4"/>
  <c r="G27" i="4"/>
  <c r="F27" i="4"/>
  <c r="E27" i="4"/>
  <c r="D27" i="4"/>
  <c r="B26" i="4"/>
  <c r="B24" i="4"/>
  <c r="B21" i="4"/>
  <c r="B16" i="4"/>
  <c r="B11" i="4"/>
  <c r="C5" i="4"/>
  <c r="C4" i="4"/>
  <c r="C3" i="4"/>
  <c r="Y24" i="3"/>
  <c r="AA24" i="3"/>
  <c r="AJ24" i="3"/>
  <c r="AC24" i="3"/>
  <c r="G24" i="3"/>
  <c r="T24" i="3"/>
  <c r="U24" i="3"/>
  <c r="AG24" i="3"/>
  <c r="AH24" i="3"/>
  <c r="I24" i="3"/>
  <c r="AB24" i="3"/>
  <c r="AD24" i="3"/>
  <c r="F24" i="3"/>
  <c r="AI24" i="3"/>
  <c r="E24" i="3"/>
  <c r="Z24" i="3"/>
  <c r="N24" i="3"/>
  <c r="M24" i="3"/>
  <c r="W24" i="3"/>
  <c r="P24" i="3"/>
  <c r="O24" i="3"/>
  <c r="S24" i="3"/>
  <c r="AK24" i="3"/>
  <c r="J24" i="3"/>
  <c r="C24" i="3"/>
  <c r="H24" i="3"/>
  <c r="V24" i="3"/>
  <c r="R24" i="3"/>
  <c r="X24" i="3"/>
  <c r="D24" i="3"/>
  <c r="AF24" i="3"/>
  <c r="AE24" i="3"/>
  <c r="AL23" i="3"/>
  <c r="AN23" i="3" s="1"/>
  <c r="AL22" i="3"/>
  <c r="AN22" i="3" s="1"/>
  <c r="AL21" i="3"/>
  <c r="AN21" i="3" s="1"/>
  <c r="AL20" i="3"/>
  <c r="AN20" i="3" s="1"/>
  <c r="AK15" i="3"/>
  <c r="AJ15" i="3"/>
  <c r="AI15" i="3"/>
  <c r="AA15" i="3"/>
  <c r="AH15" i="3"/>
  <c r="AF15" i="3"/>
  <c r="AE15" i="3"/>
  <c r="AD15" i="3"/>
  <c r="AC15" i="3"/>
  <c r="AB15" i="3"/>
  <c r="Z15" i="3"/>
  <c r="X15" i="3"/>
  <c r="W15" i="3"/>
  <c r="V15" i="3"/>
  <c r="U15" i="3"/>
  <c r="T15" i="3"/>
  <c r="S15" i="3"/>
  <c r="R15" i="3"/>
  <c r="Q15" i="3"/>
  <c r="P15" i="3"/>
  <c r="O15" i="3"/>
  <c r="N15" i="3"/>
  <c r="M15" i="3"/>
  <c r="L15" i="3"/>
  <c r="K15" i="3"/>
  <c r="J15" i="3"/>
  <c r="H15" i="3"/>
  <c r="I15" i="3"/>
  <c r="G15" i="3"/>
  <c r="F15" i="3"/>
  <c r="E15" i="3"/>
  <c r="D15" i="3"/>
  <c r="C15" i="3"/>
  <c r="AL14" i="3"/>
  <c r="B14" i="3"/>
  <c r="AL13" i="3"/>
  <c r="B13" i="3"/>
  <c r="AL12" i="3"/>
  <c r="B12" i="3"/>
  <c r="AL11" i="3"/>
  <c r="B11" i="3"/>
  <c r="C5" i="3"/>
  <c r="C4" i="3"/>
  <c r="C3" i="3"/>
  <c r="D41" i="2"/>
  <c r="C41" i="2"/>
  <c r="A40" i="2"/>
  <c r="A39" i="2"/>
  <c r="A38" i="2"/>
  <c r="A37" i="2"/>
  <c r="A36" i="2"/>
  <c r="L29" i="2"/>
  <c r="E29" i="2"/>
  <c r="D29" i="2"/>
  <c r="C29" i="2"/>
  <c r="I24" i="2" s="1"/>
  <c r="B29" i="2"/>
  <c r="A28" i="2"/>
  <c r="P27" i="2"/>
  <c r="L27" i="2"/>
  <c r="M27" i="2" s="1"/>
  <c r="O27" i="2" s="1"/>
  <c r="O15" i="1" s="1"/>
  <c r="J27" i="2"/>
  <c r="G27" i="2"/>
  <c r="O11" i="1" s="1"/>
  <c r="F27" i="2"/>
  <c r="O12" i="1" s="1"/>
  <c r="A27" i="2"/>
  <c r="P26" i="2"/>
  <c r="L26" i="2"/>
  <c r="M26" i="2" s="1"/>
  <c r="O26" i="2" s="1"/>
  <c r="L15" i="1" s="1"/>
  <c r="J26" i="2"/>
  <c r="G26" i="2"/>
  <c r="L11" i="1" s="1"/>
  <c r="F26" i="2"/>
  <c r="A26" i="2"/>
  <c r="P25" i="2"/>
  <c r="L25" i="2"/>
  <c r="M25" i="2" s="1"/>
  <c r="O25" i="2" s="1"/>
  <c r="I15" i="1" s="1"/>
  <c r="J25" i="2"/>
  <c r="G25" i="2"/>
  <c r="I11" i="1" s="1"/>
  <c r="F25" i="2"/>
  <c r="I12" i="1" s="1"/>
  <c r="A25" i="2"/>
  <c r="P24" i="2"/>
  <c r="M24" i="2"/>
  <c r="O24" i="2" s="1"/>
  <c r="F15" i="1" s="1"/>
  <c r="J24" i="2"/>
  <c r="G24" i="2"/>
  <c r="F11" i="1" s="1"/>
  <c r="F24" i="2"/>
  <c r="F12" i="1" s="1"/>
  <c r="A24" i="2"/>
  <c r="B5" i="2"/>
  <c r="B4" i="2"/>
  <c r="B3" i="2"/>
  <c r="U14" i="1"/>
  <c r="U13" i="1"/>
  <c r="R12" i="1"/>
  <c r="L12" i="1"/>
  <c r="R11" i="1"/>
  <c r="P9" i="1"/>
  <c r="M9" i="1"/>
  <c r="J9" i="1"/>
  <c r="G9" i="1"/>
  <c r="D9" i="1"/>
  <c r="F29" i="2" l="1"/>
  <c r="U12" i="1" s="1"/>
  <c r="H25" i="2"/>
  <c r="H24" i="2"/>
  <c r="AL24" i="3"/>
  <c r="H26" i="2"/>
  <c r="AL15" i="3"/>
  <c r="N26" i="2"/>
  <c r="L16" i="1" s="1"/>
  <c r="N27" i="2"/>
  <c r="O16" i="1" s="1"/>
  <c r="H27" i="2"/>
  <c r="M29" i="2"/>
  <c r="O29" i="2" s="1"/>
  <c r="U15" i="1" s="1"/>
  <c r="N25" i="2"/>
  <c r="I16" i="1" s="1"/>
  <c r="H29" i="2"/>
  <c r="G29" i="2"/>
  <c r="U11" i="1" s="1"/>
  <c r="I25" i="2"/>
  <c r="I26" i="2"/>
  <c r="I27" i="2"/>
  <c r="I29" i="2"/>
  <c r="N24" i="2"/>
  <c r="F16" i="1" s="1"/>
  <c r="J29" i="2"/>
  <c r="K24" i="2" s="1"/>
  <c r="AM23" i="3" l="1"/>
  <c r="AN24" i="3"/>
  <c r="AM20" i="3"/>
  <c r="AM21" i="3"/>
  <c r="AM22" i="3"/>
  <c r="N29" i="2"/>
  <c r="U16" i="1" s="1"/>
  <c r="K26" i="2"/>
  <c r="K29" i="2"/>
  <c r="K27" i="2"/>
  <c r="K25" i="2"/>
  <c r="AM24" i="3" l="1"/>
</calcChain>
</file>

<file path=xl/sharedStrings.xml><?xml version="1.0" encoding="utf-8"?>
<sst xmlns="http://schemas.openxmlformats.org/spreadsheetml/2006/main" count="332" uniqueCount="192">
  <si>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</si>
  <si>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</si>
  <si>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</si>
  <si>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</si>
  <si>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</si>
  <si>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</si>
  <si>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</si>
  <si>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</si>
  <si>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</si>
  <si>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</si>
  <si>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</si>
  <si>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</si>
  <si>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</si>
  <si>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</si>
  <si>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</si>
  <si>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</si>
  <si>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</si>
  <si>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</si>
  <si>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</si>
  <si>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</si>
  <si>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</si>
  <si>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</si>
  <si>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</si>
  <si>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</si>
  <si>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</si>
  <si>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</si>
  <si>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</si>
  <si>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</si>
  <si>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</si>
  <si>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</si>
  <si>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</si>
  <si>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</si>
  <si>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</si>
  <si>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</si>
  <si>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</si>
  <si>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</si>
  <si>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</si>
  <si>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</si>
  <si>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</si>
  <si>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</si>
  <si>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</si>
  <si>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</si>
  <si>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</si>
  <si>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</si>
  <si>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</si>
  <si>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</si>
  <si>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</si>
  <si>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</si>
  <si>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</si>
  <si>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</si>
  <si>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</si>
  <si>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</si>
  <si>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</si>
  <si>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</si>
  <si>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</si>
  <si>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</si>
  <si>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</si>
  <si>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</si>
  <si>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</si>
  <si>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</si>
  <si>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</si>
  <si>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</si>
  <si>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</si>
  <si>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</si>
  <si>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</si>
  <si>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</si>
  <si>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</si>
  <si>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</si>
  <si>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</si>
  <si>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</si>
  <si>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</si>
  <si>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</si>
  <si>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</si>
  <si>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</si>
  <si>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 xml:space="preserve"> </t>
  </si>
  <si>
    <t>Totals</t>
  </si>
  <si>
    <t>Q1</t>
  </si>
  <si>
    <t>2160/2184 (if leap year)</t>
  </si>
  <si>
    <t>Q2</t>
  </si>
  <si>
    <t>rebus</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</si>
  <si>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</si>
  <si>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</si>
  <si>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</si>
  <si>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</si>
  <si>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</si>
  <si>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</si>
  <si>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</si>
  <si>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</si>
  <si>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</si>
  <si>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</si>
  <si>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atlas</t>
  </si>
  <si>
    <t>biomed</t>
  </si>
  <si>
    <t>calice</t>
  </si>
  <si>
    <t>cepc</t>
  </si>
  <si>
    <t>cernatschool.org</t>
  </si>
  <si>
    <t>comet.j-parc.jp</t>
  </si>
  <si>
    <t>cms</t>
  </si>
  <si>
    <t>dteam</t>
  </si>
  <si>
    <t>dune</t>
  </si>
  <si>
    <t>enmr.eu</t>
  </si>
  <si>
    <t>epic.vo.gridpp.ac.uk</t>
  </si>
  <si>
    <t>gridpp</t>
  </si>
  <si>
    <t>hone</t>
  </si>
  <si>
    <t>hyperk.org</t>
  </si>
  <si>
    <t>icecube</t>
  </si>
  <si>
    <t>ilc</t>
  </si>
  <si>
    <t>lhcb</t>
  </si>
  <si>
    <t>lsst</t>
  </si>
  <si>
    <t>lz</t>
  </si>
  <si>
    <t>mice</t>
  </si>
  <si>
    <t>na62.vo.gridpp.ac.uk</t>
  </si>
  <si>
    <t>ops</t>
  </si>
  <si>
    <t>pheno</t>
  </si>
  <si>
    <t>snoplus.snolab.ca</t>
  </si>
  <si>
    <t>solidexperiment.org</t>
  </si>
  <si>
    <t>superbvo.org</t>
  </si>
  <si>
    <t>supernemo.vo.eu-egee.org</t>
  </si>
  <si>
    <t>t2k.org</t>
  </si>
  <si>
    <t>skatelescope.eu</t>
  </si>
  <si>
    <t>vo.londongrid.ac.uk</t>
  </si>
  <si>
    <t>vo.moedal.org</t>
  </si>
  <si>
    <t>zeus</t>
  </si>
  <si>
    <t>Storage resource in use per VO (TB)</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</si>
  <si>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</si>
  <si>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</si>
  <si>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</si>
  <si>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</si>
  <si>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</si>
  <si>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</si>
  <si>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</si>
  <si>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</si>
  <si>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</si>
  <si>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</si>
  <si>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</si>
  <si>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</si>
  <si>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</si>
  <si>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</si>
  <si>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</si>
  <si>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</si>
  <si>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</si>
  <si>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</si>
  <si>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</si>
  <si>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</si>
  <si>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</si>
  <si>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</si>
  <si>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</si>
  <si>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</si>
  <si>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</si>
  <si>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</si>
  <si>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</si>
  <si>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</si>
  <si>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</si>
  <si>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</si>
  <si>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</si>
  <si>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</si>
  <si>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</si>
  <si>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</si>
  <si>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</si>
  <si>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</si>
  <si>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</si>
  <si>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</si>
  <si>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</si>
  <si>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</si>
  <si>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</si>
  <si>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</si>
  <si>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</si>
  <si>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</si>
  <si>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</si>
  <si>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</si>
  <si>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</si>
  <si>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</si>
  <si>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</si>
  <si>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</si>
  <si>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</si>
  <si>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Antonio Perez Fernandez</t>
  </si>
  <si>
    <t>Have not been updated</t>
  </si>
  <si>
    <t>100 Gb/s</t>
  </si>
  <si>
    <t>vo.complex-systems.eu</t>
  </si>
  <si>
    <t>vo.cta.in2p3.fr</t>
  </si>
  <si>
    <t>Q219</t>
  </si>
  <si>
    <t>Brunel very low</t>
  </si>
  <si>
    <t>2019 Apr</t>
  </si>
  <si>
    <t>2019 May</t>
  </si>
  <si>
    <t>2019 Jun</t>
  </si>
  <si>
    <t>https://accounting.egi.eu/tier2/federation/UK-London-Tier2/normelap_processors/SITE/DATE/2019/4/2019/6/all/localinfrajobs/</t>
  </si>
  <si>
    <t>Have now deployed 4500 CentOS7 job slots, remaining 1500 slots will move when 2tk have finished their existing SL6 production run which they wish to keep on consistent software.
Have developed a arc6 CE service to replace the cream CEs. Only the accounting remains to be done.
Have helped Sussex grid site and their new sysadmin with Grid onboarding and move to CentOS 7.
Have become the SE for Cambridge and Sussex grid sites (on top of IC and UCL) as they migrate to a storageless model.
Had meeting with Central IT networks, central research IT and Janet to start on 100Gb/s network upgrade 
Purchased 3 lightweight nodes (4core/8HT 32 GB ram) for new monitoring box, Lustre management and
test node (e.g. perfsonar@25/50Gb/s). These nodes were also purchased from different vendors from normal to aid in future tenders.
Have had meetings with several vendors about next procurement of storage and compute. have drafted a tender for the storage which is with procurement.
We have modified the configuration of one of the storage nodes(HA Lustre OSS/OST setup, providing 1.6PB) which was proving unreliable. New configuration is much more stable.
Had a talk accepted for CHEP2019 on GPU usage and gave a talk tat the GridPP technical meeting about GPU usage.
Updated cluster DHCPv4/DHCPv6 service to Kea 1.6.0beta2 (better API support for automated provisioning).
Preliminary work on RHEL/CentOS 8.x deployment has begun - the intention is to have fully-functional CentOS 8.x test worker nodes in order to debug and validate SL6/CentOS7 workloads running under Singularity on CentOS 8 or some other LXC-based container solution.
Continuing evaluation and familiarization with OpenStack on CentOS.
Evaluation of later Linux LTS kernels for potential production use on compute nodes in order to maximize performance on newer CPU architectures (i.e. AMD EPYC).</t>
  </si>
  <si>
    <t>QMUL &gt; 100%</t>
  </si>
  <si>
    <t>Brunel + QMUL &gt; 100%</t>
  </si>
  <si>
    <t>CPU capacity reporting is broken (need to get rid of SL6 and Cream CEs to fix it)</t>
  </si>
  <si>
    <t>Moved site to Slough.</t>
  </si>
  <si>
    <t>- Added two new squids for better redundancy
- VAC nodes decommissioned to make space in racks for GridPP5.2 purchase
- Delivery of 12 kHS06 (GridPP5.2) from Dell but not yet commissioning due to incorrect CPUs
- Drained two old storage nodes (40 TB total) to prepare for DPM upgrade in August
- General unreliability of DPM, CREAM and Torque/Maui batch systems required frequent intervention</t>
  </si>
  <si>
    <t xml:space="preserve">Link upgrade was delivered in June. Brunel networks scheduled to deliver it in September. 95% or more of transfers to Brunel going on IPv6.
CMS are now using permanently above 1.1 PB at Brunel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</si>
</sst>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0"/>
      <name val="Arial"/>
      <family val="2"/>
      <charset val="1"/>
    </font>
    <font>
      <sz val="10"/>
      <name val="Arial"/>
      <family val="2"/>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
      <sz val="10"/>
      <color theme="1"/>
      <name val="Arial"/>
      <family val="2"/>
      <charset val="1"/>
    </font>
    <font>
      <b/>
      <sz val="10"/>
      <color theme="1"/>
      <name val="Arial"/>
      <family val="2"/>
      <charset val="1"/>
    </font>
    <font>
      <sz val="10"/>
      <name val="Arial Unicode MS"/>
      <family val="2"/>
    </font>
  </fonts>
  <fills count="17">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FF0000"/>
        <bgColor rgb="FFDD0806"/>
      </patternFill>
    </fill>
    <fill>
      <patternFill patternType="solid">
        <fgColor rgb="FFA5A5A5"/>
        <bgColor rgb="FFBFBFBF"/>
      </patternFill>
    </fill>
    <fill>
      <patternFill patternType="solid">
        <fgColor rgb="FF00B050"/>
        <bgColor rgb="FF1FB714"/>
      </patternFill>
    </fill>
    <fill>
      <patternFill patternType="solid">
        <fgColor rgb="FFFF0000"/>
        <bgColor indexed="64"/>
      </patternFill>
    </fill>
    <fill>
      <patternFill patternType="solid">
        <fgColor theme="6"/>
        <bgColor rgb="FFDD0806"/>
      </patternFill>
    </fill>
    <fill>
      <patternFill patternType="solid">
        <fgColor rgb="FFFF0000"/>
        <bgColor rgb="FF00B050"/>
      </patternFill>
    </fill>
    <fill>
      <patternFill patternType="solid">
        <fgColor theme="0" tint="-0.249977111117893"/>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5">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3" fontId="0" fillId="0" borderId="16" xfId="0" applyNumberFormat="1" applyBorder="1"/>
    <xf numFmtId="0" fontId="7" fillId="0" borderId="0" xfId="0" applyFont="1" applyBorder="1"/>
    <xf numFmtId="0" fontId="2" fillId="0" borderId="0" xfId="0" applyFont="1" applyBorder="1"/>
    <xf numFmtId="0" fontId="4" fillId="0" borderId="0" xfId="1" applyFont="1" applyBorder="1" applyProtection="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0" fontId="9" fillId="12" borderId="35" xfId="0" applyFont="1" applyFill="1" applyBorder="1"/>
    <xf numFmtId="1" fontId="3" fillId="0" borderId="16" xfId="0" applyNumberFormat="1" applyFont="1" applyBorder="1"/>
    <xf numFmtId="1" fontId="3" fillId="0" borderId="5" xfId="0" applyNumberFormat="1" applyFont="1" applyBorder="1"/>
    <xf numFmtId="1" fontId="10" fillId="0" borderId="16" xfId="0" applyNumberFormat="1" applyFont="1" applyBorder="1"/>
    <xf numFmtId="1" fontId="3" fillId="0" borderId="25" xfId="0" applyNumberFormat="1" applyFont="1" applyBorder="1"/>
    <xf numFmtId="1" fontId="3" fillId="0" borderId="10"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2" fillId="0" borderId="39" xfId="0" applyFont="1" applyBorder="1"/>
    <xf numFmtId="0" fontId="2" fillId="0" borderId="46" xfId="0" applyFont="1" applyBorder="1"/>
    <xf numFmtId="0" fontId="2" fillId="0" borderId="49" xfId="0" applyFont="1" applyBorder="1"/>
    <xf numFmtId="0" fontId="0" fillId="0" borderId="4" xfId="0" applyBorder="1"/>
    <xf numFmtId="0" fontId="0" fillId="0" borderId="42" xfId="0" applyBorder="1"/>
    <xf numFmtId="0" fontId="0" fillId="0" borderId="50" xfId="0" applyBorder="1"/>
    <xf numFmtId="0" fontId="0" fillId="0" borderId="4" xfId="0" applyFont="1" applyBorder="1"/>
    <xf numFmtId="0" fontId="0" fillId="0" borderId="50" xfId="0" applyFont="1" applyBorder="1"/>
    <xf numFmtId="0" fontId="0" fillId="0" borderId="42" xfId="0" applyFont="1" applyBorder="1"/>
    <xf numFmtId="0" fontId="0" fillId="0" borderId="5" xfId="0" applyFont="1" applyBorder="1"/>
    <xf numFmtId="0" fontId="9" fillId="0" borderId="49"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7" xfId="0" applyFont="1" applyFill="1" applyBorder="1"/>
    <xf numFmtId="0" fontId="0" fillId="0" borderId="41" xfId="0" applyBorder="1"/>
    <xf numFmtId="0" fontId="2" fillId="2" borderId="51" xfId="0" applyFont="1" applyFill="1" applyBorder="1" applyAlignment="1">
      <alignment wrapText="1"/>
    </xf>
    <xf numFmtId="0" fontId="2" fillId="0" borderId="54" xfId="0" applyFont="1" applyBorder="1" applyAlignment="1">
      <alignment vertical="center"/>
    </xf>
    <xf numFmtId="0" fontId="2" fillId="0" borderId="56" xfId="0" applyFont="1" applyBorder="1" applyAlignment="1">
      <alignment vertical="center"/>
    </xf>
    <xf numFmtId="0" fontId="2" fillId="0" borderId="58"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1" fillId="10" borderId="47" xfId="0" applyFont="1" applyFill="1" applyBorder="1"/>
    <xf numFmtId="0" fontId="11" fillId="10" borderId="18" xfId="0" applyFont="1" applyFill="1" applyBorder="1"/>
    <xf numFmtId="0" fontId="11" fillId="10" borderId="48" xfId="0" applyFont="1" applyFill="1" applyBorder="1"/>
    <xf numFmtId="0" fontId="11" fillId="10" borderId="40" xfId="0" applyFont="1" applyFill="1" applyBorder="1"/>
    <xf numFmtId="0" fontId="11" fillId="10" borderId="41" xfId="0" applyFont="1" applyFill="1" applyBorder="1"/>
    <xf numFmtId="0" fontId="11" fillId="13" borderId="4" xfId="0" applyFont="1" applyFill="1" applyBorder="1"/>
    <xf numFmtId="0" fontId="11" fillId="13" borderId="16" xfId="0" applyFont="1" applyFill="1" applyBorder="1"/>
    <xf numFmtId="0" fontId="11" fillId="13" borderId="5" xfId="0" applyFont="1" applyFill="1" applyBorder="1"/>
    <xf numFmtId="0" fontId="11" fillId="13" borderId="42" xfId="0" applyFont="1" applyFill="1" applyBorder="1"/>
    <xf numFmtId="0" fontId="11" fillId="13" borderId="50" xfId="0" applyFont="1" applyFill="1" applyBorder="1"/>
    <xf numFmtId="9" fontId="0" fillId="14" borderId="16" xfId="0" applyNumberFormat="1" applyFont="1" applyFill="1" applyBorder="1"/>
    <xf numFmtId="1" fontId="3" fillId="15" borderId="33" xfId="0" applyNumberFormat="1" applyFont="1" applyFill="1" applyBorder="1"/>
    <xf numFmtId="0" fontId="4" fillId="0" borderId="0" xfId="1" applyBorder="1" applyProtection="1"/>
    <xf numFmtId="9" fontId="0" fillId="16" borderId="16" xfId="0" applyNumberFormat="1" applyFill="1" applyBorder="1"/>
    <xf numFmtId="1" fontId="3" fillId="0" borderId="0" xfId="0" applyNumberFormat="1" applyFont="1" applyBorder="1"/>
    <xf numFmtId="0" fontId="12" fillId="2" borderId="23" xfId="0" applyFont="1" applyFill="1" applyBorder="1" applyAlignment="1">
      <alignment textRotation="90"/>
    </xf>
    <xf numFmtId="0" fontId="13" fillId="0" borderId="0" xfId="0" applyFont="1"/>
    <xf numFmtId="0" fontId="12" fillId="0" borderId="56" xfId="0" applyFont="1" applyBorder="1" applyAlignment="1">
      <alignment vertical="center"/>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2" fillId="9" borderId="22" xfId="0" applyFont="1" applyFill="1" applyBorder="1" applyAlignment="1">
      <alignment horizontal="center"/>
    </xf>
    <xf numFmtId="0" fontId="2" fillId="0" borderId="16" xfId="0" applyFont="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0" fillId="0" borderId="40" xfId="0" applyFont="1" applyBorder="1" applyAlignment="1">
      <alignment vertical="center" wrapText="1"/>
    </xf>
    <xf numFmtId="0" fontId="0" fillId="0" borderId="55" xfId="0" applyFont="1" applyBorder="1" applyAlignment="1">
      <alignment horizontal="left" vertical="center" wrapText="1"/>
    </xf>
    <xf numFmtId="0" fontId="0" fillId="0" borderId="42" xfId="0" applyFont="1" applyBorder="1" applyAlignment="1">
      <alignment vertical="center" wrapText="1"/>
    </xf>
    <xf numFmtId="0" fontId="0" fillId="0" borderId="57" xfId="0" applyFont="1" applyBorder="1" applyAlignment="1">
      <alignment horizontal="left" vertical="center" wrapText="1"/>
    </xf>
    <xf numFmtId="0" fontId="0" fillId="0" borderId="59" xfId="0" applyFont="1" applyBorder="1" applyAlignment="1">
      <alignment vertical="center" wrapText="1"/>
    </xf>
    <xf numFmtId="0" fontId="0" fillId="0" borderId="60" xfId="0" applyFont="1" applyBorder="1" applyAlignment="1">
      <alignment horizontal="left" vertical="center" wrapText="1"/>
    </xf>
    <xf numFmtId="0" fontId="2" fillId="2" borderId="37" xfId="0" applyFont="1" applyFill="1" applyBorder="1" applyAlignment="1">
      <alignment horizontal="center"/>
    </xf>
    <xf numFmtId="0" fontId="2" fillId="2" borderId="38" xfId="0" applyFont="1" applyFill="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8" xfId="0" applyBorder="1" applyAlignment="1">
      <alignment horizontal="center" vertical="center" wrapText="1"/>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4" xfId="0" applyBorder="1" applyAlignment="1">
      <alignment horizontal="center" vertical="center"/>
    </xf>
    <xf numFmtId="17" fontId="0" fillId="0" borderId="20" xfId="0" applyNumberFormat="1" applyFont="1" applyBorder="1" applyAlignment="1">
      <alignment horizontal="center" vertical="center"/>
    </xf>
    <xf numFmtId="0" fontId="0" fillId="0" borderId="5" xfId="0" applyBorder="1" applyAlignment="1">
      <alignment horizontal="center" vertical="center"/>
    </xf>
    <xf numFmtId="17" fontId="0" fillId="0" borderId="45" xfId="0" applyNumberFormat="1" applyFont="1" applyBorder="1" applyAlignment="1"/>
    <xf numFmtId="0" fontId="0" fillId="0" borderId="5" xfId="0" applyBorder="1" applyAlignment="1">
      <alignment horizontal="center" vertical="center" wrapText="1"/>
    </xf>
    <xf numFmtId="14" fontId="0" fillId="0" borderId="16" xfId="0" applyNumberFormat="1" applyBorder="1" applyAlignment="1">
      <alignment horizontal="center" vertical="center"/>
    </xf>
    <xf numFmtId="0" fontId="0" fillId="0" borderId="9" xfId="0"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0" fontId="0" fillId="0" borderId="9" xfId="0" applyFon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42" xfId="0" quotePrefix="1" applyFont="1" applyBorder="1" applyAlignment="1">
      <alignment vertical="center" wrapText="1"/>
    </xf>
  </cellXfs>
  <cellStyles count="3">
    <cellStyle name="Explanatory Text" xfId="2" builtinId="53" customBuiltin="1"/>
    <cellStyle name="Hyperlink" xfId="1" builtinId="8"/>
    <cellStyle name="Normal" xfId="0" builtinId="0"/>
  </cellStyles>
  <dxfs count="21">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360400</xdr:colOff>
      <xdr:row>66</xdr:row>
      <xdr:rowOff>106560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5068160" cy="12515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gstat-wlcg.cern.ch/apps/capacities/sites/%20shows%20HS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4"/>
  <sheetViews>
    <sheetView showGridLines="0" tabSelected="1" zoomScale="125" zoomScaleNormal="125" workbookViewId="0">
      <selection activeCell="V16" sqref="V16"/>
    </sheetView>
  </sheetViews>
  <sheetFormatPr baseColWidth="10" defaultColWidth="8.83203125" defaultRowHeight="13" x14ac:dyDescent="0.15"/>
  <cols>
    <col min="1" max="1" width="9.6640625" customWidth="1"/>
    <col min="2" max="2" width="16" customWidth="1"/>
    <col min="3" max="6" width="8.83203125" style="1" customWidth="1"/>
    <col min="7" max="1025" width="8.83203125" customWidth="1"/>
  </cols>
  <sheetData>
    <row r="2" spans="1:22" x14ac:dyDescent="0.15">
      <c r="A2" s="2" t="s">
        <v>0</v>
      </c>
      <c r="B2" s="3"/>
      <c r="G2" s="4"/>
      <c r="H2" s="176" t="s">
        <v>1</v>
      </c>
      <c r="I2" s="176"/>
      <c r="J2" s="176"/>
    </row>
    <row r="3" spans="1:22" x14ac:dyDescent="0.15">
      <c r="A3" s="5" t="s">
        <v>2</v>
      </c>
      <c r="B3" s="6" t="s">
        <v>3</v>
      </c>
      <c r="G3" s="7"/>
      <c r="H3" s="177" t="s">
        <v>4</v>
      </c>
      <c r="I3" s="177"/>
      <c r="J3" s="177"/>
    </row>
    <row r="4" spans="1:22" x14ac:dyDescent="0.15">
      <c r="A4" s="5" t="s">
        <v>5</v>
      </c>
      <c r="B4" s="6" t="s">
        <v>179</v>
      </c>
      <c r="G4" s="8"/>
      <c r="H4" s="178" t="s">
        <v>6</v>
      </c>
      <c r="I4" s="178"/>
      <c r="J4" s="178"/>
    </row>
    <row r="5" spans="1:22" x14ac:dyDescent="0.15">
      <c r="A5" s="9" t="s">
        <v>7</v>
      </c>
      <c r="B5" s="10" t="s">
        <v>8</v>
      </c>
      <c r="G5" s="11"/>
      <c r="H5" s="178" t="s">
        <v>9</v>
      </c>
      <c r="I5" s="178"/>
      <c r="J5" s="178"/>
    </row>
    <row r="6" spans="1:22" x14ac:dyDescent="0.15">
      <c r="A6" s="12"/>
      <c r="B6" s="12"/>
      <c r="G6" s="13"/>
      <c r="H6" s="179" t="s">
        <v>10</v>
      </c>
      <c r="I6" s="179"/>
      <c r="J6" s="179"/>
    </row>
    <row r="9" spans="1:22" ht="13" customHeight="1" x14ac:dyDescent="0.15">
      <c r="A9" s="180" t="s">
        <v>11</v>
      </c>
      <c r="B9" s="181" t="s">
        <v>12</v>
      </c>
      <c r="C9" s="182" t="s">
        <v>13</v>
      </c>
      <c r="D9" s="183" t="str">
        <f>Resources!A11</f>
        <v>UKI-LT2-Brunel</v>
      </c>
      <c r="E9" s="183"/>
      <c r="F9" s="183"/>
      <c r="G9" s="183" t="str">
        <f>Resources!A12</f>
        <v>UKI-LT2-IC-HEP</v>
      </c>
      <c r="H9" s="183"/>
      <c r="I9" s="183"/>
      <c r="J9" s="183" t="str">
        <f>Resources!A13</f>
        <v>UKI-LT2-QMUL</v>
      </c>
      <c r="K9" s="183"/>
      <c r="L9" s="183"/>
      <c r="M9" s="183" t="str">
        <f>Resources!A14</f>
        <v>UKI-LT2-RHUL</v>
      </c>
      <c r="N9" s="183"/>
      <c r="O9" s="183"/>
      <c r="P9" s="183" t="str">
        <f>Resources!A15</f>
        <v>UKI-LT2-UCL-HEP</v>
      </c>
      <c r="Q9" s="183"/>
      <c r="R9" s="183"/>
      <c r="S9" s="183" t="s">
        <v>14</v>
      </c>
      <c r="T9" s="183"/>
      <c r="U9" s="183"/>
      <c r="V9" s="184" t="s">
        <v>15</v>
      </c>
    </row>
    <row r="10" spans="1:22" x14ac:dyDescent="0.15">
      <c r="A10" s="180"/>
      <c r="B10" s="181"/>
      <c r="C10" s="182"/>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84"/>
    </row>
    <row r="11" spans="1:22" ht="42" x14ac:dyDescent="0.15">
      <c r="A11" s="16" t="s">
        <v>19</v>
      </c>
      <c r="B11" s="17" t="s">
        <v>20</v>
      </c>
      <c r="C11" s="18">
        <v>1</v>
      </c>
      <c r="D11" s="19">
        <v>3.0581002347397739</v>
      </c>
      <c r="E11" s="19">
        <v>3.7134074278982969</v>
      </c>
      <c r="F11" s="19">
        <f>Resources!G24</f>
        <v>3.7134074278982969</v>
      </c>
      <c r="G11" s="20">
        <v>3.8818047390107404</v>
      </c>
      <c r="H11" s="20">
        <v>6.065510189250312</v>
      </c>
      <c r="I11" s="19">
        <f>Resources!G25</f>
        <v>6.065510189250312</v>
      </c>
      <c r="J11" s="19">
        <v>3.5213077989299868</v>
      </c>
      <c r="K11" s="19">
        <v>3.5213077989299868</v>
      </c>
      <c r="L11" s="19">
        <f>Resources!G26</f>
        <v>3.5213077989299868</v>
      </c>
      <c r="M11" s="19">
        <v>1.3162602632103373</v>
      </c>
      <c r="N11" s="19">
        <v>1.3162602632103373</v>
      </c>
      <c r="O11" s="19">
        <f>Resources!G27</f>
        <v>1.3162602632103373</v>
      </c>
      <c r="P11" s="19"/>
      <c r="Q11" s="19"/>
      <c r="R11" s="19" t="str">
        <f>Resources!G28</f>
        <v xml:space="preserve"> </v>
      </c>
      <c r="S11" s="19">
        <v>3.0045910037874508</v>
      </c>
      <c r="T11" s="19">
        <v>3.7484039005144592</v>
      </c>
      <c r="U11" s="19">
        <f>Resources!G29</f>
        <v>3.7484039005144592</v>
      </c>
      <c r="V11" s="21"/>
    </row>
    <row r="12" spans="1:22" ht="46" customHeight="1" x14ac:dyDescent="0.15">
      <c r="A12" s="16" t="s">
        <v>21</v>
      </c>
      <c r="B12" s="17" t="s">
        <v>22</v>
      </c>
      <c r="C12" s="22">
        <v>1</v>
      </c>
      <c r="D12" s="19">
        <v>3.6334146249298751</v>
      </c>
      <c r="E12" s="19">
        <v>3.6334146249298751</v>
      </c>
      <c r="F12" s="19">
        <f>Resources!F24</f>
        <v>3.6334146249298751</v>
      </c>
      <c r="G12" s="23">
        <v>2.7585620324655777</v>
      </c>
      <c r="H12" s="23">
        <v>2.5855359105403846</v>
      </c>
      <c r="I12" s="19">
        <f>Resources!F25</f>
        <v>2.5855359105403846</v>
      </c>
      <c r="J12" s="19">
        <v>3.7505825792495875</v>
      </c>
      <c r="K12" s="19">
        <v>3.7505825792495875</v>
      </c>
      <c r="L12" s="19">
        <f>Resources!F26</f>
        <v>3.7505825792495875</v>
      </c>
      <c r="M12" s="19">
        <v>6.0467025967267896</v>
      </c>
      <c r="N12" s="19">
        <v>6.0467025967267896</v>
      </c>
      <c r="O12" s="19">
        <f>Resources!F27</f>
        <v>5.9281398007125388</v>
      </c>
      <c r="P12" s="19"/>
      <c r="Q12" s="19"/>
      <c r="R12" s="19" t="str">
        <f>Resources!F28</f>
        <v xml:space="preserve"> </v>
      </c>
      <c r="S12" s="19">
        <v>3.6388212616171325</v>
      </c>
      <c r="T12" s="19">
        <v>3.5668867284162915</v>
      </c>
      <c r="U12" s="19">
        <f>Resources!F29</f>
        <v>3.5479166510953943</v>
      </c>
      <c r="V12" s="24"/>
    </row>
    <row r="13" spans="1:22" ht="70" x14ac:dyDescent="0.15">
      <c r="A13" s="16" t="s">
        <v>23</v>
      </c>
      <c r="B13" s="17" t="s">
        <v>24</v>
      </c>
      <c r="C13" s="22" t="s">
        <v>25</v>
      </c>
      <c r="D13" s="19">
        <v>0.95</v>
      </c>
      <c r="E13" s="19">
        <v>0.83</v>
      </c>
      <c r="F13" s="19">
        <v>0.63</v>
      </c>
      <c r="G13" s="19">
        <v>1</v>
      </c>
      <c r="H13" s="19">
        <v>0.98</v>
      </c>
      <c r="I13" s="19">
        <v>0.99</v>
      </c>
      <c r="J13" s="19">
        <v>1</v>
      </c>
      <c r="K13" s="19">
        <v>0.94</v>
      </c>
      <c r="L13" s="19">
        <v>1</v>
      </c>
      <c r="M13" s="19">
        <v>0.97</v>
      </c>
      <c r="N13" s="19">
        <v>1</v>
      </c>
      <c r="O13" s="19">
        <v>0.99</v>
      </c>
      <c r="P13" s="19"/>
      <c r="Q13" s="19"/>
      <c r="R13" s="19"/>
      <c r="S13" s="19">
        <v>0.98</v>
      </c>
      <c r="T13" s="19">
        <v>0.9375</v>
      </c>
      <c r="U13" s="19">
        <f>AVERAGE(F13,I13,L13,O13,R13)</f>
        <v>0.90250000000000008</v>
      </c>
      <c r="V13" s="25" t="s">
        <v>180</v>
      </c>
    </row>
    <row r="14" spans="1:22" ht="70" x14ac:dyDescent="0.15">
      <c r="A14" s="16" t="s">
        <v>26</v>
      </c>
      <c r="B14" s="17" t="s">
        <v>27</v>
      </c>
      <c r="C14" s="22" t="s">
        <v>25</v>
      </c>
      <c r="D14" s="19">
        <v>0.98</v>
      </c>
      <c r="E14" s="19">
        <v>0.89</v>
      </c>
      <c r="F14" s="19">
        <v>0.63</v>
      </c>
      <c r="G14" s="19">
        <v>1</v>
      </c>
      <c r="H14" s="19">
        <v>0.98</v>
      </c>
      <c r="I14" s="19">
        <v>0.99</v>
      </c>
      <c r="J14" s="19">
        <v>1</v>
      </c>
      <c r="K14" s="19">
        <v>0.97</v>
      </c>
      <c r="L14" s="19">
        <v>1</v>
      </c>
      <c r="M14" s="19">
        <v>0.97</v>
      </c>
      <c r="N14" s="19">
        <v>1</v>
      </c>
      <c r="O14" s="19">
        <v>0.99</v>
      </c>
      <c r="P14" s="19"/>
      <c r="Q14" s="19"/>
      <c r="R14" s="19"/>
      <c r="S14" s="19">
        <v>0.98750000000000004</v>
      </c>
      <c r="T14" s="19">
        <v>0.96</v>
      </c>
      <c r="U14" s="19">
        <f>AVERAGE(F14,I14,L14,O14,R14)</f>
        <v>0.90250000000000008</v>
      </c>
      <c r="V14" s="25" t="s">
        <v>180</v>
      </c>
    </row>
    <row r="15" spans="1:22" ht="54" customHeight="1" x14ac:dyDescent="0.15">
      <c r="A15" s="16" t="s">
        <v>28</v>
      </c>
      <c r="B15" s="17" t="s">
        <v>29</v>
      </c>
      <c r="C15" s="22">
        <v>0.5</v>
      </c>
      <c r="D15" s="23">
        <v>0.95918104296066253</v>
      </c>
      <c r="E15" s="23">
        <v>0.9851051455026455</v>
      </c>
      <c r="F15" s="23">
        <f>Resources!O24</f>
        <v>1.2308924908424907</v>
      </c>
      <c r="G15" s="23">
        <v>0.82227465585223791</v>
      </c>
      <c r="H15" s="23">
        <v>0.87910690078225906</v>
      </c>
      <c r="I15" s="23">
        <f>Resources!O25</f>
        <v>0.71141373039403533</v>
      </c>
      <c r="J15" s="23">
        <v>0.84963551465840603</v>
      </c>
      <c r="K15" s="23">
        <v>0.83399940071897394</v>
      </c>
      <c r="L15" s="23">
        <f>Resources!O26</f>
        <v>1.1351006338854366</v>
      </c>
      <c r="M15" s="23">
        <v>1.4636793389457232</v>
      </c>
      <c r="N15" s="23">
        <v>0.8077272240377632</v>
      </c>
      <c r="O15" s="23">
        <f>Resources!O27</f>
        <v>0.82999665750915752</v>
      </c>
      <c r="P15" s="23"/>
      <c r="Q15" s="23"/>
      <c r="R15" s="23"/>
      <c r="S15" s="23">
        <v>1.0259107747143272</v>
      </c>
      <c r="T15" s="23">
        <v>0.86859438429744817</v>
      </c>
      <c r="U15" s="23">
        <f>Resources!O29</f>
        <v>0.94309478165686089</v>
      </c>
      <c r="V15" s="26" t="s">
        <v>187</v>
      </c>
    </row>
    <row r="16" spans="1:22" ht="55" customHeight="1" x14ac:dyDescent="0.15">
      <c r="A16" s="16" t="s">
        <v>30</v>
      </c>
      <c r="B16" s="17" t="s">
        <v>31</v>
      </c>
      <c r="C16" s="22">
        <v>0.5</v>
      </c>
      <c r="D16" s="23">
        <v>0.67296973343685296</v>
      </c>
      <c r="E16" s="23">
        <v>0.61912445767195767</v>
      </c>
      <c r="F16" s="23">
        <f>Resources!N24</f>
        <v>0.82068407901622187</v>
      </c>
      <c r="G16" s="23">
        <v>0.70882891773727397</v>
      </c>
      <c r="H16" s="23">
        <v>0.75712111942522786</v>
      </c>
      <c r="I16" s="23">
        <f>Resources!N25</f>
        <v>0.62353781903893091</v>
      </c>
      <c r="J16" s="23">
        <v>0.67874910304861236</v>
      </c>
      <c r="K16" s="23">
        <v>0.70848988937794788</v>
      </c>
      <c r="L16" s="23">
        <f>Resources!N26</f>
        <v>1.4651319001891054</v>
      </c>
      <c r="M16" s="23">
        <v>0.69378708439897696</v>
      </c>
      <c r="N16" s="23">
        <v>0.68156866376180103</v>
      </c>
      <c r="O16" s="23">
        <f>Resources!N27</f>
        <v>0.67725771062271067</v>
      </c>
      <c r="P16" s="23"/>
      <c r="Q16" s="23"/>
      <c r="R16" s="23"/>
      <c r="S16" s="23">
        <v>0.69117312980964618</v>
      </c>
      <c r="T16" s="23">
        <v>0.69920860213338154</v>
      </c>
      <c r="U16" s="23">
        <f>Resources!N29</f>
        <v>0.8789199081576653</v>
      </c>
      <c r="V16" s="26" t="s">
        <v>186</v>
      </c>
    </row>
    <row r="23" spans="1:2" x14ac:dyDescent="0.15">
      <c r="A23" t="s">
        <v>32</v>
      </c>
      <c r="B23" s="27"/>
    </row>
    <row r="24" spans="1:2" x14ac:dyDescent="0.15">
      <c r="A24" t="s">
        <v>33</v>
      </c>
      <c r="B24" s="27" t="s">
        <v>34</v>
      </c>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1:U12">
    <cfRule type="cellIs" dxfId="20" priority="2" operator="greaterThanOrEqual">
      <formula>1</formula>
    </cfRule>
    <cfRule type="cellIs" dxfId="19" priority="3" operator="greaterThanOrEqual">
      <formula>0.95</formula>
    </cfRule>
    <cfRule type="cellIs" dxfId="18" priority="4" operator="lessThan">
      <formula>0.95</formula>
    </cfRule>
  </conditionalFormatting>
  <conditionalFormatting sqref="D15:U16">
    <cfRule type="cellIs" dxfId="17" priority="5" operator="greaterThanOrEqual">
      <formula>0.5</formula>
    </cfRule>
    <cfRule type="cellIs" dxfId="16" priority="6" operator="greaterThanOrEqual">
      <formula>0.4</formula>
    </cfRule>
    <cfRule type="cellIs" dxfId="15" priority="7" operator="lessThan">
      <formula>0.4</formula>
    </cfRule>
  </conditionalFormatting>
  <conditionalFormatting sqref="D14:U14">
    <cfRule type="cellIs" dxfId="14" priority="8" operator="greaterThanOrEqual">
      <formula>0.95</formula>
    </cfRule>
    <cfRule type="cellIs" dxfId="13" priority="9" operator="greaterThanOrEqual">
      <formula>0.9</formula>
    </cfRule>
    <cfRule type="cellIs" dxfId="12" priority="10" operator="lessThan">
      <formula>0.9</formula>
    </cfRule>
  </conditionalFormatting>
  <conditionalFormatting sqref="E14">
    <cfRule type="cellIs" dxfId="11" priority="11" operator="greaterThanOrEqual">
      <formula>0.95</formula>
    </cfRule>
    <cfRule type="cellIs" dxfId="10" priority="12" operator="greaterThanOrEqual">
      <formula>0.9</formula>
    </cfRule>
    <cfRule type="cellIs" dxfId="9" priority="13" operator="lessThan">
      <formula>0.9</formula>
    </cfRule>
  </conditionalFormatting>
  <conditionalFormatting sqref="D13:U13">
    <cfRule type="cellIs" dxfId="8" priority="14" operator="greaterThanOrEqual">
      <formula>0.95</formula>
    </cfRule>
    <cfRule type="cellIs" dxfId="7" priority="15" operator="greaterThanOrEqual">
      <formula>0.9</formula>
    </cfRule>
    <cfRule type="cellIs" dxfId="6" priority="16" operator="lessThan">
      <formula>0.9</formula>
    </cfRule>
  </conditionalFormatting>
  <hyperlinks>
    <hyperlink ref="B24" r:id="rId1" xr:uid="{00000000-0004-0000-0000-000000000000}"/>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topLeftCell="A23" zoomScale="125" zoomScaleNormal="125" workbookViewId="0">
      <selection activeCell="D17" sqref="D17"/>
    </sheetView>
  </sheetViews>
  <sheetFormatPr baseColWidth="10" defaultColWidth="8.83203125" defaultRowHeight="13" x14ac:dyDescent="0.15"/>
  <cols>
    <col min="1" max="1" width="16.83203125" customWidth="1"/>
    <col min="2" max="2" width="9.6640625" customWidth="1"/>
    <col min="3" max="8" width="8.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5.83203125" customWidth="1"/>
    <col min="16" max="16" width="11.83203125" customWidth="1"/>
    <col min="17" max="17" width="13" customWidth="1"/>
    <col min="18" max="18" width="11.1640625" customWidth="1"/>
    <col min="19" max="19" width="11.33203125" customWidth="1"/>
    <col min="20" max="1025" width="8.83203125" customWidth="1"/>
  </cols>
  <sheetData>
    <row r="2" spans="1:19" x14ac:dyDescent="0.15">
      <c r="A2" s="184" t="s">
        <v>0</v>
      </c>
      <c r="B2" s="184"/>
      <c r="C2" s="184"/>
      <c r="D2" s="28"/>
    </row>
    <row r="3" spans="1:19" x14ac:dyDescent="0.15">
      <c r="A3" s="5" t="s">
        <v>2</v>
      </c>
      <c r="B3" s="185" t="str">
        <f>Metrics!B3</f>
        <v>LondonGrid Tier 2</v>
      </c>
      <c r="C3" s="185"/>
      <c r="D3" s="28"/>
    </row>
    <row r="4" spans="1:19" x14ac:dyDescent="0.15">
      <c r="A4" s="5" t="s">
        <v>5</v>
      </c>
      <c r="B4" s="186" t="str">
        <f>Metrics!B4</f>
        <v>Q219</v>
      </c>
      <c r="C4" s="186"/>
      <c r="D4" s="28"/>
      <c r="I4" s="29"/>
    </row>
    <row r="5" spans="1:19" x14ac:dyDescent="0.15">
      <c r="A5" s="9" t="s">
        <v>7</v>
      </c>
      <c r="B5" s="187" t="str">
        <f>Metrics!B5</f>
        <v>Duncan Rand</v>
      </c>
      <c r="C5" s="187"/>
      <c r="D5" s="28"/>
      <c r="I5" s="29"/>
      <c r="O5" s="30"/>
    </row>
    <row r="6" spans="1:19" x14ac:dyDescent="0.15">
      <c r="I6" s="29"/>
      <c r="K6" s="29"/>
    </row>
    <row r="7" spans="1:19" x14ac:dyDescent="0.15">
      <c r="J7" s="29"/>
      <c r="K7" s="29"/>
    </row>
    <row r="8" spans="1:19" x14ac:dyDescent="0.15">
      <c r="J8" s="29"/>
    </row>
    <row r="9" spans="1:19" x14ac:dyDescent="0.15">
      <c r="A9" s="31" t="s">
        <v>35</v>
      </c>
    </row>
    <row r="10" spans="1:19" ht="49.5" customHeight="1" x14ac:dyDescent="0.15">
      <c r="A10" s="32" t="s">
        <v>36</v>
      </c>
      <c r="B10" s="33" t="s">
        <v>37</v>
      </c>
      <c r="C10" s="34" t="s">
        <v>38</v>
      </c>
      <c r="D10" s="34"/>
      <c r="E10" s="34" t="s">
        <v>39</v>
      </c>
      <c r="F10" s="34" t="s">
        <v>40</v>
      </c>
      <c r="G10" s="35" t="s">
        <v>41</v>
      </c>
      <c r="I10" s="188" t="s">
        <v>42</v>
      </c>
      <c r="J10" s="188"/>
      <c r="K10" s="188"/>
      <c r="L10" s="188"/>
      <c r="M10" s="188"/>
      <c r="N10" s="36"/>
      <c r="O10" s="188" t="s">
        <v>43</v>
      </c>
      <c r="P10" s="188"/>
      <c r="Q10" s="188"/>
      <c r="R10" s="188"/>
      <c r="S10" s="188"/>
    </row>
    <row r="11" spans="1:19" ht="14" x14ac:dyDescent="0.15">
      <c r="A11" s="37" t="s">
        <v>44</v>
      </c>
      <c r="B11" s="38" t="s">
        <v>45</v>
      </c>
      <c r="C11" s="39" t="s">
        <v>45</v>
      </c>
      <c r="D11" s="40"/>
      <c r="E11" s="41" t="s">
        <v>46</v>
      </c>
      <c r="F11" s="41" t="s">
        <v>47</v>
      </c>
      <c r="G11" s="39" t="s">
        <v>48</v>
      </c>
      <c r="I11" s="42"/>
      <c r="J11" s="43" t="s">
        <v>181</v>
      </c>
      <c r="K11" s="43" t="s">
        <v>182</v>
      </c>
      <c r="L11" s="43" t="s">
        <v>183</v>
      </c>
      <c r="M11" s="44" t="s">
        <v>49</v>
      </c>
      <c r="O11" s="45"/>
      <c r="P11" s="43" t="s">
        <v>181</v>
      </c>
      <c r="Q11" s="43" t="s">
        <v>182</v>
      </c>
      <c r="R11" s="43" t="s">
        <v>183</v>
      </c>
      <c r="S11" s="46" t="s">
        <v>49</v>
      </c>
    </row>
    <row r="12" spans="1:19" x14ac:dyDescent="0.15">
      <c r="A12" s="47" t="s">
        <v>50</v>
      </c>
      <c r="B12" s="39" t="s">
        <v>45</v>
      </c>
      <c r="C12" s="39" t="s">
        <v>45</v>
      </c>
      <c r="D12" s="39"/>
      <c r="E12" s="39" t="s">
        <v>46</v>
      </c>
      <c r="F12" s="39" t="s">
        <v>176</v>
      </c>
      <c r="G12" s="39" t="s">
        <v>51</v>
      </c>
      <c r="I12" s="48" t="s">
        <v>44</v>
      </c>
      <c r="J12" s="49">
        <v>19195862.414999999</v>
      </c>
      <c r="K12" s="49">
        <v>18930685.7553</v>
      </c>
      <c r="L12" s="49">
        <v>24606542.818300001</v>
      </c>
      <c r="M12" s="50">
        <v>62733091</v>
      </c>
      <c r="O12" s="46" t="s">
        <v>44</v>
      </c>
      <c r="P12" s="49">
        <v>27635880.834600002</v>
      </c>
      <c r="Q12" s="49">
        <v>30951067.989999998</v>
      </c>
      <c r="R12" s="49">
        <v>35502472.998099998</v>
      </c>
      <c r="S12" s="50">
        <v>94089422</v>
      </c>
    </row>
    <row r="13" spans="1:19" x14ac:dyDescent="0.15">
      <c r="A13" s="47" t="s">
        <v>52</v>
      </c>
      <c r="B13" s="39" t="s">
        <v>45</v>
      </c>
      <c r="C13" s="39" t="s">
        <v>45</v>
      </c>
      <c r="D13" s="39"/>
      <c r="E13" s="39" t="s">
        <v>46</v>
      </c>
      <c r="F13" s="39" t="s">
        <v>47</v>
      </c>
      <c r="G13" s="39" t="s">
        <v>53</v>
      </c>
      <c r="I13" s="48" t="s">
        <v>50</v>
      </c>
      <c r="J13" s="51">
        <v>29323479.212699998</v>
      </c>
      <c r="K13" s="51">
        <v>28378707.4144</v>
      </c>
      <c r="L13" s="51">
        <v>19463222.0458</v>
      </c>
      <c r="M13" s="52">
        <v>77165409</v>
      </c>
      <c r="O13" s="46" t="s">
        <v>50</v>
      </c>
      <c r="P13" s="51">
        <v>33424304.423700001</v>
      </c>
      <c r="Q13" s="51">
        <v>33430012.929400001</v>
      </c>
      <c r="R13" s="51">
        <v>21186102.282299999</v>
      </c>
      <c r="S13" s="52">
        <v>88040420</v>
      </c>
    </row>
    <row r="14" spans="1:19" x14ac:dyDescent="0.15">
      <c r="A14" s="47" t="s">
        <v>54</v>
      </c>
      <c r="B14" s="39" t="s">
        <v>45</v>
      </c>
      <c r="C14" s="39" t="s">
        <v>45</v>
      </c>
      <c r="D14" s="39"/>
      <c r="E14" s="39" t="s">
        <v>46</v>
      </c>
      <c r="F14" s="39" t="s">
        <v>46</v>
      </c>
      <c r="G14" s="39" t="s">
        <v>48</v>
      </c>
      <c r="I14" s="48" t="s">
        <v>52</v>
      </c>
      <c r="J14" s="51">
        <v>47286371.9912</v>
      </c>
      <c r="K14" s="49">
        <v>42634360.696699999</v>
      </c>
      <c r="L14" s="49">
        <v>55233975.797700003</v>
      </c>
      <c r="M14" s="52">
        <v>145154708</v>
      </c>
      <c r="O14" s="46" t="s">
        <v>52</v>
      </c>
      <c r="P14" s="51">
        <v>40474560.982500002</v>
      </c>
      <c r="Q14" s="51">
        <v>32988049.794199999</v>
      </c>
      <c r="R14" s="49">
        <v>38994978.690399997</v>
      </c>
      <c r="S14" s="52">
        <v>112457589</v>
      </c>
    </row>
    <row r="15" spans="1:19" ht="14" thickBot="1" x14ac:dyDescent="0.2">
      <c r="A15" s="53" t="s">
        <v>55</v>
      </c>
      <c r="B15" s="39" t="s">
        <v>45</v>
      </c>
      <c r="C15" s="39" t="s">
        <v>45</v>
      </c>
      <c r="D15" s="54"/>
      <c r="E15" s="54" t="s">
        <v>46</v>
      </c>
      <c r="F15" s="54" t="s">
        <v>46</v>
      </c>
      <c r="G15" s="54" t="s">
        <v>48</v>
      </c>
      <c r="I15" s="48" t="s">
        <v>54</v>
      </c>
      <c r="J15" s="51">
        <v>27256344.879000001</v>
      </c>
      <c r="K15" s="51">
        <v>23982166.728599999</v>
      </c>
      <c r="L15" s="51">
        <v>22718030.2137</v>
      </c>
      <c r="M15" s="52">
        <v>73956542</v>
      </c>
      <c r="O15" s="46" t="s">
        <v>54</v>
      </c>
      <c r="P15" s="51">
        <v>32761725.0517</v>
      </c>
      <c r="Q15" s="55">
        <v>28271191.253800001</v>
      </c>
      <c r="R15" s="51">
        <v>29602719.098000001</v>
      </c>
      <c r="S15" s="52">
        <v>90635635</v>
      </c>
    </row>
    <row r="16" spans="1:19" ht="14" thickBot="1" x14ac:dyDescent="0.2">
      <c r="A16" s="56"/>
      <c r="B16" s="40"/>
      <c r="C16" s="40"/>
      <c r="D16" s="40"/>
      <c r="E16" s="40"/>
      <c r="F16" s="40"/>
      <c r="G16" s="40"/>
      <c r="I16" s="48" t="s">
        <v>49</v>
      </c>
      <c r="J16" s="51">
        <v>123062058</v>
      </c>
      <c r="K16" s="51">
        <v>113925921</v>
      </c>
      <c r="L16" s="51">
        <v>122021771</v>
      </c>
      <c r="M16" s="52">
        <v>359009750</v>
      </c>
      <c r="O16" s="46" t="s">
        <v>49</v>
      </c>
      <c r="P16" s="55">
        <v>134296471</v>
      </c>
      <c r="Q16" s="55">
        <v>125640322</v>
      </c>
      <c r="R16" s="55">
        <v>125286273</v>
      </c>
      <c r="S16" s="50">
        <v>385223066</v>
      </c>
    </row>
    <row r="17" spans="1:17" x14ac:dyDescent="0.15">
      <c r="A17" s="56"/>
      <c r="B17" s="40"/>
      <c r="C17" s="40"/>
      <c r="D17" s="40"/>
      <c r="E17" s="40"/>
      <c r="F17" s="40"/>
      <c r="G17" s="40"/>
    </row>
    <row r="18" spans="1:17" x14ac:dyDescent="0.15">
      <c r="A18" s="57"/>
      <c r="B18" s="12"/>
      <c r="C18" s="12"/>
      <c r="D18" s="12"/>
      <c r="E18" s="12"/>
      <c r="F18" s="12"/>
      <c r="G18" s="12"/>
      <c r="I18" s="58"/>
      <c r="O18" s="170" t="s">
        <v>184</v>
      </c>
    </row>
    <row r="20" spans="1:17" x14ac:dyDescent="0.15">
      <c r="A20" s="31" t="s">
        <v>56</v>
      </c>
    </row>
    <row r="21" spans="1:17" ht="13.5" customHeight="1" thickBot="1" x14ac:dyDescent="0.2"/>
    <row r="22" spans="1:17" ht="28.5" customHeight="1" x14ac:dyDescent="0.15">
      <c r="A22" s="32"/>
      <c r="B22" s="190" t="s">
        <v>57</v>
      </c>
      <c r="C22" s="190"/>
      <c r="D22" s="191" t="s">
        <v>58</v>
      </c>
      <c r="E22" s="191"/>
      <c r="F22" s="192" t="s">
        <v>59</v>
      </c>
      <c r="G22" s="192"/>
      <c r="H22" s="192"/>
      <c r="I22" s="192"/>
      <c r="J22" s="192"/>
      <c r="K22" s="192"/>
      <c r="L22" s="192"/>
      <c r="M22" s="192"/>
      <c r="N22" s="192"/>
      <c r="O22" s="192"/>
    </row>
    <row r="23" spans="1:17" ht="56" x14ac:dyDescent="0.15">
      <c r="A23" s="60" t="s">
        <v>36</v>
      </c>
      <c r="B23" s="61" t="s">
        <v>60</v>
      </c>
      <c r="C23" s="62" t="s">
        <v>61</v>
      </c>
      <c r="D23" s="33" t="s">
        <v>62</v>
      </c>
      <c r="E23" s="63" t="s">
        <v>61</v>
      </c>
      <c r="F23" s="64" t="s">
        <v>63</v>
      </c>
      <c r="G23" s="64" t="s">
        <v>64</v>
      </c>
      <c r="H23" s="64" t="s">
        <v>65</v>
      </c>
      <c r="I23" s="64" t="s">
        <v>66</v>
      </c>
      <c r="J23" s="64" t="s">
        <v>67</v>
      </c>
      <c r="K23" s="64" t="s">
        <v>68</v>
      </c>
      <c r="L23" s="64" t="s">
        <v>69</v>
      </c>
      <c r="M23" s="64" t="s">
        <v>70</v>
      </c>
      <c r="N23" s="64" t="s">
        <v>71</v>
      </c>
      <c r="O23" s="64" t="s">
        <v>72</v>
      </c>
      <c r="P23" s="59" t="s">
        <v>73</v>
      </c>
    </row>
    <row r="24" spans="1:17" x14ac:dyDescent="0.15">
      <c r="A24" s="65" t="str">
        <f>A11</f>
        <v>UKI-LT2-Brunel</v>
      </c>
      <c r="B24" s="66">
        <v>35000</v>
      </c>
      <c r="C24" s="66">
        <v>1700</v>
      </c>
      <c r="D24" s="67">
        <v>9632.8119999999999</v>
      </c>
      <c r="E24" s="68">
        <v>457.80056000000002</v>
      </c>
      <c r="F24" s="69">
        <f t="shared" ref="F24:G27" si="0">B24/D24</f>
        <v>3.6334146249298751</v>
      </c>
      <c r="G24" s="69">
        <f t="shared" si="0"/>
        <v>3.7134074278982969</v>
      </c>
      <c r="H24" s="70">
        <f>(B24/$B$29)</f>
        <v>0.18713875536687216</v>
      </c>
      <c r="I24" s="70">
        <f>(C24/$C$29)</f>
        <v>0.10644959298685035</v>
      </c>
      <c r="J24" s="50">
        <f>M12</f>
        <v>62733091</v>
      </c>
      <c r="K24" s="70">
        <f>J24/$J$29</f>
        <v>0.17473924036882008</v>
      </c>
      <c r="L24" s="71">
        <v>2184</v>
      </c>
      <c r="M24" s="72">
        <f>L24*B24</f>
        <v>76440000</v>
      </c>
      <c r="N24" s="73">
        <f>J24/M24</f>
        <v>0.82068407901622187</v>
      </c>
      <c r="O24" s="73">
        <f>S12/M24</f>
        <v>1.2308924908424907</v>
      </c>
      <c r="P24" s="73">
        <f>M12/S12</f>
        <v>0.66673904107945314</v>
      </c>
      <c r="Q24" s="74"/>
    </row>
    <row r="25" spans="1:17" ht="14" thickBot="1" x14ac:dyDescent="0.2">
      <c r="A25" s="65" t="str">
        <f>A12</f>
        <v>UKI-LT2-IC-HEP</v>
      </c>
      <c r="B25" s="66">
        <v>56664</v>
      </c>
      <c r="C25" s="66">
        <v>7969</v>
      </c>
      <c r="D25" s="67">
        <v>21915.766</v>
      </c>
      <c r="E25" s="68">
        <v>1313.82188</v>
      </c>
      <c r="F25" s="69">
        <f t="shared" si="0"/>
        <v>2.5855359105403846</v>
      </c>
      <c r="G25" s="69">
        <f t="shared" si="0"/>
        <v>6.065510189250312</v>
      </c>
      <c r="H25" s="70">
        <f>(B25/$B$29)</f>
        <v>0.30297229811738413</v>
      </c>
      <c r="I25" s="70">
        <f>(C25/$C$29)</f>
        <v>0.49899812147777084</v>
      </c>
      <c r="J25" s="50">
        <f>M13</f>
        <v>77165409</v>
      </c>
      <c r="K25" s="70">
        <f>J25/$J$29</f>
        <v>0.21493959147349062</v>
      </c>
      <c r="L25" s="71">
        <f>$L$24</f>
        <v>2184</v>
      </c>
      <c r="M25" s="72">
        <f>L25*B25</f>
        <v>123754176</v>
      </c>
      <c r="N25" s="70">
        <f>J25/M25</f>
        <v>0.62353781903893091</v>
      </c>
      <c r="O25" s="70">
        <f>S13/M25</f>
        <v>0.71141373039403533</v>
      </c>
      <c r="P25" s="73">
        <f>M13/S13</f>
        <v>0.87647706587496965</v>
      </c>
      <c r="Q25" s="74"/>
    </row>
    <row r="26" spans="1:17" ht="14" thickBot="1" x14ac:dyDescent="0.2">
      <c r="A26" s="65" t="str">
        <f>A13</f>
        <v>UKI-LT2-QMUL</v>
      </c>
      <c r="B26" s="66">
        <v>45363</v>
      </c>
      <c r="C26" s="66">
        <v>5001</v>
      </c>
      <c r="D26" s="67">
        <v>12094.921</v>
      </c>
      <c r="E26" s="68">
        <v>1420.2109800000001</v>
      </c>
      <c r="F26" s="69">
        <f t="shared" si="0"/>
        <v>3.7505825792495875</v>
      </c>
      <c r="G26" s="69">
        <f t="shared" si="0"/>
        <v>3.5213077989299868</v>
      </c>
      <c r="H26" s="70">
        <f>(B26/$B$29)</f>
        <v>0.24254786742021206</v>
      </c>
      <c r="I26" s="70">
        <f>(C26/$C$29)</f>
        <v>0.313149655604258</v>
      </c>
      <c r="J26" s="50">
        <f>M14</f>
        <v>145154708</v>
      </c>
      <c r="K26" s="70">
        <f>J26/$J$29</f>
        <v>0.40431968212562475</v>
      </c>
      <c r="L26" s="71">
        <f>$L$24</f>
        <v>2184</v>
      </c>
      <c r="M26" s="72">
        <f>L26*B26</f>
        <v>99072792</v>
      </c>
      <c r="N26" s="70">
        <f>J26/M26</f>
        <v>1.4651319001891054</v>
      </c>
      <c r="O26" s="70">
        <f>S14/M26</f>
        <v>1.1351006338854366</v>
      </c>
      <c r="P26" s="168">
        <f>M14/S14</f>
        <v>1.2907506669025244</v>
      </c>
    </row>
    <row r="27" spans="1:17" ht="14" thickBot="1" x14ac:dyDescent="0.2">
      <c r="A27" s="65" t="str">
        <f>A14</f>
        <v>UKI-LT2-RHUL</v>
      </c>
      <c r="B27" s="66">
        <v>50000</v>
      </c>
      <c r="C27" s="66">
        <v>1300</v>
      </c>
      <c r="D27" s="67">
        <v>8434.3490000000002</v>
      </c>
      <c r="E27" s="68">
        <v>987.64661999999998</v>
      </c>
      <c r="F27" s="69">
        <f t="shared" si="0"/>
        <v>5.9281398007125388</v>
      </c>
      <c r="G27" s="69">
        <f t="shared" si="0"/>
        <v>1.3162602632103373</v>
      </c>
      <c r="H27" s="70">
        <f>(B27/$B$29)</f>
        <v>0.26734107909553168</v>
      </c>
      <c r="I27" s="70">
        <f>(C27/$C$29)</f>
        <v>8.1402629931120851E-2</v>
      </c>
      <c r="J27" s="50">
        <f>M15</f>
        <v>73956542</v>
      </c>
      <c r="K27" s="70">
        <f>J27/$J$29</f>
        <v>0.20600148603206458</v>
      </c>
      <c r="L27" s="71">
        <f>$L$24</f>
        <v>2184</v>
      </c>
      <c r="M27" s="72">
        <f>L27*B27</f>
        <v>109200000</v>
      </c>
      <c r="N27" s="75">
        <f>J27/M27</f>
        <v>0.67725771062271067</v>
      </c>
      <c r="O27" s="171">
        <f>S15/M27</f>
        <v>0.82999665750915752</v>
      </c>
      <c r="P27" s="73">
        <f>M15/S15</f>
        <v>0.81597643134513265</v>
      </c>
      <c r="Q27" s="74"/>
    </row>
    <row r="28" spans="1:17" ht="14" thickBot="1" x14ac:dyDescent="0.2">
      <c r="A28" s="65" t="str">
        <f>A15</f>
        <v>UKI-LT2-UCL-HEP</v>
      </c>
      <c r="B28" s="76"/>
      <c r="C28" s="76"/>
      <c r="D28" s="67">
        <v>636.75</v>
      </c>
      <c r="E28" s="68">
        <v>81</v>
      </c>
      <c r="F28" s="69" t="s">
        <v>74</v>
      </c>
      <c r="G28" s="69" t="s">
        <v>74</v>
      </c>
      <c r="H28" s="70"/>
      <c r="I28" s="70"/>
      <c r="J28" s="50"/>
      <c r="K28" s="70"/>
      <c r="L28" s="71"/>
      <c r="M28" s="72"/>
      <c r="N28" s="70"/>
      <c r="O28" s="70"/>
      <c r="P28" s="73"/>
      <c r="Q28" s="74"/>
    </row>
    <row r="29" spans="1:17" ht="14" thickBot="1" x14ac:dyDescent="0.2">
      <c r="A29" s="77" t="s">
        <v>75</v>
      </c>
      <c r="B29" s="76">
        <f>SUM(B24:B28)</f>
        <v>187027</v>
      </c>
      <c r="C29" s="76">
        <f>SUM(C24:C28)</f>
        <v>15970</v>
      </c>
      <c r="D29" s="78">
        <f>SUM(D24:D28)</f>
        <v>52714.598000000005</v>
      </c>
      <c r="E29" s="79">
        <f>SUM(E24:E28)</f>
        <v>4260.4800400000004</v>
      </c>
      <c r="F29" s="69">
        <f>B29/D29</f>
        <v>3.5479166510953943</v>
      </c>
      <c r="G29" s="69">
        <f>C29/E29</f>
        <v>3.7484039005144592</v>
      </c>
      <c r="H29" s="70">
        <f>(B29/$B$29)</f>
        <v>1</v>
      </c>
      <c r="I29" s="70">
        <f>(C29/$C$29)</f>
        <v>1</v>
      </c>
      <c r="J29" s="52">
        <f>SUM(J24:J28)</f>
        <v>359009750</v>
      </c>
      <c r="K29" s="70">
        <f>J29/$J$29</f>
        <v>1</v>
      </c>
      <c r="L29" s="71">
        <f>$L$24</f>
        <v>2184</v>
      </c>
      <c r="M29" s="72">
        <f>L29*B29</f>
        <v>408466968</v>
      </c>
      <c r="N29" s="70">
        <f>J29/M29</f>
        <v>0.8789199081576653</v>
      </c>
      <c r="O29" s="70">
        <f>S16/M29</f>
        <v>0.94309478165686089</v>
      </c>
      <c r="P29" s="73">
        <f>M16/S16</f>
        <v>0.93195289089984035</v>
      </c>
      <c r="Q29" s="74"/>
    </row>
    <row r="31" spans="1:17" x14ac:dyDescent="0.15">
      <c r="F31" s="80"/>
    </row>
    <row r="32" spans="1:17" x14ac:dyDescent="0.15">
      <c r="K32" s="80" t="s">
        <v>76</v>
      </c>
      <c r="L32" s="193" t="s">
        <v>77</v>
      </c>
      <c r="M32" s="193"/>
      <c r="O32" s="29"/>
    </row>
    <row r="33" spans="1:12" x14ac:dyDescent="0.15">
      <c r="D33" s="12"/>
      <c r="E33" s="12"/>
      <c r="F33" s="81"/>
      <c r="G33" s="29"/>
      <c r="H33" s="29"/>
      <c r="K33" s="80" t="s">
        <v>78</v>
      </c>
      <c r="L33">
        <v>2184</v>
      </c>
    </row>
    <row r="34" spans="1:12" x14ac:dyDescent="0.15">
      <c r="A34" s="82" t="s">
        <v>36</v>
      </c>
      <c r="B34" s="189" t="s">
        <v>79</v>
      </c>
      <c r="C34" s="189"/>
      <c r="D34" s="189"/>
      <c r="E34" s="83"/>
      <c r="F34" s="84"/>
      <c r="G34" s="29"/>
      <c r="H34" s="29"/>
      <c r="K34" s="80" t="s">
        <v>80</v>
      </c>
      <c r="L34">
        <v>2208</v>
      </c>
    </row>
    <row r="35" spans="1:12" x14ac:dyDescent="0.15">
      <c r="A35" s="82"/>
      <c r="B35" s="85" t="s">
        <v>81</v>
      </c>
      <c r="C35" s="85" t="s">
        <v>82</v>
      </c>
      <c r="D35" s="86" t="s">
        <v>83</v>
      </c>
      <c r="E35" s="87"/>
      <c r="F35" s="83"/>
      <c r="G35" s="83"/>
      <c r="K35" s="80" t="s">
        <v>84</v>
      </c>
      <c r="L35">
        <v>2208</v>
      </c>
    </row>
    <row r="36" spans="1:12" x14ac:dyDescent="0.15">
      <c r="A36" s="82" t="str">
        <f>A11</f>
        <v>UKI-LT2-Brunel</v>
      </c>
      <c r="B36" s="82">
        <v>5362</v>
      </c>
      <c r="C36" s="88">
        <v>64076</v>
      </c>
      <c r="D36" s="89">
        <v>1757</v>
      </c>
      <c r="E36" s="90"/>
      <c r="F36" s="84"/>
      <c r="G36" s="80"/>
    </row>
    <row r="37" spans="1:12" ht="14" thickBot="1" x14ac:dyDescent="0.2">
      <c r="A37" s="82" t="str">
        <f>A12</f>
        <v>UKI-LT2-IC-HEP</v>
      </c>
      <c r="B37" s="82">
        <v>5718</v>
      </c>
      <c r="C37" s="89">
        <v>59582</v>
      </c>
      <c r="D37" s="89">
        <v>7969</v>
      </c>
      <c r="E37" s="90"/>
      <c r="F37" s="84"/>
    </row>
    <row r="38" spans="1:12" ht="17" thickBot="1" x14ac:dyDescent="0.3">
      <c r="A38" s="82" t="str">
        <f>A13</f>
        <v>UKI-LT2-QMUL</v>
      </c>
      <c r="B38" s="82">
        <v>12320</v>
      </c>
      <c r="C38" s="169">
        <v>149341</v>
      </c>
      <c r="D38" s="89">
        <v>5031</v>
      </c>
      <c r="E38" s="174" t="s">
        <v>188</v>
      </c>
      <c r="F38" s="84"/>
    </row>
    <row r="39" spans="1:12" ht="14" thickBot="1" x14ac:dyDescent="0.2">
      <c r="A39" s="82" t="str">
        <f>A14</f>
        <v>UKI-LT2-RHUL</v>
      </c>
      <c r="B39" s="82">
        <v>4624</v>
      </c>
      <c r="C39" s="89">
        <v>48121</v>
      </c>
      <c r="D39" s="89">
        <v>1400</v>
      </c>
      <c r="E39" s="90"/>
      <c r="F39" s="84"/>
    </row>
    <row r="40" spans="1:12" x14ac:dyDescent="0.15">
      <c r="A40" s="82" t="str">
        <f>A15</f>
        <v>UKI-LT2-UCL-HEP</v>
      </c>
      <c r="B40" s="82">
        <v>0</v>
      </c>
      <c r="C40" s="89">
        <v>0</v>
      </c>
      <c r="D40" s="89">
        <v>0</v>
      </c>
      <c r="E40" s="90"/>
      <c r="F40" s="84"/>
      <c r="K40" s="91"/>
    </row>
    <row r="41" spans="1:12" x14ac:dyDescent="0.15">
      <c r="A41" s="82" t="s">
        <v>75</v>
      </c>
      <c r="B41" s="82"/>
      <c r="C41" s="89">
        <f>SUM(C36:C40)</f>
        <v>321120</v>
      </c>
      <c r="D41" s="89">
        <f>SUM(D36:D40)</f>
        <v>16157</v>
      </c>
      <c r="E41" s="90"/>
      <c r="F41" s="92"/>
    </row>
    <row r="42" spans="1:12" x14ac:dyDescent="0.15">
      <c r="F42" s="92"/>
    </row>
    <row r="43" spans="1:12" x14ac:dyDescent="0.15">
      <c r="A43" s="80" t="s">
        <v>85</v>
      </c>
    </row>
    <row r="44" spans="1:12" x14ac:dyDescent="0.15">
      <c r="A44" s="58" t="s">
        <v>86</v>
      </c>
    </row>
    <row r="47" spans="1:12" x14ac:dyDescent="0.15">
      <c r="A47" t="s">
        <v>87</v>
      </c>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hyperlinks>
    <hyperlink ref="A44" r:id="rId1" xr:uid="{00000000-0004-0000-0100-000002000000}"/>
  </hyperlinks>
  <pageMargins left="0.75" right="0.75" top="1" bottom="1" header="0.51180555555555496" footer="0.51180555555555496"/>
  <pageSetup paperSize="9" firstPageNumber="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O27"/>
  <sheetViews>
    <sheetView showGridLines="0" topLeftCell="A10" zoomScaleNormal="100" workbookViewId="0">
      <selection activeCell="I19" sqref="I19"/>
    </sheetView>
  </sheetViews>
  <sheetFormatPr baseColWidth="10" defaultColWidth="8.83203125" defaultRowHeight="13" x14ac:dyDescent="0.15"/>
  <cols>
    <col min="1" max="1" width="8.83203125" customWidth="1"/>
    <col min="2" max="2" width="14.1640625" customWidth="1"/>
    <col min="3" max="51" width="5.83203125" customWidth="1"/>
    <col min="52" max="52" width="7.1640625" customWidth="1"/>
    <col min="53" max="1028" width="8.83203125" customWidth="1"/>
  </cols>
  <sheetData>
    <row r="2" spans="2:41" x14ac:dyDescent="0.15">
      <c r="B2" s="184" t="s">
        <v>0</v>
      </c>
      <c r="C2" s="184"/>
      <c r="D2" s="184"/>
      <c r="E2" s="184"/>
      <c r="F2" s="184"/>
    </row>
    <row r="3" spans="2:41" x14ac:dyDescent="0.15">
      <c r="B3" s="93" t="s">
        <v>2</v>
      </c>
      <c r="C3" s="194" t="str">
        <f>Metrics!B3</f>
        <v>LondonGrid Tier 2</v>
      </c>
      <c r="D3" s="194"/>
      <c r="E3" s="194"/>
      <c r="F3" s="194"/>
    </row>
    <row r="4" spans="2:41" x14ac:dyDescent="0.15">
      <c r="B4" s="5" t="s">
        <v>5</v>
      </c>
      <c r="C4" s="195" t="str">
        <f>Metrics!B4</f>
        <v>Q219</v>
      </c>
      <c r="D4" s="195"/>
      <c r="E4" s="195"/>
      <c r="F4" s="195"/>
    </row>
    <row r="5" spans="2:41" x14ac:dyDescent="0.15">
      <c r="B5" s="9" t="s">
        <v>7</v>
      </c>
      <c r="C5" s="196" t="str">
        <f>Metrics!B5</f>
        <v>Duncan Rand</v>
      </c>
      <c r="D5" s="196"/>
      <c r="E5" s="196"/>
      <c r="F5" s="196"/>
    </row>
    <row r="6" spans="2:41" x14ac:dyDescent="0.15">
      <c r="B6" s="57"/>
      <c r="C6" s="94"/>
      <c r="D6" s="94"/>
      <c r="E6" s="94"/>
      <c r="F6" s="94"/>
    </row>
    <row r="7" spans="2:41" x14ac:dyDescent="0.15">
      <c r="B7" s="57" t="s">
        <v>88</v>
      </c>
      <c r="D7" s="94"/>
      <c r="E7" s="94"/>
      <c r="F7" s="94"/>
    </row>
    <row r="8" spans="2:41" ht="14" thickBot="1" x14ac:dyDescent="0.2">
      <c r="C8">
        <v>1</v>
      </c>
      <c r="D8">
        <v>2</v>
      </c>
      <c r="E8">
        <v>3</v>
      </c>
      <c r="F8">
        <v>4</v>
      </c>
      <c r="G8">
        <v>5</v>
      </c>
      <c r="H8">
        <v>6</v>
      </c>
      <c r="I8">
        <v>7</v>
      </c>
      <c r="J8">
        <v>8</v>
      </c>
      <c r="K8">
        <v>9</v>
      </c>
      <c r="M8">
        <v>10</v>
      </c>
      <c r="N8">
        <v>11</v>
      </c>
      <c r="O8">
        <v>12</v>
      </c>
      <c r="P8">
        <v>13</v>
      </c>
      <c r="R8">
        <v>14</v>
      </c>
      <c r="S8">
        <v>15</v>
      </c>
      <c r="T8">
        <v>16</v>
      </c>
      <c r="U8">
        <v>17</v>
      </c>
      <c r="V8">
        <v>18</v>
      </c>
      <c r="W8">
        <v>19</v>
      </c>
      <c r="X8">
        <v>20</v>
      </c>
      <c r="Z8">
        <v>21</v>
      </c>
      <c r="AA8">
        <v>22</v>
      </c>
      <c r="AB8">
        <v>23</v>
      </c>
      <c r="AC8">
        <v>24</v>
      </c>
      <c r="AD8">
        <v>25</v>
      </c>
      <c r="AE8">
        <v>26</v>
      </c>
      <c r="AF8">
        <v>27</v>
      </c>
      <c r="AG8">
        <v>28</v>
      </c>
      <c r="AH8">
        <v>29</v>
      </c>
      <c r="AI8">
        <v>30</v>
      </c>
      <c r="AJ8">
        <v>31</v>
      </c>
      <c r="AK8">
        <v>32</v>
      </c>
      <c r="AL8">
        <v>33</v>
      </c>
      <c r="AM8">
        <v>34</v>
      </c>
      <c r="AN8">
        <v>35</v>
      </c>
      <c r="AO8">
        <v>36</v>
      </c>
    </row>
    <row r="9" spans="2:41" hidden="1" x14ac:dyDescent="0.15">
      <c r="B9" s="31" t="s">
        <v>89</v>
      </c>
    </row>
    <row r="10" spans="2:41" ht="138" customHeight="1" thickBot="1" x14ac:dyDescent="0.2">
      <c r="B10" s="15" t="s">
        <v>36</v>
      </c>
      <c r="C10" s="95" t="s">
        <v>90</v>
      </c>
      <c r="D10" s="95" t="s">
        <v>91</v>
      </c>
      <c r="E10" s="95" t="s">
        <v>92</v>
      </c>
      <c r="F10" s="95" t="s">
        <v>93</v>
      </c>
      <c r="G10" s="95" t="s">
        <v>94</v>
      </c>
      <c r="H10" s="95" t="s">
        <v>96</v>
      </c>
      <c r="I10" s="95" t="s">
        <v>95</v>
      </c>
      <c r="J10" s="95" t="s">
        <v>97</v>
      </c>
      <c r="K10" s="95" t="s">
        <v>98</v>
      </c>
      <c r="L10" s="95" t="s">
        <v>99</v>
      </c>
      <c r="M10" s="95" t="s">
        <v>100</v>
      </c>
      <c r="N10" s="95" t="s">
        <v>101</v>
      </c>
      <c r="O10" s="95" t="s">
        <v>102</v>
      </c>
      <c r="P10" s="95" t="s">
        <v>103</v>
      </c>
      <c r="Q10" s="95" t="s">
        <v>104</v>
      </c>
      <c r="R10" s="95" t="s">
        <v>105</v>
      </c>
      <c r="S10" s="95" t="s">
        <v>106</v>
      </c>
      <c r="T10" s="95" t="s">
        <v>107</v>
      </c>
      <c r="U10" s="95" t="s">
        <v>108</v>
      </c>
      <c r="V10" s="95" t="s">
        <v>109</v>
      </c>
      <c r="W10" s="95" t="s">
        <v>110</v>
      </c>
      <c r="X10" s="95" t="s">
        <v>111</v>
      </c>
      <c r="Y10" s="95" t="s">
        <v>123</v>
      </c>
      <c r="Z10" s="95" t="s">
        <v>112</v>
      </c>
      <c r="AA10" s="95" t="s">
        <v>118</v>
      </c>
      <c r="AB10" s="95" t="s">
        <v>113</v>
      </c>
      <c r="AC10" s="95" t="s">
        <v>114</v>
      </c>
      <c r="AD10" s="95" t="s">
        <v>115</v>
      </c>
      <c r="AE10" s="95" t="s">
        <v>116</v>
      </c>
      <c r="AF10" s="95" t="s">
        <v>117</v>
      </c>
      <c r="AG10" s="95" t="s">
        <v>177</v>
      </c>
      <c r="AH10" s="95" t="s">
        <v>178</v>
      </c>
      <c r="AI10" s="95" t="s">
        <v>119</v>
      </c>
      <c r="AJ10" s="95" t="s">
        <v>120</v>
      </c>
      <c r="AK10" s="95" t="s">
        <v>121</v>
      </c>
      <c r="AL10" s="15" t="s">
        <v>49</v>
      </c>
    </row>
    <row r="11" spans="2:41" ht="14" thickBot="1" x14ac:dyDescent="0.2">
      <c r="B11" s="96" t="str">
        <f>Resources!A11</f>
        <v>UKI-LT2-Brunel</v>
      </c>
      <c r="C11" s="39">
        <v>1</v>
      </c>
      <c r="D11" s="39">
        <v>1</v>
      </c>
      <c r="E11" s="39">
        <v>0</v>
      </c>
      <c r="F11" s="39">
        <v>0</v>
      </c>
      <c r="G11" s="39">
        <v>1</v>
      </c>
      <c r="H11" s="39">
        <v>1</v>
      </c>
      <c r="I11" s="39">
        <v>0</v>
      </c>
      <c r="J11" s="39">
        <v>1</v>
      </c>
      <c r="K11" s="39">
        <v>1</v>
      </c>
      <c r="L11" s="39">
        <v>0</v>
      </c>
      <c r="M11" s="39">
        <v>0</v>
      </c>
      <c r="N11" s="39">
        <v>1</v>
      </c>
      <c r="O11" s="39">
        <v>0</v>
      </c>
      <c r="P11" s="39">
        <v>0</v>
      </c>
      <c r="Q11" s="39">
        <v>0</v>
      </c>
      <c r="R11" s="39">
        <v>1</v>
      </c>
      <c r="S11" s="39">
        <v>1</v>
      </c>
      <c r="T11" s="39">
        <v>1</v>
      </c>
      <c r="U11" s="39">
        <v>1</v>
      </c>
      <c r="V11" s="39">
        <v>1</v>
      </c>
      <c r="W11" s="39">
        <v>0</v>
      </c>
      <c r="X11" s="39">
        <v>1</v>
      </c>
      <c r="Y11" s="39">
        <v>0</v>
      </c>
      <c r="Z11" s="39">
        <v>1</v>
      </c>
      <c r="AA11" s="39">
        <v>0</v>
      </c>
      <c r="AB11" s="39">
        <v>1</v>
      </c>
      <c r="AC11" s="39">
        <v>0</v>
      </c>
      <c r="AD11" s="39">
        <v>0</v>
      </c>
      <c r="AE11" s="39">
        <v>0</v>
      </c>
      <c r="AF11" s="39">
        <v>1</v>
      </c>
      <c r="AG11" s="97">
        <v>0</v>
      </c>
      <c r="AH11" s="97">
        <v>0</v>
      </c>
      <c r="AI11" s="97">
        <v>0</v>
      </c>
      <c r="AJ11" s="97">
        <v>0</v>
      </c>
      <c r="AK11" s="97">
        <v>0</v>
      </c>
      <c r="AL11" s="98">
        <f>SUM(C11:AK11)</f>
        <v>16</v>
      </c>
    </row>
    <row r="12" spans="2:41" ht="14" thickBot="1" x14ac:dyDescent="0.2">
      <c r="B12" s="96" t="str">
        <f>Resources!A12</f>
        <v>UKI-LT2-IC-HEP</v>
      </c>
      <c r="C12" s="39">
        <v>1</v>
      </c>
      <c r="D12" s="39">
        <v>1</v>
      </c>
      <c r="E12" s="39">
        <v>1</v>
      </c>
      <c r="F12" s="39">
        <v>0</v>
      </c>
      <c r="G12" s="39">
        <v>0</v>
      </c>
      <c r="H12" s="39">
        <v>1</v>
      </c>
      <c r="I12" s="39">
        <v>1</v>
      </c>
      <c r="J12" s="39">
        <v>1</v>
      </c>
      <c r="K12" s="39">
        <v>1</v>
      </c>
      <c r="L12" s="39">
        <v>0</v>
      </c>
      <c r="M12" s="39">
        <v>0</v>
      </c>
      <c r="N12" s="39">
        <v>1</v>
      </c>
      <c r="O12" s="39">
        <v>0</v>
      </c>
      <c r="P12" s="39">
        <v>1</v>
      </c>
      <c r="Q12" s="39">
        <v>0</v>
      </c>
      <c r="R12" s="39">
        <v>1</v>
      </c>
      <c r="S12" s="39">
        <v>1</v>
      </c>
      <c r="T12" s="39">
        <v>1</v>
      </c>
      <c r="U12" s="39">
        <v>1</v>
      </c>
      <c r="V12" s="39">
        <v>1</v>
      </c>
      <c r="W12" s="39">
        <v>1</v>
      </c>
      <c r="X12" s="39">
        <v>1</v>
      </c>
      <c r="Y12" s="39">
        <v>0</v>
      </c>
      <c r="Z12" s="39">
        <v>1</v>
      </c>
      <c r="AA12" s="39">
        <v>1</v>
      </c>
      <c r="AB12" s="39">
        <v>1</v>
      </c>
      <c r="AC12" s="39">
        <v>1</v>
      </c>
      <c r="AD12" s="39">
        <v>0</v>
      </c>
      <c r="AE12" s="39">
        <v>0</v>
      </c>
      <c r="AF12" s="39">
        <v>1</v>
      </c>
      <c r="AG12" s="97">
        <v>1</v>
      </c>
      <c r="AH12" s="97">
        <v>1</v>
      </c>
      <c r="AI12" s="97">
        <v>0</v>
      </c>
      <c r="AJ12" s="97">
        <v>0</v>
      </c>
      <c r="AK12" s="97">
        <v>0</v>
      </c>
      <c r="AL12" s="98">
        <f>SUM(C12:AK12)</f>
        <v>23</v>
      </c>
    </row>
    <row r="13" spans="2:41" ht="14" thickBot="1" x14ac:dyDescent="0.2">
      <c r="B13" s="96" t="str">
        <f>Resources!A13</f>
        <v>UKI-LT2-QMUL</v>
      </c>
      <c r="C13" s="39">
        <v>1</v>
      </c>
      <c r="D13" s="39">
        <v>1</v>
      </c>
      <c r="E13" s="39">
        <v>0</v>
      </c>
      <c r="F13" s="39">
        <v>1</v>
      </c>
      <c r="G13" s="39">
        <v>1</v>
      </c>
      <c r="H13" s="39">
        <v>1</v>
      </c>
      <c r="I13" s="39">
        <v>0</v>
      </c>
      <c r="J13" s="39">
        <v>1</v>
      </c>
      <c r="K13" s="39">
        <v>1</v>
      </c>
      <c r="L13" s="39">
        <v>1</v>
      </c>
      <c r="M13" s="39">
        <v>1</v>
      </c>
      <c r="N13" s="39">
        <v>1</v>
      </c>
      <c r="O13" s="39">
        <v>0</v>
      </c>
      <c r="P13" s="39">
        <v>1</v>
      </c>
      <c r="Q13" s="39">
        <v>1</v>
      </c>
      <c r="R13" s="39">
        <v>1</v>
      </c>
      <c r="S13" s="39">
        <v>1</v>
      </c>
      <c r="T13" s="39">
        <v>1</v>
      </c>
      <c r="U13" s="39">
        <v>1</v>
      </c>
      <c r="V13" s="39">
        <v>1</v>
      </c>
      <c r="W13" s="39">
        <v>0</v>
      </c>
      <c r="X13" s="39">
        <v>1</v>
      </c>
      <c r="Y13" s="39">
        <v>0</v>
      </c>
      <c r="Z13" s="39">
        <v>1</v>
      </c>
      <c r="AA13" s="39">
        <v>1</v>
      </c>
      <c r="AB13" s="39">
        <v>1</v>
      </c>
      <c r="AC13" s="39">
        <v>0</v>
      </c>
      <c r="AD13" s="39">
        <v>0</v>
      </c>
      <c r="AE13" s="39">
        <v>0</v>
      </c>
      <c r="AF13" s="39">
        <v>1</v>
      </c>
      <c r="AG13" s="97">
        <v>0</v>
      </c>
      <c r="AH13" s="97">
        <v>0</v>
      </c>
      <c r="AI13" s="97">
        <v>0</v>
      </c>
      <c r="AJ13" s="97">
        <v>1</v>
      </c>
      <c r="AK13" s="97">
        <v>0</v>
      </c>
      <c r="AL13" s="98">
        <f>SUM(C13:AK13)</f>
        <v>23</v>
      </c>
    </row>
    <row r="14" spans="2:41" ht="14" thickBot="1" x14ac:dyDescent="0.2">
      <c r="B14" s="96" t="str">
        <f>Resources!A14</f>
        <v>UKI-LT2-RHUL</v>
      </c>
      <c r="C14" s="39">
        <v>1</v>
      </c>
      <c r="D14" s="39">
        <v>1</v>
      </c>
      <c r="E14" s="39">
        <v>1</v>
      </c>
      <c r="F14" s="39">
        <v>0</v>
      </c>
      <c r="G14" s="39">
        <v>1</v>
      </c>
      <c r="H14" s="39">
        <v>1</v>
      </c>
      <c r="I14" s="39">
        <v>0</v>
      </c>
      <c r="J14" s="39">
        <v>1</v>
      </c>
      <c r="K14" s="39">
        <v>1</v>
      </c>
      <c r="L14" s="39">
        <v>0</v>
      </c>
      <c r="M14" s="39">
        <v>0</v>
      </c>
      <c r="N14" s="39">
        <v>1</v>
      </c>
      <c r="O14" s="39">
        <v>0</v>
      </c>
      <c r="P14" s="39">
        <v>1</v>
      </c>
      <c r="Q14" s="39">
        <v>0</v>
      </c>
      <c r="R14" s="39">
        <v>1</v>
      </c>
      <c r="S14" s="39">
        <v>1</v>
      </c>
      <c r="T14" s="39">
        <v>0</v>
      </c>
      <c r="U14" s="39">
        <v>0</v>
      </c>
      <c r="V14" s="39">
        <v>1</v>
      </c>
      <c r="W14" s="39">
        <v>0</v>
      </c>
      <c r="X14" s="39">
        <v>1</v>
      </c>
      <c r="Y14" s="39">
        <v>0</v>
      </c>
      <c r="Z14" s="39">
        <v>1</v>
      </c>
      <c r="AA14" s="39">
        <v>0</v>
      </c>
      <c r="AB14" s="39">
        <v>1</v>
      </c>
      <c r="AC14" s="39">
        <v>0</v>
      </c>
      <c r="AD14" s="39">
        <v>0</v>
      </c>
      <c r="AE14" s="39">
        <v>0</v>
      </c>
      <c r="AF14" s="39">
        <v>1</v>
      </c>
      <c r="AG14" s="97">
        <v>0</v>
      </c>
      <c r="AH14" s="97">
        <v>0</v>
      </c>
      <c r="AI14" s="97">
        <v>0</v>
      </c>
      <c r="AJ14" s="97">
        <v>0</v>
      </c>
      <c r="AK14" s="97">
        <v>1</v>
      </c>
      <c r="AL14" s="98">
        <f>SUM(C14:AK14)</f>
        <v>17</v>
      </c>
    </row>
    <row r="15" spans="2:41" ht="14" thickBot="1" x14ac:dyDescent="0.2">
      <c r="B15" s="99" t="s">
        <v>49</v>
      </c>
      <c r="C15" s="100">
        <f t="shared" ref="C15:AL15" si="0">SUM(C11:C14)</f>
        <v>4</v>
      </c>
      <c r="D15" s="100">
        <f t="shared" si="0"/>
        <v>4</v>
      </c>
      <c r="E15" s="100">
        <f t="shared" si="0"/>
        <v>2</v>
      </c>
      <c r="F15" s="100">
        <f t="shared" si="0"/>
        <v>1</v>
      </c>
      <c r="G15" s="100">
        <f t="shared" si="0"/>
        <v>3</v>
      </c>
      <c r="H15" s="100">
        <f t="shared" si="0"/>
        <v>4</v>
      </c>
      <c r="I15" s="100">
        <f t="shared" si="0"/>
        <v>1</v>
      </c>
      <c r="J15" s="100">
        <f t="shared" si="0"/>
        <v>4</v>
      </c>
      <c r="K15" s="100">
        <f t="shared" si="0"/>
        <v>4</v>
      </c>
      <c r="L15" s="100">
        <f t="shared" si="0"/>
        <v>1</v>
      </c>
      <c r="M15" s="100">
        <f t="shared" si="0"/>
        <v>1</v>
      </c>
      <c r="N15" s="100">
        <f t="shared" si="0"/>
        <v>4</v>
      </c>
      <c r="O15" s="100">
        <f t="shared" si="0"/>
        <v>0</v>
      </c>
      <c r="P15" s="100">
        <f t="shared" si="0"/>
        <v>3</v>
      </c>
      <c r="Q15" s="100">
        <f t="shared" si="0"/>
        <v>1</v>
      </c>
      <c r="R15" s="100">
        <f t="shared" si="0"/>
        <v>4</v>
      </c>
      <c r="S15" s="100">
        <f t="shared" si="0"/>
        <v>4</v>
      </c>
      <c r="T15" s="100">
        <f t="shared" si="0"/>
        <v>3</v>
      </c>
      <c r="U15" s="100">
        <f t="shared" si="0"/>
        <v>3</v>
      </c>
      <c r="V15" s="100">
        <f t="shared" si="0"/>
        <v>4</v>
      </c>
      <c r="W15" s="100">
        <f t="shared" si="0"/>
        <v>1</v>
      </c>
      <c r="X15" s="100">
        <f t="shared" si="0"/>
        <v>4</v>
      </c>
      <c r="Y15" s="100">
        <f t="shared" si="0"/>
        <v>0</v>
      </c>
      <c r="Z15" s="100">
        <f t="shared" si="0"/>
        <v>4</v>
      </c>
      <c r="AA15" s="100">
        <f t="shared" si="0"/>
        <v>2</v>
      </c>
      <c r="AB15" s="100">
        <f t="shared" si="0"/>
        <v>4</v>
      </c>
      <c r="AC15" s="100">
        <f t="shared" si="0"/>
        <v>1</v>
      </c>
      <c r="AD15" s="100">
        <f t="shared" si="0"/>
        <v>0</v>
      </c>
      <c r="AE15" s="100">
        <f t="shared" si="0"/>
        <v>0</v>
      </c>
      <c r="AF15" s="100">
        <f t="shared" si="0"/>
        <v>4</v>
      </c>
      <c r="AG15" s="100">
        <f t="shared" si="0"/>
        <v>1</v>
      </c>
      <c r="AH15" s="100">
        <f t="shared" si="0"/>
        <v>1</v>
      </c>
      <c r="AI15" s="100">
        <f t="shared" si="0"/>
        <v>0</v>
      </c>
      <c r="AJ15" s="100">
        <f t="shared" si="0"/>
        <v>1</v>
      </c>
      <c r="AK15" s="100">
        <f t="shared" si="0"/>
        <v>1</v>
      </c>
      <c r="AL15" s="99">
        <f t="shared" si="0"/>
        <v>79</v>
      </c>
    </row>
    <row r="18" spans="2:40" ht="14" thickBot="1" x14ac:dyDescent="0.2">
      <c r="B18" s="31" t="s">
        <v>122</v>
      </c>
    </row>
    <row r="19" spans="2:40" ht="142" thickBot="1" x14ac:dyDescent="0.2">
      <c r="B19" s="101" t="s">
        <v>36</v>
      </c>
      <c r="C19" s="102" t="s">
        <v>90</v>
      </c>
      <c r="D19" s="102" t="s">
        <v>91</v>
      </c>
      <c r="E19" s="102" t="s">
        <v>92</v>
      </c>
      <c r="F19" s="102" t="s">
        <v>93</v>
      </c>
      <c r="G19" s="102" t="s">
        <v>94</v>
      </c>
      <c r="H19" s="102" t="s">
        <v>96</v>
      </c>
      <c r="I19" s="102" t="s">
        <v>95</v>
      </c>
      <c r="J19" s="102" t="s">
        <v>97</v>
      </c>
      <c r="K19" s="102" t="s">
        <v>98</v>
      </c>
      <c r="L19" s="102" t="s">
        <v>99</v>
      </c>
      <c r="M19" s="102" t="s">
        <v>100</v>
      </c>
      <c r="N19" s="102" t="s">
        <v>101</v>
      </c>
      <c r="O19" s="102" t="s">
        <v>102</v>
      </c>
      <c r="P19" s="102" t="s">
        <v>103</v>
      </c>
      <c r="Q19" s="102" t="s">
        <v>104</v>
      </c>
      <c r="R19" s="102" t="s">
        <v>105</v>
      </c>
      <c r="S19" s="102" t="s">
        <v>106</v>
      </c>
      <c r="T19" s="102" t="s">
        <v>107</v>
      </c>
      <c r="U19" s="102" t="s">
        <v>108</v>
      </c>
      <c r="V19" s="102" t="s">
        <v>109</v>
      </c>
      <c r="W19" s="102" t="s">
        <v>110</v>
      </c>
      <c r="X19" s="102" t="s">
        <v>111</v>
      </c>
      <c r="Y19" s="102" t="s">
        <v>123</v>
      </c>
      <c r="Z19" s="102" t="s">
        <v>112</v>
      </c>
      <c r="AA19" s="102" t="s">
        <v>118</v>
      </c>
      <c r="AB19" s="102" t="s">
        <v>113</v>
      </c>
      <c r="AC19" s="102" t="s">
        <v>114</v>
      </c>
      <c r="AD19" s="102" t="s">
        <v>115</v>
      </c>
      <c r="AE19" s="103" t="s">
        <v>116</v>
      </c>
      <c r="AF19" s="103" t="s">
        <v>117</v>
      </c>
      <c r="AG19" s="173" t="s">
        <v>177</v>
      </c>
      <c r="AH19" s="103" t="s">
        <v>178</v>
      </c>
      <c r="AI19" s="103" t="s">
        <v>119</v>
      </c>
      <c r="AJ19" s="103" t="s">
        <v>120</v>
      </c>
      <c r="AK19" s="103" t="s">
        <v>121</v>
      </c>
      <c r="AL19" s="101" t="s">
        <v>49</v>
      </c>
      <c r="AM19" s="104" t="s">
        <v>124</v>
      </c>
      <c r="AN19" s="104" t="s">
        <v>125</v>
      </c>
    </row>
    <row r="20" spans="2:40" ht="14" thickBot="1" x14ac:dyDescent="0.2">
      <c r="B20" s="105" t="s">
        <v>44</v>
      </c>
      <c r="C20" s="106">
        <v>15.66</v>
      </c>
      <c r="D20" s="106">
        <v>0.33</v>
      </c>
      <c r="E20" s="106">
        <v>0</v>
      </c>
      <c r="F20" s="106">
        <v>0</v>
      </c>
      <c r="G20" s="106">
        <v>0</v>
      </c>
      <c r="H20" s="106">
        <v>1180</v>
      </c>
      <c r="I20" s="106">
        <v>0</v>
      </c>
      <c r="J20" s="106">
        <v>1.31</v>
      </c>
      <c r="K20" s="106">
        <v>0</v>
      </c>
      <c r="L20" s="106">
        <v>0</v>
      </c>
      <c r="M20" s="106">
        <v>0</v>
      </c>
      <c r="N20" s="106">
        <v>0.47599999999999998</v>
      </c>
      <c r="O20" s="106">
        <v>0</v>
      </c>
      <c r="P20" s="106">
        <v>0</v>
      </c>
      <c r="Q20" s="106">
        <v>0</v>
      </c>
      <c r="R20" s="106">
        <v>0</v>
      </c>
      <c r="S20" s="106">
        <v>0</v>
      </c>
      <c r="T20" s="106">
        <v>0</v>
      </c>
      <c r="U20" s="106">
        <v>0</v>
      </c>
      <c r="V20" s="106">
        <v>0</v>
      </c>
      <c r="W20" s="106">
        <v>0</v>
      </c>
      <c r="X20" s="106">
        <v>0</v>
      </c>
      <c r="Y20" s="106">
        <v>0</v>
      </c>
      <c r="Z20" s="106">
        <v>0</v>
      </c>
      <c r="AA20" s="106">
        <v>0</v>
      </c>
      <c r="AB20" s="106">
        <v>0</v>
      </c>
      <c r="AC20" s="106">
        <v>0</v>
      </c>
      <c r="AD20" s="106">
        <v>0</v>
      </c>
      <c r="AE20" s="67">
        <v>0.23400000000000001</v>
      </c>
      <c r="AF20" s="67">
        <v>0</v>
      </c>
      <c r="AG20" s="67">
        <v>0</v>
      </c>
      <c r="AH20" s="67">
        <v>0</v>
      </c>
      <c r="AI20" s="106">
        <v>0.20200000000000001</v>
      </c>
      <c r="AJ20" s="106">
        <v>0</v>
      </c>
      <c r="AK20" s="107">
        <v>2E-3</v>
      </c>
      <c r="AL20" s="108">
        <f>SUM(C20:AK20)</f>
        <v>1198.2139999999999</v>
      </c>
      <c r="AM20" s="109">
        <f>AL20/$AL$24</f>
        <v>0.10207930960229813</v>
      </c>
      <c r="AN20" s="109">
        <f>(AL20-(C20+H20+S20))/AL20</f>
        <v>2.1315057243529618E-3</v>
      </c>
    </row>
    <row r="21" spans="2:40" ht="14" thickBot="1" x14ac:dyDescent="0.2">
      <c r="B21" s="110" t="s">
        <v>50</v>
      </c>
      <c r="C21" s="111">
        <v>0</v>
      </c>
      <c r="D21" s="111">
        <v>0</v>
      </c>
      <c r="E21" s="111">
        <v>0</v>
      </c>
      <c r="F21" s="111">
        <v>0</v>
      </c>
      <c r="G21" s="111">
        <v>0</v>
      </c>
      <c r="H21" s="111">
        <f>(2501923+ 1147975)/1000</f>
        <v>3649.8980000000001</v>
      </c>
      <c r="I21" s="111">
        <v>36.652000000000001</v>
      </c>
      <c r="J21" s="111">
        <v>0</v>
      </c>
      <c r="K21" s="111">
        <v>248.833</v>
      </c>
      <c r="L21" s="111">
        <v>0</v>
      </c>
      <c r="M21" s="111">
        <v>0</v>
      </c>
      <c r="N21" s="111">
        <v>0</v>
      </c>
      <c r="O21" s="111">
        <v>0</v>
      </c>
      <c r="P21" s="111">
        <v>0</v>
      </c>
      <c r="Q21" s="111">
        <v>0</v>
      </c>
      <c r="R21" s="111">
        <v>0</v>
      </c>
      <c r="S21" s="111">
        <v>407.12799999999999</v>
      </c>
      <c r="T21" s="111">
        <v>0</v>
      </c>
      <c r="U21" s="111">
        <v>397.45400000000001</v>
      </c>
      <c r="V21" s="111">
        <v>0</v>
      </c>
      <c r="W21" s="111">
        <v>0</v>
      </c>
      <c r="X21" s="111">
        <v>0</v>
      </c>
      <c r="Y21" s="111">
        <v>143.20500000000001</v>
      </c>
      <c r="Z21" s="111">
        <v>0</v>
      </c>
      <c r="AA21" s="111">
        <v>0</v>
      </c>
      <c r="AB21" s="111">
        <v>0</v>
      </c>
      <c r="AC21" s="111">
        <v>392.24599999999998</v>
      </c>
      <c r="AD21" s="111">
        <v>0</v>
      </c>
      <c r="AE21" s="172">
        <v>0</v>
      </c>
      <c r="AF21" s="111">
        <v>40.389000000000003</v>
      </c>
      <c r="AG21" s="111">
        <v>0</v>
      </c>
      <c r="AH21" s="111">
        <v>0</v>
      </c>
      <c r="AI21" s="111">
        <v>0</v>
      </c>
      <c r="AJ21" s="111">
        <v>0</v>
      </c>
      <c r="AK21" s="112">
        <v>0</v>
      </c>
      <c r="AL21" s="108">
        <f>SUM(C21:AK21)</f>
        <v>5315.8050000000003</v>
      </c>
      <c r="AM21" s="109">
        <f>AL21/$AL$24</f>
        <v>0.45286877334136011</v>
      </c>
      <c r="AN21" s="109">
        <f t="shared" ref="AN21:AN23" si="1">(AL21-(C21+H21+S21))/AL21</f>
        <v>0.23679931825941694</v>
      </c>
    </row>
    <row r="22" spans="2:40" ht="14" thickBot="1" x14ac:dyDescent="0.2">
      <c r="B22" s="110" t="s">
        <v>52</v>
      </c>
      <c r="C22" s="111">
        <v>3812</v>
      </c>
      <c r="D22" s="111">
        <v>0.98</v>
      </c>
      <c r="E22" s="111">
        <v>0</v>
      </c>
      <c r="F22" s="111">
        <v>0</v>
      </c>
      <c r="G22" s="111">
        <v>7.5999999999999998E-2</v>
      </c>
      <c r="H22" s="111">
        <v>3.4</v>
      </c>
      <c r="I22" s="111">
        <v>0</v>
      </c>
      <c r="J22" s="111">
        <v>1.3</v>
      </c>
      <c r="K22" s="111">
        <v>0</v>
      </c>
      <c r="L22" s="111">
        <v>0</v>
      </c>
      <c r="M22" s="111">
        <v>1.6E-2</v>
      </c>
      <c r="N22" s="111">
        <v>7.0999999999999994E-2</v>
      </c>
      <c r="O22" s="111">
        <v>0.7</v>
      </c>
      <c r="P22" s="111">
        <v>0.71799999999999997</v>
      </c>
      <c r="Q22" s="111">
        <v>0</v>
      </c>
      <c r="R22" s="111">
        <v>0</v>
      </c>
      <c r="S22" s="111">
        <v>215.8</v>
      </c>
      <c r="T22" s="111">
        <v>0.27700000000000002</v>
      </c>
      <c r="U22" s="111">
        <v>0</v>
      </c>
      <c r="V22" s="111">
        <v>0</v>
      </c>
      <c r="W22" s="111">
        <v>0</v>
      </c>
      <c r="X22" s="111">
        <v>0</v>
      </c>
      <c r="Y22" s="111">
        <v>0</v>
      </c>
      <c r="Z22" s="111">
        <v>2.3E-2</v>
      </c>
      <c r="AA22" s="111">
        <v>0.14499999999999999</v>
      </c>
      <c r="AB22" s="111">
        <v>11.166</v>
      </c>
      <c r="AC22" s="111">
        <v>0</v>
      </c>
      <c r="AD22" s="111">
        <v>1.9E-2</v>
      </c>
      <c r="AE22" s="111">
        <v>0</v>
      </c>
      <c r="AF22" s="111">
        <v>248.77</v>
      </c>
      <c r="AG22" s="111">
        <v>0</v>
      </c>
      <c r="AH22" s="111">
        <v>0</v>
      </c>
      <c r="AI22" s="111">
        <v>5.1999999999999998E-3</v>
      </c>
      <c r="AJ22" s="111">
        <v>1.4419999999999999</v>
      </c>
      <c r="AK22" s="112">
        <v>0</v>
      </c>
      <c r="AL22" s="108">
        <f>SUM(C22:AK22)</f>
        <v>4296.9081999999999</v>
      </c>
      <c r="AM22" s="109">
        <f>AL22/$AL$24</f>
        <v>0.3660660136506948</v>
      </c>
      <c r="AN22" s="109">
        <f t="shared" si="1"/>
        <v>6.1837066940364144E-2</v>
      </c>
    </row>
    <row r="23" spans="2:40" ht="14" thickBot="1" x14ac:dyDescent="0.2">
      <c r="B23" s="110" t="s">
        <v>54</v>
      </c>
      <c r="C23" s="111">
        <v>925.30399999999997</v>
      </c>
      <c r="D23" s="111">
        <v>0</v>
      </c>
      <c r="E23" s="111">
        <v>0</v>
      </c>
      <c r="F23" s="111">
        <v>0</v>
      </c>
      <c r="G23" s="111">
        <v>0</v>
      </c>
      <c r="H23" s="111">
        <v>1.6040000000000001</v>
      </c>
      <c r="I23" s="111">
        <v>0</v>
      </c>
      <c r="J23" s="111">
        <v>1.6E-2</v>
      </c>
      <c r="K23" s="111">
        <v>0</v>
      </c>
      <c r="L23" s="111">
        <v>0</v>
      </c>
      <c r="M23" s="111">
        <v>0</v>
      </c>
      <c r="N23" s="111">
        <v>6.0000000000000001E-3</v>
      </c>
      <c r="O23" s="113">
        <v>0.19</v>
      </c>
      <c r="P23" s="111">
        <v>0</v>
      </c>
      <c r="Q23" s="111">
        <v>0</v>
      </c>
      <c r="R23" s="111">
        <v>0</v>
      </c>
      <c r="S23" s="111">
        <v>0</v>
      </c>
      <c r="T23" s="111">
        <v>0</v>
      </c>
      <c r="U23" s="111">
        <v>0</v>
      </c>
      <c r="V23" s="111">
        <v>0</v>
      </c>
      <c r="W23" s="111">
        <v>0</v>
      </c>
      <c r="X23" s="111">
        <v>0</v>
      </c>
      <c r="Y23" s="111">
        <v>0</v>
      </c>
      <c r="Z23" s="111">
        <v>0.02</v>
      </c>
      <c r="AA23" s="111">
        <v>0</v>
      </c>
      <c r="AB23" s="111">
        <v>0</v>
      </c>
      <c r="AC23" s="111">
        <v>0</v>
      </c>
      <c r="AD23" s="111">
        <v>0</v>
      </c>
      <c r="AE23" s="111">
        <v>0</v>
      </c>
      <c r="AF23" s="111">
        <v>0</v>
      </c>
      <c r="AG23" s="111">
        <v>0</v>
      </c>
      <c r="AH23" s="111">
        <v>0</v>
      </c>
      <c r="AI23" s="114">
        <v>0</v>
      </c>
      <c r="AJ23" s="114">
        <v>0</v>
      </c>
      <c r="AK23" s="115">
        <v>2E-3</v>
      </c>
      <c r="AL23" s="108">
        <f>SUM(C23:AK23)</f>
        <v>927.14199999999994</v>
      </c>
      <c r="AM23" s="109">
        <f>AL23/$AL$24</f>
        <v>7.8985903405646984E-2</v>
      </c>
      <c r="AN23" s="109">
        <f t="shared" si="1"/>
        <v>2.5238852300933797E-4</v>
      </c>
    </row>
    <row r="24" spans="2:40" ht="14" thickBot="1" x14ac:dyDescent="0.2">
      <c r="B24" s="99" t="s">
        <v>49</v>
      </c>
      <c r="C24" s="116">
        <f t="shared" ref="C24:AM24" si="2">SUM(C20:C23)</f>
        <v>4752.9639999999999</v>
      </c>
      <c r="D24" s="100">
        <f t="shared" si="2"/>
        <v>1.31</v>
      </c>
      <c r="E24" s="100">
        <f t="shared" si="2"/>
        <v>0</v>
      </c>
      <c r="F24" s="100">
        <f t="shared" si="2"/>
        <v>0</v>
      </c>
      <c r="G24" s="100">
        <f t="shared" si="2"/>
        <v>7.5999999999999998E-2</v>
      </c>
      <c r="H24" s="116">
        <f t="shared" si="2"/>
        <v>4834.902</v>
      </c>
      <c r="I24" s="100">
        <f t="shared" si="2"/>
        <v>36.652000000000001</v>
      </c>
      <c r="J24" s="100">
        <f t="shared" si="2"/>
        <v>2.6260000000000003</v>
      </c>
      <c r="K24" s="100">
        <f t="shared" si="2"/>
        <v>248.833</v>
      </c>
      <c r="L24" s="100">
        <f t="shared" si="2"/>
        <v>0</v>
      </c>
      <c r="M24" s="100">
        <f t="shared" si="2"/>
        <v>1.6E-2</v>
      </c>
      <c r="N24" s="100">
        <f t="shared" si="2"/>
        <v>0.55299999999999994</v>
      </c>
      <c r="O24" s="100">
        <f t="shared" si="2"/>
        <v>0.8899999999999999</v>
      </c>
      <c r="P24" s="100">
        <f t="shared" si="2"/>
        <v>0.71799999999999997</v>
      </c>
      <c r="Q24" s="100">
        <f t="shared" si="2"/>
        <v>0</v>
      </c>
      <c r="R24" s="100">
        <f t="shared" si="2"/>
        <v>0</v>
      </c>
      <c r="S24" s="100">
        <f t="shared" si="2"/>
        <v>622.928</v>
      </c>
      <c r="T24" s="100">
        <f t="shared" si="2"/>
        <v>0.27700000000000002</v>
      </c>
      <c r="U24" s="100">
        <f t="shared" si="2"/>
        <v>397.45400000000001</v>
      </c>
      <c r="V24" s="100">
        <f t="shared" si="2"/>
        <v>0</v>
      </c>
      <c r="W24" s="100">
        <f t="shared" si="2"/>
        <v>0</v>
      </c>
      <c r="X24" s="100">
        <f t="shared" si="2"/>
        <v>0</v>
      </c>
      <c r="Y24" s="100">
        <f t="shared" si="2"/>
        <v>143.20500000000001</v>
      </c>
      <c r="Z24" s="100">
        <f t="shared" si="2"/>
        <v>4.2999999999999997E-2</v>
      </c>
      <c r="AA24" s="100">
        <f t="shared" si="2"/>
        <v>0.14499999999999999</v>
      </c>
      <c r="AB24" s="100">
        <f t="shared" si="2"/>
        <v>11.166</v>
      </c>
      <c r="AC24" s="100">
        <f t="shared" si="2"/>
        <v>392.24599999999998</v>
      </c>
      <c r="AD24" s="100">
        <f t="shared" si="2"/>
        <v>1.9E-2</v>
      </c>
      <c r="AE24" s="100">
        <f t="shared" si="2"/>
        <v>0.23400000000000001</v>
      </c>
      <c r="AF24" s="100">
        <f t="shared" si="2"/>
        <v>289.15899999999999</v>
      </c>
      <c r="AG24" s="100">
        <f t="shared" si="2"/>
        <v>0</v>
      </c>
      <c r="AH24" s="100">
        <f t="shared" si="2"/>
        <v>0</v>
      </c>
      <c r="AI24" s="100">
        <f t="shared" si="2"/>
        <v>0.20720000000000002</v>
      </c>
      <c r="AJ24" s="100">
        <f t="shared" si="2"/>
        <v>1.4419999999999999</v>
      </c>
      <c r="AK24" s="100">
        <f t="shared" si="2"/>
        <v>4.0000000000000001E-3</v>
      </c>
      <c r="AL24" s="116">
        <f t="shared" si="2"/>
        <v>11738.0692</v>
      </c>
      <c r="AM24" s="117">
        <f t="shared" si="2"/>
        <v>1</v>
      </c>
      <c r="AN24" s="109">
        <f>(AL24-(C24+H24+S24))/AL24</f>
        <v>0.13011298314717723</v>
      </c>
    </row>
    <row r="27" spans="2:40" x14ac:dyDescent="0.15">
      <c r="U27" s="12"/>
    </row>
  </sheetData>
  <sortState xmlns:xlrd2="http://schemas.microsoft.com/office/spreadsheetml/2017/richdata2" columnSort="1" ref="C19:AH24">
    <sortCondition ref="C19:AH19"/>
  </sortState>
  <mergeCells count="4">
    <mergeCell ref="B2:F2"/>
    <mergeCell ref="C3:F3"/>
    <mergeCell ref="C4:F4"/>
    <mergeCell ref="C5:F5"/>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zoomScale="150" zoomScaleNormal="150" workbookViewId="0">
      <selection activeCell="K11" sqref="K11"/>
    </sheetView>
  </sheetViews>
  <sheetFormatPr baseColWidth="10" defaultColWidth="8.83203125" defaultRowHeight="13" x14ac:dyDescent="0.15"/>
  <cols>
    <col min="1" max="1" width="8.83203125" customWidth="1"/>
    <col min="2" max="2" width="15.83203125" customWidth="1"/>
    <col min="3" max="3" width="17.83203125" customWidth="1"/>
    <col min="4" max="1025" width="8.83203125" customWidth="1"/>
  </cols>
  <sheetData>
    <row r="2" spans="2:11" x14ac:dyDescent="0.15">
      <c r="B2" s="2" t="s">
        <v>0</v>
      </c>
      <c r="C2" s="3"/>
    </row>
    <row r="3" spans="2:11" x14ac:dyDescent="0.15">
      <c r="B3" s="5" t="s">
        <v>2</v>
      </c>
      <c r="C3" s="24" t="str">
        <f>Metrics!B3</f>
        <v>LondonGrid Tier 2</v>
      </c>
    </row>
    <row r="4" spans="2:11" x14ac:dyDescent="0.15">
      <c r="B4" s="5" t="s">
        <v>5</v>
      </c>
      <c r="C4" s="24" t="str">
        <f>Metrics!B4</f>
        <v>Q219</v>
      </c>
    </row>
    <row r="5" spans="2:11" x14ac:dyDescent="0.15">
      <c r="B5" s="9" t="s">
        <v>7</v>
      </c>
      <c r="C5" s="118" t="str">
        <f>Metrics!B5</f>
        <v>Duncan Rand</v>
      </c>
    </row>
    <row r="7" spans="2:11" x14ac:dyDescent="0.15">
      <c r="B7" s="31" t="s">
        <v>126</v>
      </c>
      <c r="C7" s="31"/>
    </row>
    <row r="8" spans="2:11" ht="13.5" customHeight="1" x14ac:dyDescent="0.15">
      <c r="B8" s="119"/>
      <c r="C8" s="120"/>
      <c r="D8" s="197" t="s">
        <v>127</v>
      </c>
      <c r="E8" s="197"/>
      <c r="F8" s="197"/>
      <c r="G8" s="198" t="s">
        <v>128</v>
      </c>
      <c r="H8" s="198"/>
      <c r="I8" s="198"/>
    </row>
    <row r="9" spans="2:11" ht="14" x14ac:dyDescent="0.15">
      <c r="B9" s="60" t="s">
        <v>36</v>
      </c>
      <c r="C9" s="121" t="s">
        <v>129</v>
      </c>
      <c r="D9" s="122" t="s">
        <v>130</v>
      </c>
      <c r="E9" s="123" t="s">
        <v>131</v>
      </c>
      <c r="F9" s="124" t="s">
        <v>132</v>
      </c>
      <c r="G9" s="33" t="s">
        <v>130</v>
      </c>
      <c r="H9" s="123" t="s">
        <v>131</v>
      </c>
      <c r="I9" s="62" t="s">
        <v>132</v>
      </c>
    </row>
    <row r="10" spans="2:11" x14ac:dyDescent="0.15">
      <c r="B10" s="125"/>
      <c r="C10" s="126"/>
      <c r="D10" s="127"/>
      <c r="E10" s="128"/>
      <c r="F10" s="129"/>
      <c r="G10" s="130"/>
      <c r="H10" s="128"/>
      <c r="I10" s="131"/>
    </row>
    <row r="11" spans="2:11" x14ac:dyDescent="0.15">
      <c r="B11" s="132" t="str">
        <f>Resources!A11</f>
        <v>UKI-LT2-Brunel</v>
      </c>
      <c r="C11" s="133" t="s">
        <v>133</v>
      </c>
      <c r="D11" s="158">
        <v>0.5</v>
      </c>
      <c r="E11" s="159">
        <v>0.5</v>
      </c>
      <c r="F11" s="160">
        <v>0.5</v>
      </c>
      <c r="G11" s="161">
        <v>0.15</v>
      </c>
      <c r="H11" s="159">
        <v>0.15</v>
      </c>
      <c r="I11" s="162">
        <v>0.15</v>
      </c>
      <c r="K11" t="s">
        <v>175</v>
      </c>
    </row>
    <row r="12" spans="2:11" x14ac:dyDescent="0.15">
      <c r="B12" s="98"/>
      <c r="C12" s="134" t="s">
        <v>134</v>
      </c>
      <c r="D12" s="163">
        <v>0.55000000000000004</v>
      </c>
      <c r="E12" s="164">
        <v>0.55000000000000004</v>
      </c>
      <c r="F12" s="165">
        <v>0.55000000000000004</v>
      </c>
      <c r="G12" s="166">
        <v>0.2</v>
      </c>
      <c r="H12" s="164">
        <v>0.2</v>
      </c>
      <c r="I12" s="165">
        <v>0.2</v>
      </c>
    </row>
    <row r="13" spans="2:11" x14ac:dyDescent="0.15">
      <c r="B13" s="98"/>
      <c r="C13" s="134" t="s">
        <v>135</v>
      </c>
      <c r="D13" s="163"/>
      <c r="E13" s="164"/>
      <c r="F13" s="167"/>
      <c r="G13" s="166">
        <v>0.1</v>
      </c>
      <c r="H13" s="166">
        <v>0.1</v>
      </c>
      <c r="I13" s="165">
        <v>0.1</v>
      </c>
    </row>
    <row r="14" spans="2:11" x14ac:dyDescent="0.15">
      <c r="B14" s="98"/>
      <c r="C14" s="134" t="s">
        <v>136</v>
      </c>
      <c r="D14" s="163"/>
      <c r="E14" s="164"/>
      <c r="F14" s="167"/>
      <c r="G14" s="166">
        <v>0.05</v>
      </c>
      <c r="H14" s="166">
        <v>0.05</v>
      </c>
      <c r="I14" s="165">
        <v>0.05</v>
      </c>
    </row>
    <row r="15" spans="2:11" x14ac:dyDescent="0.15">
      <c r="B15" s="98"/>
      <c r="C15" s="134"/>
      <c r="D15" s="135"/>
      <c r="E15" s="82"/>
      <c r="F15" s="137"/>
      <c r="G15" s="136"/>
      <c r="H15" s="136"/>
      <c r="I15" s="24"/>
    </row>
    <row r="16" spans="2:11" x14ac:dyDescent="0.15">
      <c r="B16" s="98" t="str">
        <f>Resources!A12</f>
        <v>UKI-LT2-IC-HEP</v>
      </c>
      <c r="C16" s="134" t="s">
        <v>137</v>
      </c>
      <c r="D16" s="138">
        <v>1</v>
      </c>
      <c r="E16" s="82">
        <v>1</v>
      </c>
      <c r="F16" s="139">
        <v>1</v>
      </c>
      <c r="G16" s="140"/>
      <c r="H16" s="82"/>
      <c r="I16" s="141"/>
    </row>
    <row r="17" spans="2:12" x14ac:dyDescent="0.15">
      <c r="B17" s="98"/>
      <c r="C17" s="134" t="s">
        <v>138</v>
      </c>
      <c r="D17" s="138">
        <v>1</v>
      </c>
      <c r="E17" s="82">
        <v>1</v>
      </c>
      <c r="F17" s="139">
        <v>1</v>
      </c>
      <c r="G17" s="140"/>
      <c r="H17" s="82"/>
      <c r="I17" s="141"/>
    </row>
    <row r="18" spans="2:12" x14ac:dyDescent="0.15">
      <c r="B18" s="98"/>
      <c r="C18" s="142" t="s">
        <v>139</v>
      </c>
      <c r="D18" s="138"/>
      <c r="E18" s="82"/>
      <c r="F18" s="139"/>
      <c r="G18" s="140">
        <v>1</v>
      </c>
      <c r="H18" s="82">
        <v>1</v>
      </c>
      <c r="I18" s="141">
        <v>1</v>
      </c>
      <c r="L18" s="80"/>
    </row>
    <row r="19" spans="2:12" x14ac:dyDescent="0.15">
      <c r="B19" s="98"/>
      <c r="C19" s="134" t="s">
        <v>8</v>
      </c>
      <c r="D19" s="138">
        <v>0.5</v>
      </c>
      <c r="E19" s="82">
        <v>0.5</v>
      </c>
      <c r="F19" s="139">
        <v>0.5</v>
      </c>
      <c r="G19" s="140"/>
      <c r="H19" s="82"/>
      <c r="I19" s="141"/>
    </row>
    <row r="20" spans="2:12" x14ac:dyDescent="0.15">
      <c r="B20" s="98"/>
      <c r="C20" s="134" t="s">
        <v>140</v>
      </c>
      <c r="D20" s="138"/>
      <c r="E20" s="82"/>
      <c r="F20" s="139"/>
      <c r="G20" s="140">
        <v>0.1</v>
      </c>
      <c r="H20" s="82">
        <v>0.1</v>
      </c>
      <c r="I20" s="141">
        <v>0.1</v>
      </c>
    </row>
    <row r="21" spans="2:12" x14ac:dyDescent="0.15">
      <c r="B21" s="98" t="str">
        <f>Resources!A13</f>
        <v>UKI-LT2-QMUL</v>
      </c>
      <c r="C21" s="134" t="s">
        <v>141</v>
      </c>
      <c r="D21" s="138">
        <v>1</v>
      </c>
      <c r="E21" s="82">
        <v>1</v>
      </c>
      <c r="F21" s="139">
        <v>1</v>
      </c>
      <c r="G21" s="140"/>
      <c r="H21" s="82"/>
      <c r="I21" s="141"/>
    </row>
    <row r="22" spans="2:12" x14ac:dyDescent="0.15">
      <c r="B22" s="98"/>
      <c r="C22" s="134" t="s">
        <v>142</v>
      </c>
      <c r="D22" s="138">
        <v>1</v>
      </c>
      <c r="E22" s="82">
        <v>1</v>
      </c>
      <c r="F22" s="139">
        <v>1</v>
      </c>
      <c r="G22" s="140"/>
      <c r="H22" s="82"/>
      <c r="I22" s="141"/>
    </row>
    <row r="23" spans="2:12" x14ac:dyDescent="0.15">
      <c r="B23" s="98"/>
      <c r="C23" s="134" t="s">
        <v>143</v>
      </c>
      <c r="D23" s="138"/>
      <c r="E23" s="82"/>
      <c r="F23" s="139"/>
      <c r="G23" s="140">
        <v>0.1</v>
      </c>
      <c r="H23" s="82">
        <v>0.1</v>
      </c>
      <c r="I23" s="141">
        <v>0.1</v>
      </c>
    </row>
    <row r="24" spans="2:12" x14ac:dyDescent="0.15">
      <c r="B24" s="98" t="str">
        <f>Resources!A14</f>
        <v>UKI-LT2-RHUL</v>
      </c>
      <c r="C24" s="134" t="s">
        <v>174</v>
      </c>
      <c r="D24" s="138">
        <v>0.5</v>
      </c>
      <c r="E24" s="82">
        <v>0.5</v>
      </c>
      <c r="F24" s="139">
        <v>0.5</v>
      </c>
      <c r="G24" s="140"/>
      <c r="H24" s="82"/>
      <c r="I24" s="141"/>
    </row>
    <row r="25" spans="2:12" x14ac:dyDescent="0.15">
      <c r="B25" s="98"/>
      <c r="C25" s="134" t="s">
        <v>144</v>
      </c>
      <c r="D25" s="135"/>
      <c r="E25" s="82"/>
      <c r="F25" s="137"/>
      <c r="G25" s="136">
        <v>0.2</v>
      </c>
      <c r="H25" s="82">
        <v>0.2</v>
      </c>
      <c r="I25" s="24">
        <v>0.2</v>
      </c>
    </row>
    <row r="26" spans="2:12" x14ac:dyDescent="0.15">
      <c r="B26" s="98" t="str">
        <f>Resources!A15</f>
        <v>UKI-LT2-UCL-HEP</v>
      </c>
      <c r="C26" s="134" t="s">
        <v>145</v>
      </c>
      <c r="D26" s="135"/>
      <c r="E26" s="82"/>
      <c r="F26" s="137"/>
      <c r="G26" s="136">
        <v>0.05</v>
      </c>
      <c r="H26" s="82">
        <v>0.05</v>
      </c>
      <c r="I26" s="24">
        <v>0.05</v>
      </c>
    </row>
    <row r="27" spans="2:12" x14ac:dyDescent="0.15">
      <c r="B27" s="143" t="s">
        <v>49</v>
      </c>
      <c r="C27" s="144"/>
      <c r="D27" s="100">
        <f t="shared" ref="D27:I27" si="0">SUM(D10:D26)</f>
        <v>6.05</v>
      </c>
      <c r="E27" s="145">
        <f t="shared" si="0"/>
        <v>6.05</v>
      </c>
      <c r="F27" s="146">
        <f t="shared" si="0"/>
        <v>6.05</v>
      </c>
      <c r="G27" s="100">
        <f t="shared" si="0"/>
        <v>1.9500000000000002</v>
      </c>
      <c r="H27" s="145">
        <f t="shared" si="0"/>
        <v>1.9500000000000002</v>
      </c>
      <c r="I27" s="146">
        <f t="shared" si="0"/>
        <v>1.9500000000000002</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topLeftCell="A3" zoomScale="125" zoomScaleNormal="125" workbookViewId="0">
      <selection activeCell="C11" sqref="C11:G11"/>
    </sheetView>
  </sheetViews>
  <sheetFormatPr baseColWidth="10" defaultColWidth="8.83203125" defaultRowHeight="13" x14ac:dyDescent="0.15"/>
  <cols>
    <col min="1" max="1" width="8.83203125" customWidth="1"/>
    <col min="2" max="2" width="15.6640625" customWidth="1"/>
    <col min="3" max="3" width="14.83203125" customWidth="1"/>
    <col min="4" max="6" width="8.83203125" customWidth="1"/>
    <col min="7" max="7" width="75.6640625" customWidth="1"/>
    <col min="8" max="1025" width="8.83203125" customWidth="1"/>
  </cols>
  <sheetData>
    <row r="2" spans="2:12" x14ac:dyDescent="0.15">
      <c r="B2" s="147" t="s">
        <v>146</v>
      </c>
      <c r="C2" s="148"/>
    </row>
    <row r="3" spans="2:12" x14ac:dyDescent="0.15">
      <c r="B3" s="149" t="s">
        <v>147</v>
      </c>
      <c r="C3" s="150" t="str">
        <f>Metrics!B3</f>
        <v>LondonGrid Tier 2</v>
      </c>
    </row>
    <row r="4" spans="2:12" x14ac:dyDescent="0.15">
      <c r="B4" s="5" t="s">
        <v>5</v>
      </c>
      <c r="C4" s="24" t="str">
        <f>Metrics!B4</f>
        <v>Q219</v>
      </c>
    </row>
    <row r="5" spans="2:12" x14ac:dyDescent="0.15">
      <c r="B5" s="9" t="s">
        <v>7</v>
      </c>
      <c r="C5" s="118" t="str">
        <f>Metrics!B5</f>
        <v>Duncan Rand</v>
      </c>
    </row>
    <row r="7" spans="2:12" x14ac:dyDescent="0.15">
      <c r="B7" s="31" t="s">
        <v>148</v>
      </c>
    </row>
    <row r="8" spans="2:12" ht="16" customHeight="1" x14ac:dyDescent="0.15">
      <c r="B8" s="151" t="s">
        <v>149</v>
      </c>
      <c r="C8" s="199" t="s">
        <v>150</v>
      </c>
      <c r="D8" s="199"/>
      <c r="E8" s="199"/>
      <c r="F8" s="199"/>
      <c r="G8" s="199"/>
      <c r="H8" s="200" t="s">
        <v>151</v>
      </c>
      <c r="I8" s="200"/>
      <c r="J8" s="200"/>
      <c r="K8" s="200"/>
      <c r="L8" s="200"/>
    </row>
    <row r="9" spans="2:12" ht="87" customHeight="1" x14ac:dyDescent="0.15">
      <c r="B9" s="152" t="str">
        <f>Resources!A11</f>
        <v>UKI-LT2-Brunel</v>
      </c>
      <c r="C9" s="201" t="s">
        <v>191</v>
      </c>
      <c r="D9" s="201"/>
      <c r="E9" s="201"/>
      <c r="F9" s="201"/>
      <c r="G9" s="201"/>
      <c r="H9" s="202"/>
      <c r="I9" s="202"/>
      <c r="J9" s="202"/>
      <c r="K9" s="202"/>
      <c r="L9" s="202"/>
    </row>
    <row r="10" spans="2:12" ht="67" customHeight="1" x14ac:dyDescent="0.15">
      <c r="B10" s="153" t="str">
        <f>Resources!A12</f>
        <v>UKI-LT2-IC-HEP</v>
      </c>
      <c r="C10" s="203" t="s">
        <v>189</v>
      </c>
      <c r="D10" s="203"/>
      <c r="E10" s="203"/>
      <c r="F10" s="203"/>
      <c r="G10" s="203"/>
      <c r="H10" s="204"/>
      <c r="I10" s="204"/>
      <c r="J10" s="204"/>
      <c r="K10" s="204"/>
      <c r="L10" s="204"/>
    </row>
    <row r="11" spans="2:12" ht="409" customHeight="1" x14ac:dyDescent="0.15">
      <c r="B11" s="153" t="str">
        <f>Resources!A13</f>
        <v>UKI-LT2-QMUL</v>
      </c>
      <c r="C11" s="203" t="s">
        <v>185</v>
      </c>
      <c r="D11" s="203"/>
      <c r="E11" s="203"/>
      <c r="F11" s="203"/>
      <c r="G11" s="203"/>
      <c r="H11" s="204"/>
      <c r="I11" s="204"/>
      <c r="J11" s="204"/>
      <c r="K11" s="204"/>
      <c r="L11" s="204"/>
    </row>
    <row r="12" spans="2:12" ht="131" customHeight="1" x14ac:dyDescent="0.15">
      <c r="B12" s="175" t="str">
        <f>Resources!A14</f>
        <v>UKI-LT2-RHUL</v>
      </c>
      <c r="C12" s="234" t="s">
        <v>190</v>
      </c>
      <c r="D12" s="203"/>
      <c r="E12" s="203"/>
      <c r="F12" s="203"/>
      <c r="G12" s="203"/>
      <c r="H12" s="204"/>
      <c r="I12" s="204"/>
      <c r="J12" s="204"/>
      <c r="K12" s="204"/>
      <c r="L12" s="204"/>
    </row>
    <row r="13" spans="2:12" ht="99" customHeight="1" x14ac:dyDescent="0.15">
      <c r="B13" s="154" t="str">
        <f>Resources!A15</f>
        <v>UKI-LT2-UCL-HEP</v>
      </c>
      <c r="C13" s="205"/>
      <c r="D13" s="205"/>
      <c r="E13" s="205"/>
      <c r="F13" s="205"/>
      <c r="G13" s="205"/>
      <c r="H13" s="206"/>
      <c r="I13" s="206"/>
      <c r="J13" s="206"/>
      <c r="K13" s="206"/>
      <c r="L13" s="206"/>
    </row>
    <row r="14" spans="2:12" x14ac:dyDescent="0.15">
      <c r="B14" t="s">
        <v>152</v>
      </c>
    </row>
    <row r="16" spans="2:12" x14ac:dyDescent="0.15">
      <c r="B16" s="31" t="s">
        <v>153</v>
      </c>
    </row>
    <row r="17" spans="2:13" x14ac:dyDescent="0.15">
      <c r="B17" s="207" t="s">
        <v>154</v>
      </c>
      <c r="C17" s="207"/>
      <c r="D17" s="207"/>
      <c r="E17" s="207"/>
      <c r="F17" s="207"/>
      <c r="G17" s="208" t="s">
        <v>155</v>
      </c>
      <c r="H17" s="208"/>
      <c r="I17" s="208"/>
      <c r="J17" s="208"/>
      <c r="K17" s="208"/>
    </row>
    <row r="18" spans="2:13" ht="31.5" customHeight="1" x14ac:dyDescent="0.15">
      <c r="B18" s="209"/>
      <c r="C18" s="209"/>
      <c r="D18" s="209"/>
      <c r="E18" s="209"/>
      <c r="F18" s="209"/>
      <c r="G18" s="210"/>
      <c r="H18" s="210"/>
      <c r="I18" s="210"/>
      <c r="J18" s="210"/>
      <c r="K18" s="210"/>
    </row>
    <row r="19" spans="2:13" ht="64.5" customHeight="1" x14ac:dyDescent="0.15">
      <c r="B19" s="211"/>
      <c r="C19" s="211"/>
      <c r="D19" s="211"/>
      <c r="E19" s="211"/>
      <c r="F19" s="211"/>
      <c r="G19" s="212"/>
      <c r="H19" s="212"/>
      <c r="I19" s="212"/>
      <c r="J19" s="212"/>
      <c r="K19" s="212"/>
    </row>
    <row r="20" spans="2:13" ht="15" customHeight="1" x14ac:dyDescent="0.15">
      <c r="B20" s="155"/>
      <c r="C20" s="155"/>
      <c r="D20" s="155"/>
      <c r="E20" s="155"/>
      <c r="F20" s="155"/>
      <c r="G20" s="155"/>
      <c r="H20" s="155"/>
      <c r="I20" s="155"/>
      <c r="J20" s="155"/>
      <c r="K20" s="155"/>
    </row>
    <row r="22" spans="2:13" ht="12.75" customHeight="1" x14ac:dyDescent="0.15">
      <c r="B22" s="31" t="s">
        <v>156</v>
      </c>
    </row>
    <row r="23" spans="2:13" x14ac:dyDescent="0.15">
      <c r="B23" s="207" t="s">
        <v>154</v>
      </c>
      <c r="C23" s="207"/>
      <c r="D23" s="207"/>
      <c r="E23" s="207"/>
      <c r="F23" s="207"/>
      <c r="G23" s="208" t="s">
        <v>155</v>
      </c>
      <c r="H23" s="208"/>
      <c r="I23" s="208"/>
      <c r="J23" s="208"/>
      <c r="K23" s="208"/>
    </row>
    <row r="24" spans="2:13" ht="62.25" customHeight="1" x14ac:dyDescent="0.15">
      <c r="B24" s="209"/>
      <c r="C24" s="209"/>
      <c r="D24" s="209"/>
      <c r="E24" s="209"/>
      <c r="F24" s="209"/>
      <c r="G24" s="210"/>
      <c r="H24" s="210"/>
      <c r="I24" s="210"/>
      <c r="J24" s="210"/>
      <c r="K24" s="210"/>
    </row>
    <row r="25" spans="2:13" ht="62.25" customHeight="1" x14ac:dyDescent="0.15">
      <c r="B25" s="213"/>
      <c r="C25" s="213"/>
      <c r="D25" s="213"/>
      <c r="E25" s="213"/>
      <c r="F25" s="213"/>
      <c r="G25" s="214"/>
      <c r="H25" s="214"/>
      <c r="I25" s="214"/>
      <c r="J25" s="214"/>
      <c r="K25" s="214"/>
    </row>
    <row r="26" spans="2:13" ht="62.25" customHeight="1" x14ac:dyDescent="0.15">
      <c r="B26" s="213"/>
      <c r="C26" s="213"/>
      <c r="D26" s="213"/>
      <c r="E26" s="213"/>
      <c r="F26" s="213"/>
      <c r="G26" s="214"/>
      <c r="H26" s="214"/>
      <c r="I26" s="214"/>
      <c r="J26" s="214"/>
      <c r="K26" s="214"/>
    </row>
    <row r="27" spans="2:13" ht="15" customHeight="1" x14ac:dyDescent="0.15">
      <c r="B27" s="211"/>
      <c r="C27" s="211"/>
      <c r="D27" s="211"/>
      <c r="E27" s="211"/>
      <c r="F27" s="211"/>
      <c r="G27" s="212"/>
      <c r="H27" s="212"/>
      <c r="I27" s="212"/>
      <c r="J27" s="212"/>
      <c r="K27" s="212"/>
    </row>
    <row r="28" spans="2:13" ht="25.5" customHeight="1" x14ac:dyDescent="0.15">
      <c r="B28" s="215"/>
      <c r="C28" s="215"/>
      <c r="D28" s="215"/>
      <c r="E28" s="215"/>
      <c r="F28" s="215"/>
      <c r="G28" s="215"/>
      <c r="H28" s="215"/>
      <c r="I28" s="215"/>
      <c r="J28" s="215"/>
      <c r="K28" s="215"/>
    </row>
    <row r="29" spans="2:13" ht="25.5" customHeight="1" x14ac:dyDescent="0.15">
      <c r="B29" s="155"/>
      <c r="C29" s="156"/>
      <c r="D29" s="156"/>
      <c r="E29" s="156"/>
      <c r="F29" s="156"/>
      <c r="G29" s="155"/>
      <c r="H29" s="156"/>
      <c r="I29" s="156"/>
      <c r="J29" s="156"/>
      <c r="K29" s="156"/>
    </row>
    <row r="31" spans="2:13" x14ac:dyDescent="0.15">
      <c r="B31" s="31" t="s">
        <v>157</v>
      </c>
    </row>
    <row r="32" spans="2:13" x14ac:dyDescent="0.15">
      <c r="B32" s="207" t="s">
        <v>158</v>
      </c>
      <c r="C32" s="207"/>
      <c r="D32" s="207"/>
      <c r="E32" s="207"/>
      <c r="F32" s="207"/>
      <c r="G32" s="216" t="s">
        <v>159</v>
      </c>
      <c r="H32" s="216"/>
      <c r="I32" s="217" t="s">
        <v>160</v>
      </c>
      <c r="J32" s="217"/>
      <c r="K32" s="217"/>
      <c r="L32" s="217"/>
      <c r="M32" s="217"/>
    </row>
    <row r="33" spans="2:13" ht="41.25" customHeight="1" x14ac:dyDescent="0.15">
      <c r="B33" s="218"/>
      <c r="C33" s="218"/>
      <c r="D33" s="218"/>
      <c r="E33" s="218"/>
      <c r="F33" s="218"/>
      <c r="G33" s="219"/>
      <c r="H33" s="219"/>
      <c r="I33" s="220"/>
      <c r="J33" s="220"/>
      <c r="K33" s="220"/>
      <c r="L33" s="220"/>
      <c r="M33" s="220"/>
    </row>
    <row r="34" spans="2:13" ht="39" customHeight="1" x14ac:dyDescent="0.15">
      <c r="B34" s="218"/>
      <c r="C34" s="218"/>
      <c r="D34" s="218"/>
      <c r="E34" s="218"/>
      <c r="F34" s="218"/>
      <c r="G34" s="221"/>
      <c r="H34" s="221"/>
      <c r="I34" s="222"/>
      <c r="J34" s="222"/>
      <c r="K34" s="222"/>
      <c r="L34" s="222"/>
      <c r="M34" s="222"/>
    </row>
    <row r="35" spans="2:13" ht="30.75" customHeight="1" x14ac:dyDescent="0.15">
      <c r="B35" s="218"/>
      <c r="C35" s="218"/>
      <c r="D35" s="218"/>
      <c r="E35" s="218"/>
      <c r="F35" s="218"/>
      <c r="G35" s="223"/>
      <c r="H35" s="223"/>
      <c r="I35" s="222"/>
      <c r="J35" s="222"/>
      <c r="K35" s="222"/>
      <c r="L35" s="222"/>
      <c r="M35" s="222"/>
    </row>
    <row r="36" spans="2:13" ht="28.5" customHeight="1" x14ac:dyDescent="0.15">
      <c r="B36" s="218"/>
      <c r="C36" s="218"/>
      <c r="D36" s="218"/>
      <c r="E36" s="218"/>
      <c r="F36" s="218"/>
      <c r="G36" s="223"/>
      <c r="H36" s="223"/>
      <c r="I36" s="222"/>
      <c r="J36" s="222"/>
      <c r="K36" s="222"/>
      <c r="L36" s="222"/>
      <c r="M36" s="222"/>
    </row>
    <row r="37" spans="2:13" ht="25.5" customHeight="1" x14ac:dyDescent="0.15">
      <c r="B37" s="218"/>
      <c r="C37" s="218"/>
      <c r="D37" s="218"/>
      <c r="E37" s="218"/>
      <c r="F37" s="218"/>
      <c r="G37" s="223"/>
      <c r="H37" s="223"/>
      <c r="I37" s="222"/>
      <c r="J37" s="222"/>
      <c r="K37" s="222"/>
      <c r="L37" s="222"/>
      <c r="M37" s="222"/>
    </row>
    <row r="38" spans="2:13" x14ac:dyDescent="0.15">
      <c r="B38" s="218"/>
      <c r="C38" s="218"/>
      <c r="D38" s="218"/>
      <c r="E38" s="218"/>
      <c r="F38" s="218"/>
      <c r="G38" s="223"/>
      <c r="H38" s="223"/>
      <c r="I38" s="222"/>
      <c r="J38" s="222"/>
      <c r="K38" s="222"/>
      <c r="L38" s="222"/>
      <c r="M38" s="222"/>
    </row>
    <row r="39" spans="2:13" x14ac:dyDescent="0.15">
      <c r="B39" s="224"/>
      <c r="C39" s="224"/>
      <c r="D39" s="224"/>
      <c r="E39" s="224"/>
      <c r="F39" s="224"/>
      <c r="G39" s="225"/>
      <c r="H39" s="225"/>
      <c r="I39" s="196"/>
      <c r="J39" s="196"/>
      <c r="K39" s="196"/>
      <c r="L39" s="196"/>
      <c r="M39" s="196"/>
    </row>
    <row r="40" spans="2:13" x14ac:dyDescent="0.15">
      <c r="B40" s="156"/>
      <c r="C40" s="156"/>
      <c r="D40" s="156"/>
      <c r="E40" s="156"/>
      <c r="F40" s="156"/>
      <c r="G40" s="157"/>
      <c r="H40" s="156"/>
    </row>
    <row r="41" spans="2:13" x14ac:dyDescent="0.15">
      <c r="B41" s="31" t="s">
        <v>161</v>
      </c>
    </row>
    <row r="42" spans="2:13" x14ac:dyDescent="0.15">
      <c r="B42" s="207" t="s">
        <v>158</v>
      </c>
      <c r="C42" s="207"/>
      <c r="D42" s="207"/>
      <c r="E42" s="207"/>
      <c r="F42" s="207"/>
      <c r="G42" s="216" t="s">
        <v>159</v>
      </c>
      <c r="H42" s="216"/>
      <c r="I42" s="217" t="s">
        <v>160</v>
      </c>
      <c r="J42" s="217"/>
      <c r="K42" s="217"/>
      <c r="L42" s="217"/>
      <c r="M42" s="217"/>
    </row>
    <row r="43" spans="2:13" ht="26.25" customHeight="1" x14ac:dyDescent="0.15">
      <c r="B43" s="218"/>
      <c r="C43" s="218"/>
      <c r="D43" s="218"/>
      <c r="E43" s="218"/>
      <c r="F43" s="218"/>
      <c r="G43" s="219"/>
      <c r="H43" s="219"/>
      <c r="I43" s="210"/>
      <c r="J43" s="210"/>
      <c r="K43" s="210"/>
      <c r="L43" s="210"/>
      <c r="M43" s="210"/>
    </row>
    <row r="44" spans="2:13" x14ac:dyDescent="0.15">
      <c r="B44" s="218"/>
      <c r="C44" s="218"/>
      <c r="D44" s="218"/>
      <c r="E44" s="218"/>
      <c r="F44" s="218"/>
      <c r="G44" s="221"/>
      <c r="H44" s="221"/>
      <c r="I44" s="222"/>
      <c r="J44" s="222"/>
      <c r="K44" s="222"/>
      <c r="L44" s="222"/>
      <c r="M44" s="222"/>
    </row>
    <row r="45" spans="2:13" x14ac:dyDescent="0.15">
      <c r="B45" s="218"/>
      <c r="C45" s="218"/>
      <c r="D45" s="218"/>
      <c r="E45" s="218"/>
      <c r="F45" s="218"/>
      <c r="G45" s="223"/>
      <c r="H45" s="223"/>
      <c r="I45" s="222"/>
      <c r="J45" s="222"/>
      <c r="K45" s="222"/>
      <c r="L45" s="222"/>
      <c r="M45" s="222"/>
    </row>
    <row r="46" spans="2:13" x14ac:dyDescent="0.15">
      <c r="B46" s="218"/>
      <c r="C46" s="218"/>
      <c r="D46" s="218"/>
      <c r="E46" s="218"/>
      <c r="F46" s="218"/>
      <c r="G46" s="223"/>
      <c r="H46" s="223"/>
      <c r="I46" s="222"/>
      <c r="J46" s="222"/>
      <c r="K46" s="222"/>
      <c r="L46" s="222"/>
      <c r="M46" s="222"/>
    </row>
    <row r="47" spans="2:13" x14ac:dyDescent="0.15">
      <c r="B47" s="224"/>
      <c r="C47" s="224"/>
      <c r="D47" s="224"/>
      <c r="E47" s="224"/>
      <c r="F47" s="224"/>
      <c r="G47" s="225"/>
      <c r="H47" s="225"/>
      <c r="I47" s="226"/>
      <c r="J47" s="226"/>
      <c r="K47" s="226"/>
      <c r="L47" s="226"/>
      <c r="M47" s="226"/>
    </row>
    <row r="49" spans="2:13" x14ac:dyDescent="0.15">
      <c r="B49" s="31"/>
    </row>
    <row r="50" spans="2:13" x14ac:dyDescent="0.15">
      <c r="B50" s="31" t="s">
        <v>162</v>
      </c>
    </row>
    <row r="51" spans="2:13" x14ac:dyDescent="0.15">
      <c r="B51" s="207" t="s">
        <v>163</v>
      </c>
      <c r="C51" s="207"/>
      <c r="D51" s="207"/>
      <c r="E51" s="207"/>
      <c r="F51" s="207"/>
      <c r="G51" s="216" t="s">
        <v>164</v>
      </c>
      <c r="H51" s="216"/>
      <c r="I51" s="217" t="s">
        <v>165</v>
      </c>
      <c r="J51" s="217"/>
      <c r="K51" s="217"/>
      <c r="L51" s="217"/>
      <c r="M51" s="217"/>
    </row>
    <row r="52" spans="2:13" x14ac:dyDescent="0.15">
      <c r="B52" s="227"/>
      <c r="C52" s="227"/>
      <c r="D52" s="227"/>
      <c r="E52" s="227"/>
      <c r="F52" s="227"/>
      <c r="G52" s="228"/>
      <c r="H52" s="228"/>
      <c r="I52" s="229"/>
      <c r="J52" s="229"/>
      <c r="K52" s="229"/>
      <c r="L52" s="229"/>
      <c r="M52" s="229"/>
    </row>
    <row r="53" spans="2:13" x14ac:dyDescent="0.15">
      <c r="B53" s="230"/>
      <c r="C53" s="230"/>
      <c r="D53" s="230"/>
      <c r="E53" s="230"/>
      <c r="F53" s="230"/>
      <c r="G53" s="231"/>
      <c r="H53" s="231"/>
      <c r="I53" s="232"/>
      <c r="J53" s="232"/>
      <c r="K53" s="232"/>
      <c r="L53" s="232"/>
      <c r="M53" s="232"/>
    </row>
    <row r="54" spans="2:13" x14ac:dyDescent="0.15">
      <c r="B54" s="207" t="s">
        <v>166</v>
      </c>
      <c r="C54" s="207"/>
      <c r="D54" s="207"/>
      <c r="E54" s="207"/>
      <c r="F54" s="207"/>
      <c r="G54" s="216" t="s">
        <v>164</v>
      </c>
      <c r="H54" s="216"/>
      <c r="I54" s="217" t="s">
        <v>165</v>
      </c>
      <c r="J54" s="217"/>
      <c r="K54" s="217"/>
      <c r="L54" s="217"/>
      <c r="M54" s="217"/>
    </row>
    <row r="55" spans="2:13" x14ac:dyDescent="0.15">
      <c r="B55" s="233"/>
      <c r="C55" s="233"/>
      <c r="D55" s="233"/>
      <c r="E55" s="233"/>
      <c r="F55" s="233"/>
      <c r="G55" s="223"/>
      <c r="H55" s="223"/>
      <c r="I55" s="222"/>
      <c r="J55" s="222"/>
      <c r="K55" s="222"/>
      <c r="L55" s="222"/>
      <c r="M55" s="222"/>
    </row>
    <row r="56" spans="2:13" x14ac:dyDescent="0.15">
      <c r="B56" s="230"/>
      <c r="C56" s="230"/>
      <c r="D56" s="230"/>
      <c r="E56" s="230"/>
      <c r="F56" s="230"/>
      <c r="G56" s="225"/>
      <c r="H56" s="225"/>
      <c r="I56" s="226"/>
      <c r="J56" s="226"/>
      <c r="K56" s="226"/>
      <c r="L56" s="226"/>
      <c r="M56" s="226"/>
    </row>
    <row r="57" spans="2:13" x14ac:dyDescent="0.15">
      <c r="B57" s="207" t="s">
        <v>167</v>
      </c>
      <c r="C57" s="207"/>
      <c r="D57" s="207"/>
      <c r="E57" s="207"/>
      <c r="F57" s="207"/>
      <c r="G57" s="216" t="s">
        <v>164</v>
      </c>
      <c r="H57" s="216"/>
      <c r="I57" s="217" t="s">
        <v>165</v>
      </c>
      <c r="J57" s="217"/>
      <c r="K57" s="217"/>
      <c r="L57" s="217"/>
      <c r="M57" s="217"/>
    </row>
    <row r="58" spans="2:13" x14ac:dyDescent="0.15">
      <c r="B58" s="233"/>
      <c r="C58" s="233"/>
      <c r="D58" s="233"/>
      <c r="E58" s="233"/>
      <c r="F58" s="233"/>
      <c r="G58" s="223"/>
      <c r="H58" s="223"/>
      <c r="I58" s="222"/>
      <c r="J58" s="222"/>
      <c r="K58" s="222"/>
      <c r="L58" s="222"/>
      <c r="M58" s="222"/>
    </row>
    <row r="59" spans="2:13" x14ac:dyDescent="0.15">
      <c r="B59" s="230"/>
      <c r="C59" s="230"/>
      <c r="D59" s="230"/>
      <c r="E59" s="230"/>
      <c r="F59" s="230"/>
      <c r="G59" s="225"/>
      <c r="H59" s="225"/>
      <c r="I59" s="226"/>
      <c r="J59" s="226"/>
      <c r="K59" s="226"/>
      <c r="L59" s="226"/>
      <c r="M59" s="226"/>
    </row>
    <row r="60" spans="2:13" x14ac:dyDescent="0.15">
      <c r="B60" s="207" t="s">
        <v>168</v>
      </c>
      <c r="C60" s="207"/>
      <c r="D60" s="207"/>
      <c r="E60" s="207"/>
      <c r="F60" s="207"/>
      <c r="G60" s="216" t="s">
        <v>164</v>
      </c>
      <c r="H60" s="216"/>
      <c r="I60" s="217" t="s">
        <v>165</v>
      </c>
      <c r="J60" s="217"/>
      <c r="K60" s="217"/>
      <c r="L60" s="217"/>
      <c r="M60" s="217"/>
    </row>
    <row r="61" spans="2:13" x14ac:dyDescent="0.15">
      <c r="B61" s="233"/>
      <c r="C61" s="233"/>
      <c r="D61" s="233"/>
      <c r="E61" s="233"/>
      <c r="F61" s="233"/>
      <c r="G61" s="223"/>
      <c r="H61" s="223"/>
      <c r="I61" s="222"/>
      <c r="J61" s="222"/>
      <c r="K61" s="222"/>
      <c r="L61" s="222"/>
      <c r="M61" s="222"/>
    </row>
    <row r="62" spans="2:13" x14ac:dyDescent="0.15">
      <c r="B62" s="230"/>
      <c r="C62" s="230"/>
      <c r="D62" s="230"/>
      <c r="E62" s="230"/>
      <c r="F62" s="230"/>
      <c r="G62" s="225"/>
      <c r="H62" s="225"/>
      <c r="I62" s="226"/>
      <c r="J62" s="226"/>
      <c r="K62" s="226"/>
      <c r="L62" s="226"/>
      <c r="M62" s="226"/>
    </row>
    <row r="63" spans="2:13" x14ac:dyDescent="0.15">
      <c r="B63" s="207" t="s">
        <v>169</v>
      </c>
      <c r="C63" s="207"/>
      <c r="D63" s="207"/>
      <c r="E63" s="207"/>
      <c r="F63" s="207"/>
      <c r="G63" s="216" t="s">
        <v>164</v>
      </c>
      <c r="H63" s="216"/>
      <c r="I63" s="217" t="s">
        <v>165</v>
      </c>
      <c r="J63" s="217"/>
      <c r="K63" s="217"/>
      <c r="L63" s="217"/>
      <c r="M63" s="217"/>
    </row>
    <row r="64" spans="2:13" x14ac:dyDescent="0.15">
      <c r="B64" s="233"/>
      <c r="C64" s="233"/>
      <c r="D64" s="233"/>
      <c r="E64" s="233"/>
      <c r="F64" s="233"/>
      <c r="G64" s="223"/>
      <c r="H64" s="223"/>
      <c r="I64" s="222"/>
      <c r="J64" s="222"/>
      <c r="K64" s="222"/>
      <c r="L64" s="222"/>
      <c r="M64" s="222"/>
    </row>
    <row r="65" spans="2:13" x14ac:dyDescent="0.15">
      <c r="B65" s="230"/>
      <c r="C65" s="230"/>
      <c r="D65" s="230"/>
      <c r="E65" s="230"/>
      <c r="F65" s="230"/>
      <c r="G65" s="225"/>
      <c r="H65" s="225"/>
      <c r="I65" s="226"/>
      <c r="J65" s="226"/>
      <c r="K65" s="226"/>
      <c r="L65" s="226"/>
      <c r="M65" s="226"/>
    </row>
    <row r="66" spans="2:13" x14ac:dyDescent="0.15">
      <c r="B66" s="207" t="s">
        <v>170</v>
      </c>
      <c r="C66" s="207"/>
      <c r="D66" s="207"/>
      <c r="E66" s="207"/>
      <c r="F66" s="207"/>
      <c r="G66" s="216" t="s">
        <v>164</v>
      </c>
      <c r="H66" s="216"/>
      <c r="I66" s="217" t="s">
        <v>165</v>
      </c>
      <c r="J66" s="217"/>
      <c r="K66" s="217"/>
      <c r="L66" s="217"/>
      <c r="M66" s="217"/>
    </row>
    <row r="67" spans="2:13" x14ac:dyDescent="0.15">
      <c r="B67" s="233"/>
      <c r="C67" s="233"/>
      <c r="D67" s="233"/>
      <c r="E67" s="233"/>
      <c r="F67" s="233"/>
      <c r="G67" s="223"/>
      <c r="H67" s="223"/>
      <c r="I67" s="222"/>
      <c r="J67" s="222"/>
      <c r="K67" s="222"/>
      <c r="L67" s="222"/>
      <c r="M67" s="222"/>
    </row>
    <row r="68" spans="2:13" x14ac:dyDescent="0.15">
      <c r="B68" s="230"/>
      <c r="C68" s="230"/>
      <c r="D68" s="230"/>
      <c r="E68" s="230"/>
      <c r="F68" s="230"/>
      <c r="G68" s="225"/>
      <c r="H68" s="225"/>
      <c r="I68" s="226"/>
      <c r="J68" s="226"/>
      <c r="K68" s="226"/>
      <c r="L68" s="226"/>
      <c r="M68" s="226"/>
    </row>
    <row r="69" spans="2:13" x14ac:dyDescent="0.15">
      <c r="B69" s="207" t="s">
        <v>171</v>
      </c>
      <c r="C69" s="207"/>
      <c r="D69" s="207"/>
      <c r="E69" s="207"/>
      <c r="F69" s="207"/>
      <c r="G69" s="216" t="s">
        <v>164</v>
      </c>
      <c r="H69" s="216"/>
      <c r="I69" s="217" t="s">
        <v>165</v>
      </c>
      <c r="J69" s="217"/>
      <c r="K69" s="217"/>
      <c r="L69" s="217"/>
      <c r="M69" s="217"/>
    </row>
    <row r="70" spans="2:13" x14ac:dyDescent="0.15">
      <c r="B70" s="233"/>
      <c r="C70" s="233"/>
      <c r="D70" s="233"/>
      <c r="E70" s="233"/>
      <c r="F70" s="233"/>
      <c r="G70" s="223"/>
      <c r="H70" s="223"/>
      <c r="I70" s="222"/>
      <c r="J70" s="222"/>
      <c r="K70" s="222"/>
      <c r="L70" s="222"/>
      <c r="M70" s="222"/>
    </row>
    <row r="71" spans="2:13" x14ac:dyDescent="0.15">
      <c r="B71" s="230"/>
      <c r="C71" s="230"/>
      <c r="D71" s="230"/>
      <c r="E71" s="230"/>
      <c r="F71" s="230"/>
      <c r="G71" s="225"/>
      <c r="H71" s="225"/>
      <c r="I71" s="226"/>
      <c r="J71" s="226"/>
      <c r="K71" s="226"/>
      <c r="L71" s="226"/>
      <c r="M71" s="226"/>
    </row>
    <row r="72" spans="2:13" x14ac:dyDescent="0.15">
      <c r="B72" s="207" t="s">
        <v>172</v>
      </c>
      <c r="C72" s="207"/>
      <c r="D72" s="207"/>
      <c r="E72" s="207"/>
      <c r="F72" s="207"/>
      <c r="G72" s="216" t="s">
        <v>164</v>
      </c>
      <c r="H72" s="216"/>
      <c r="I72" s="217" t="s">
        <v>165</v>
      </c>
      <c r="J72" s="217"/>
      <c r="K72" s="217"/>
      <c r="L72" s="217"/>
      <c r="M72" s="217"/>
    </row>
    <row r="73" spans="2:13" x14ac:dyDescent="0.15">
      <c r="B73" s="233"/>
      <c r="C73" s="233"/>
      <c r="D73" s="233"/>
      <c r="E73" s="233"/>
      <c r="F73" s="233"/>
      <c r="G73" s="223"/>
      <c r="H73" s="223"/>
      <c r="I73" s="222"/>
      <c r="J73" s="222"/>
      <c r="K73" s="222"/>
      <c r="L73" s="222"/>
      <c r="M73" s="222"/>
    </row>
    <row r="74" spans="2:13" x14ac:dyDescent="0.15">
      <c r="B74" s="230"/>
      <c r="C74" s="230"/>
      <c r="D74" s="230"/>
      <c r="E74" s="230"/>
      <c r="F74" s="230"/>
      <c r="G74" s="225"/>
      <c r="H74" s="225"/>
      <c r="I74" s="226"/>
      <c r="J74" s="226"/>
      <c r="K74" s="226"/>
      <c r="L74" s="226"/>
      <c r="M74" s="226"/>
    </row>
    <row r="75" spans="2:13" x14ac:dyDescent="0.15">
      <c r="B75" s="207" t="s">
        <v>173</v>
      </c>
      <c r="C75" s="207"/>
      <c r="D75" s="207"/>
      <c r="E75" s="207"/>
      <c r="F75" s="207"/>
      <c r="G75" s="216" t="s">
        <v>164</v>
      </c>
      <c r="H75" s="216"/>
      <c r="I75" s="217" t="s">
        <v>165</v>
      </c>
      <c r="J75" s="217"/>
      <c r="K75" s="217"/>
      <c r="L75" s="217"/>
      <c r="M75" s="217"/>
    </row>
    <row r="76" spans="2:13" x14ac:dyDescent="0.15">
      <c r="B76" s="233"/>
      <c r="C76" s="233"/>
      <c r="D76" s="233"/>
      <c r="E76" s="233"/>
      <c r="F76" s="233"/>
      <c r="G76" s="223"/>
      <c r="H76" s="223"/>
      <c r="I76" s="222"/>
      <c r="J76" s="222"/>
      <c r="K76" s="222"/>
      <c r="L76" s="222"/>
      <c r="M76" s="222"/>
    </row>
    <row r="77" spans="2:13" x14ac:dyDescent="0.15">
      <c r="B77" s="230"/>
      <c r="C77" s="230"/>
      <c r="D77" s="230"/>
      <c r="E77" s="230"/>
      <c r="F77" s="230"/>
      <c r="G77" s="225"/>
      <c r="H77" s="225"/>
      <c r="I77" s="226"/>
      <c r="J77" s="226"/>
      <c r="K77" s="226"/>
      <c r="L77" s="226"/>
      <c r="M77" s="226"/>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Duncan Rand</cp:lastModifiedBy>
  <cp:revision>12</cp:revision>
  <dcterms:created xsi:type="dcterms:W3CDTF">2006-07-17T09:56:01Z</dcterms:created>
  <dcterms:modified xsi:type="dcterms:W3CDTF">2019-09-05T13:05:30Z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