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defaultThemeVersion="166925"/>
  <mc:AlternateContent xmlns:mc="http://schemas.openxmlformats.org/markup-compatibility/2006">
    <mc:Choice Requires="x15">
      <x15ac:absPath xmlns:x15ac="http://schemas.microsoft.com/office/spreadsheetml/2010/11/ac" url="/Users/duncan.rand/Documents/Imperial stuff/"/>
    </mc:Choice>
  </mc:AlternateContent>
  <xr:revisionPtr revIDLastSave="0" documentId="13_ncr:1_{1CE114F5-EA96-944D-BE5A-83DC9F7E58ED}" xr6:coauthVersionLast="36" xr6:coauthVersionMax="36" xr10:uidLastSave="{00000000-0000-0000-0000-000000000000}"/>
  <bookViews>
    <workbookView xWindow="0" yWindow="540" windowWidth="38400" windowHeight="23380" tabRatio="500" xr2:uid="{00000000-000D-0000-FFFF-FFFF00000000}"/>
  </bookViews>
  <sheets>
    <sheet name="Metrics" sheetId="1" r:id="rId1"/>
    <sheet name="Resources" sheetId="2" r:id="rId2"/>
    <sheet name="VOs" sheetId="3" r:id="rId3"/>
    <sheet name="Manpower" sheetId="4" r:id="rId4"/>
    <sheet name="Narrative" sheetId="5" r:id="rId5"/>
  </sheets>
  <definedNames>
    <definedName name="_xlnm.Print_Area" localSheetId="3">Manpower!$B$1:$I$34</definedName>
    <definedName name="_xlnm.Print_Area" localSheetId="0">Metrics!$A$1:$Y$25</definedName>
    <definedName name="_xlnm.Print_Area" localSheetId="4">Narrative!$B$1:$M$49</definedName>
    <definedName name="_xlnm.Print_Area" localSheetId="1">Resources!$A$1:$T$47</definedName>
    <definedName name="_xlnm.Print_Area" localSheetId="2">VOs!$A$1:$AU$16</definedName>
  </definedNames>
  <calcPr calcId="179021"/>
  <extLst>
    <ext xmlns:loext="http://schemas.libreoffice.org/" uri="{7626C862-2A13-11E5-B345-FEFF819CDC9F}">
      <loext:extCalcPr stringRefSyntax="ExcelA1"/>
    </ext>
  </extLst>
</workbook>
</file>

<file path=xl/calcChain.xml><?xml version="1.0" encoding="utf-8"?>
<calcChain xmlns="http://schemas.openxmlformats.org/spreadsheetml/2006/main">
  <c r="J21" i="3" l="1"/>
  <c r="B13" i="5" l="1"/>
  <c r="B12" i="5"/>
  <c r="B11" i="5"/>
  <c r="B10" i="5"/>
  <c r="B9" i="5"/>
  <c r="C5" i="5"/>
  <c r="C4" i="5"/>
  <c r="C3" i="5"/>
  <c r="I27" i="4"/>
  <c r="H27" i="4"/>
  <c r="G27" i="4"/>
  <c r="F27" i="4"/>
  <c r="E27" i="4"/>
  <c r="D27" i="4"/>
  <c r="B26" i="4"/>
  <c r="B24" i="4"/>
  <c r="B21" i="4"/>
  <c r="B16" i="4"/>
  <c r="B11" i="4"/>
  <c r="C5" i="4"/>
  <c r="C4" i="4"/>
  <c r="C3" i="4"/>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P24" i="3"/>
  <c r="O24" i="3"/>
  <c r="N24" i="3"/>
  <c r="M24" i="3"/>
  <c r="L24" i="3"/>
  <c r="K24" i="3"/>
  <c r="J24" i="3"/>
  <c r="I24" i="3"/>
  <c r="H24" i="3"/>
  <c r="G24" i="3"/>
  <c r="F24" i="3"/>
  <c r="E24" i="3"/>
  <c r="D24" i="3"/>
  <c r="C24" i="3"/>
  <c r="AW23" i="3"/>
  <c r="AU23" i="3"/>
  <c r="AU22" i="3"/>
  <c r="AW22" i="3" s="1"/>
  <c r="AU21" i="3"/>
  <c r="AU20" i="3"/>
  <c r="AU24" i="3" s="1"/>
  <c r="AU15" i="3"/>
  <c r="AT15" i="3"/>
  <c r="AR15" i="3"/>
  <c r="AQ15" i="3"/>
  <c r="AP15" i="3"/>
  <c r="AO15" i="3"/>
  <c r="AN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AV14" i="3"/>
  <c r="B14" i="3"/>
  <c r="AV13" i="3"/>
  <c r="B13" i="3"/>
  <c r="AV12" i="3"/>
  <c r="B12" i="3"/>
  <c r="AV11" i="3"/>
  <c r="AV15" i="3" s="1"/>
  <c r="B11" i="3"/>
  <c r="C5" i="3"/>
  <c r="C4" i="3"/>
  <c r="C3" i="3"/>
  <c r="D41" i="2"/>
  <c r="C41" i="2"/>
  <c r="A40" i="2"/>
  <c r="A39" i="2"/>
  <c r="A38" i="2"/>
  <c r="A37" i="2"/>
  <c r="A36" i="2"/>
  <c r="P29" i="2"/>
  <c r="L29" i="2"/>
  <c r="E29" i="2"/>
  <c r="D29" i="2"/>
  <c r="C29" i="2"/>
  <c r="I24" i="2" s="1"/>
  <c r="B29" i="2"/>
  <c r="F29" i="2" s="1"/>
  <c r="U12" i="1" s="1"/>
  <c r="A28" i="2"/>
  <c r="P27" i="2"/>
  <c r="L27" i="2"/>
  <c r="M27" i="2" s="1"/>
  <c r="O27" i="2" s="1"/>
  <c r="O15" i="1" s="1"/>
  <c r="J27" i="2"/>
  <c r="G27" i="2"/>
  <c r="O11" i="1" s="1"/>
  <c r="F27" i="2"/>
  <c r="A27" i="2"/>
  <c r="P26" i="2"/>
  <c r="L26" i="2"/>
  <c r="M26" i="2" s="1"/>
  <c r="O26" i="2" s="1"/>
  <c r="L15" i="1" s="1"/>
  <c r="J26" i="2"/>
  <c r="H26" i="2"/>
  <c r="G26" i="2"/>
  <c r="L11" i="1" s="1"/>
  <c r="F26" i="2"/>
  <c r="A26" i="2"/>
  <c r="P25" i="2"/>
  <c r="L25" i="2"/>
  <c r="M25" i="2" s="1"/>
  <c r="O25" i="2" s="1"/>
  <c r="I15" i="1" s="1"/>
  <c r="J25" i="2"/>
  <c r="H25" i="2"/>
  <c r="G25" i="2"/>
  <c r="I11" i="1" s="1"/>
  <c r="F25" i="2"/>
  <c r="I12" i="1" s="1"/>
  <c r="A25" i="2"/>
  <c r="P24" i="2"/>
  <c r="M24" i="2"/>
  <c r="O24" i="2" s="1"/>
  <c r="F15" i="1" s="1"/>
  <c r="J24" i="2"/>
  <c r="H24" i="2"/>
  <c r="G24" i="2"/>
  <c r="F24" i="2"/>
  <c r="F12" i="1" s="1"/>
  <c r="A24" i="2"/>
  <c r="B5" i="2"/>
  <c r="B4" i="2"/>
  <c r="B3" i="2"/>
  <c r="U14" i="1"/>
  <c r="U13" i="1"/>
  <c r="R12" i="1"/>
  <c r="O12" i="1"/>
  <c r="L12" i="1"/>
  <c r="R11" i="1"/>
  <c r="F11" i="1"/>
  <c r="P9" i="1"/>
  <c r="M9" i="1"/>
  <c r="J9" i="1"/>
  <c r="G9" i="1"/>
  <c r="D9" i="1"/>
  <c r="N26" i="2" l="1"/>
  <c r="L16" i="1" s="1"/>
  <c r="N27" i="2"/>
  <c r="O16" i="1" s="1"/>
  <c r="H27" i="2"/>
  <c r="M29" i="2"/>
  <c r="O29" i="2" s="1"/>
  <c r="U15" i="1" s="1"/>
  <c r="N25" i="2"/>
  <c r="I16" i="1" s="1"/>
  <c r="H29" i="2"/>
  <c r="AW24" i="3"/>
  <c r="AV22" i="3"/>
  <c r="AV23" i="3"/>
  <c r="AV21" i="3"/>
  <c r="AW20" i="3"/>
  <c r="AW21" i="3"/>
  <c r="G29" i="2"/>
  <c r="U11" i="1" s="1"/>
  <c r="I25" i="2"/>
  <c r="I26" i="2"/>
  <c r="I27" i="2"/>
  <c r="I29" i="2"/>
  <c r="N24" i="2"/>
  <c r="F16" i="1" s="1"/>
  <c r="J29" i="2"/>
  <c r="K24" i="2" s="1"/>
  <c r="AV20" i="3"/>
  <c r="AV24" i="3" l="1"/>
  <c r="N29" i="2"/>
  <c r="U16" i="1" s="1"/>
  <c r="K26" i="2"/>
  <c r="K29" i="2"/>
  <c r="K27" i="2"/>
  <c r="K25" i="2"/>
</calcChain>
</file>

<file path=xl/sharedStrings.xml><?xml version="1.0" encoding="utf-8"?>
<sst xmlns="http://schemas.openxmlformats.org/spreadsheetml/2006/main" count="352" uniqueCount="212">
  <si>
    <t>GridPP Tier-2 Quarterly Report</t>
  </si>
  <si>
    <t>OK</t>
  </si>
  <si>
    <t>Tier-2</t>
  </si>
  <si>
    <t>LondonGrid Tier 2</t>
  </si>
  <si>
    <t>Close to target</t>
  </si>
  <si>
    <t>Quarter</t>
  </si>
  <si>
    <t>Q318</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</si>
  <si>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</si>
  <si>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</si>
  <si>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</si>
  <si>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</si>
  <si>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</si>
  <si>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</si>
  <si>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</si>
  <si>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</si>
  <si>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</si>
  <si>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</si>
  <si>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</si>
  <si>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</si>
  <si>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</si>
  <si>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</si>
  <si>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</si>
  <si>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</si>
  <si>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</si>
  <si>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</si>
  <si>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</si>
  <si>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</si>
  <si>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</si>
  <si>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</si>
  <si>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.x.7</t>
  </si>
  <si>
    <t>Approx. CPU utilisation (wall clock time)</t>
  </si>
  <si>
    <t>.x.8</t>
  </si>
  <si>
    <t>Approx. CPU utilisation (CPU time)</t>
  </si>
  <si>
    <t>.x.3/.4</t>
  </si>
  <si>
    <t>.x.5</t>
  </si>
  <si>
    <t>http://pprc.qmul.ac.uk/~lloyd/gridpp/argo.html</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</si>
  <si>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</si>
  <si>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</si>
  <si>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</si>
  <si>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</si>
  <si>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</si>
  <si>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</si>
  <si>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</si>
  <si>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</si>
  <si>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</si>
  <si>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</si>
  <si>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</si>
  <si>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</si>
  <si>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20 Gb/s</t>
  </si>
  <si>
    <t>DPM</t>
  </si>
  <si>
    <t>2018 Aug</t>
  </si>
  <si>
    <t>Total</t>
  </si>
  <si>
    <t>UKI-LT2-IC-HEP</t>
  </si>
  <si>
    <t>40 Gb/s</t>
  </si>
  <si>
    <t>dCache</t>
  </si>
  <si>
    <t>UKI-LT2-QMUL</t>
  </si>
  <si>
    <t>Storm</t>
  </si>
  <si>
    <t>UKI-LT2-RHUL</t>
  </si>
  <si>
    <t>UKI-LT2-UCL-HEP</t>
  </si>
  <si>
    <t>https://accounting.egi.eu/tier2/federation/UK-London-Tier2/normcpu/SITE/DATE/2017/10/2017/12/all/localinfrajobs/</t>
  </si>
  <si>
    <t>https://accounting.egi.eu/tier2/federation/UK-London-Tier2/normelap_processors/SITE/DATE/2017/10/2017/12/all/onlyinfrajobs/</t>
  </si>
  <si>
    <t>Current Resources Available</t>
  </si>
  <si>
    <t>Total available to GridPP</t>
  </si>
  <si>
    <t>Promised (GridPP MoU 2015*)</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</si>
  <si>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</si>
  <si>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</si>
  <si>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</si>
  <si>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</si>
  <si>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</si>
  <si>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</si>
  <si>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</si>
  <si>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</si>
  <si>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</si>
  <si>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</si>
  <si>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</si>
  <si>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</si>
  <si>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</si>
  <si>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</si>
  <si>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</si>
  <si>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 xml:space="preserve"> </t>
  </si>
  <si>
    <t>Totals</t>
  </si>
  <si>
    <t>Q1</t>
  </si>
  <si>
    <t>2160/2184 (if leap year)</t>
  </si>
  <si>
    <t>Q2</t>
  </si>
  <si>
    <t>rebus</t>
  </si>
  <si>
    <t>Q3</t>
  </si>
  <si>
    <t>cpu cores</t>
  </si>
  <si>
    <t>HS06</t>
  </si>
  <si>
    <t>TB</t>
  </si>
  <si>
    <t>Q4</t>
  </si>
  <si>
    <t>Colour coding is green for within 10% and orange within 20% and red for more than 20%</t>
  </si>
  <si>
    <t>http://gstat-wlcg.cern.ch/apps/capacities/sites/ shows HS06</t>
  </si>
  <si>
    <t>* https://archive.gridpp.ac.uk/deployment/status/reports/GridPP4+-Tier-2%20Pledge%20levels-Aug2015.xlsx</t>
  </si>
  <si>
    <t>Vos Supported</t>
  </si>
  <si>
    <t>Supported VOs</t>
  </si>
  <si>
    <t>alice</t>
  </si>
  <si>
    <t>atlas</t>
  </si>
  <si>
    <t>biomed</t>
  </si>
  <si>
    <t>calice</t>
  </si>
  <si>
    <t>camont</t>
  </si>
  <si>
    <t>cepc</t>
  </si>
  <si>
    <t>cernatschool.org</t>
  </si>
  <si>
    <t>comet.j-parc.jp</t>
  </si>
  <si>
    <t>cms</t>
  </si>
  <si>
    <t>dteam</t>
  </si>
  <si>
    <t>dune</t>
  </si>
  <si>
    <t>dzero</t>
  </si>
  <si>
    <t>enmr.eu</t>
  </si>
  <si>
    <t>epic.vo.gridpp.ac.uk</t>
  </si>
  <si>
    <t>fusion</t>
  </si>
  <si>
    <t>geant4</t>
  </si>
  <si>
    <t>gridpp</t>
  </si>
  <si>
    <t>hone</t>
  </si>
  <si>
    <t>hyperk.org</t>
  </si>
  <si>
    <t>icecube</t>
  </si>
  <si>
    <t>ilc</t>
  </si>
  <si>
    <t>ipv6.hepix.org</t>
  </si>
  <si>
    <t>lhcb</t>
  </si>
  <si>
    <t>lsst</t>
  </si>
  <si>
    <t>lz</t>
  </si>
  <si>
    <t>mice</t>
  </si>
  <si>
    <t>na62.vo.gridpp.ac.uk</t>
  </si>
  <si>
    <t>neiss.org.uk</t>
  </si>
  <si>
    <t>ops</t>
  </si>
  <si>
    <t>pheno</t>
  </si>
  <si>
    <t>snoplus.snolab.ca</t>
  </si>
  <si>
    <t>solidexperiment.org</t>
  </si>
  <si>
    <t>superbvo.org</t>
  </si>
  <si>
    <t>supernemo.vo.eu-egee.org</t>
  </si>
  <si>
    <t>t2k.org</t>
  </si>
  <si>
    <t>totalep</t>
  </si>
  <si>
    <t>ukqcd.vo.gridpp.ac.uk</t>
  </si>
  <si>
    <t>vo.gear.cern.ch</t>
  </si>
  <si>
    <t>vo.helio-vo.eu</t>
  </si>
  <si>
    <t>vo.landslides.mossaic.org</t>
  </si>
  <si>
    <t>skatelescope.eu</t>
  </si>
  <si>
    <t>vo.londongrid.ac.uk</t>
  </si>
  <si>
    <t>vo.moedal.org</t>
  </si>
  <si>
    <t>zeus</t>
  </si>
  <si>
    <t>Storage resource in use per VO (TB)</t>
  </si>
  <si>
    <t>babar</t>
  </si>
  <si>
    <t>ngs.ac.uk</t>
  </si>
  <si>
    <t>hyperk</t>
  </si>
  <si>
    <t>na48</t>
  </si>
  <si>
    <t>cedar</t>
  </si>
  <si>
    <t>gin</t>
  </si>
  <si>
    <t>geant</t>
  </si>
  <si>
    <t>cdf</t>
  </si>
  <si>
    <t>compchem</t>
  </si>
  <si>
    <t>comet</t>
  </si>
  <si>
    <t>Other</t>
  </si>
  <si>
    <t>Site Percentage of T2 Disk used</t>
  </si>
  <si>
    <t>Site percentage non LHC</t>
  </si>
  <si>
    <t>Effort (FTE)</t>
  </si>
  <si>
    <t>GridPP Funded</t>
  </si>
  <si>
    <t>Unfunded</t>
  </si>
  <si>
    <t>Name</t>
  </si>
  <si>
    <t>Month 1</t>
  </si>
  <si>
    <t>Month 2</t>
  </si>
  <si>
    <t>Month 3</t>
  </si>
  <si>
    <t>Raul Lopes</t>
  </si>
  <si>
    <t>Ivan Reid</t>
  </si>
  <si>
    <t>P. Hobson</t>
  </si>
  <si>
    <t>P. Kyberd</t>
  </si>
  <si>
    <t>Simon Fayer</t>
  </si>
  <si>
    <t>Daniela Bauer</t>
  </si>
  <si>
    <t>Ray Beuselinck</t>
  </si>
  <si>
    <t>David Colling</t>
  </si>
  <si>
    <t>Terry Froy</t>
  </si>
  <si>
    <t>Dan Traynor</t>
  </si>
  <si>
    <t>local site assistance</t>
  </si>
  <si>
    <t>B.Green/Tom</t>
  </si>
  <si>
    <t>Ben Waugh</t>
  </si>
  <si>
    <t>GridPP Quarterly Report</t>
  </si>
  <si>
    <t>Area</t>
  </si>
  <si>
    <t>Progress over last Quarter</t>
  </si>
  <si>
    <t>Site/area</t>
  </si>
  <si>
    <t>Successes</t>
  </si>
  <si>
    <t>Problems/Issues</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</si>
  <si>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</si>
  <si>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</si>
  <si>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</si>
  <si>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</si>
  <si>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</si>
  <si>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</si>
  <si>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</si>
  <si>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</si>
  <si>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</si>
  <si>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</si>
  <si>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EVAL Notes</t>
  </si>
  <si>
    <t>Publications</t>
  </si>
  <si>
    <t>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</si>
  <si>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</si>
  <si>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</si>
  <si>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</si>
  <si>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</si>
  <si>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</si>
  <si>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</si>
  <si>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</si>
  <si>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</si>
  <si>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</si>
  <si>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QMUL low</t>
  </si>
  <si>
    <t>Antonio Perez Fernandez</t>
  </si>
  <si>
    <t>Couple of problems with ntpd and httpd services.
                                                                                                                                                                                                                                                                IPV6 awaiting solution to DNS</t>
  </si>
  <si>
    <t xml:space="preserve">Major issues with cooling and two planned power outages limited operations over the summer.  Two new cooling units have been installed and commissioned replacing two broken units. The building where the Cluster is located now has an additional power supply. 
Leave over the summer also limited development work. 
Attended CHEP2018 and presented a poster at CHEP
Redeployed two racks of kit into new racks with new PDUs. 
Redeployed all worker nodes on SL6.10 due to Lustre compatibility issues with Spectra and Meltdown patches.
</t>
  </si>
  <si>
    <t>Have not been updated</t>
  </si>
  <si>
    <t>2018 Jul</t>
  </si>
  <si>
    <t>2018 Sep</t>
  </si>
  <si>
    <t>Updated perfSONAR host OS to Centos7 and perfSONAR version &gt; 4.1. Progess on IPv6 roll-out: "We have requested an allocation of IPv6 addresses, and should be ready to proceed in a few weeks' time."</t>
  </si>
  <si>
    <t>Slurm accounting problem whereby CPU time equals wall time fixed in September</t>
  </si>
  <si>
    <t>RHUL high</t>
  </si>
  <si>
    <t>Very large wall-clock figures, being investigated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</si>
</sst>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0"/>
      <name val="Arial"/>
      <family val="2"/>
      <charset val="1"/>
    </font>
    <font>
      <sz val="10"/>
      <name val="Arial"/>
      <charset val="1"/>
    </font>
    <font>
      <b/>
      <sz val="10"/>
      <name val="Arial"/>
      <family val="2"/>
      <charset val="1"/>
    </font>
    <font>
      <sz val="10"/>
      <color rgb="FF0000D4"/>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sz val="10"/>
      <color rgb="FF800000"/>
      <name val="Arial"/>
      <family val="2"/>
      <charset val="1"/>
    </font>
    <font>
      <b/>
      <sz val="10"/>
      <color rgb="FF000000"/>
      <name val="Arial"/>
      <family val="2"/>
      <charset val="1"/>
    </font>
    <font>
      <sz val="10"/>
      <color rgb="FF000000"/>
      <name val="Arial"/>
      <family val="2"/>
      <charset val="1"/>
    </font>
    <font>
      <sz val="10"/>
      <color theme="1"/>
      <name val="Arial"/>
      <family val="2"/>
      <charset val="1"/>
    </font>
  </fonts>
  <fills count="16">
    <fill>
      <patternFill patternType="none"/>
    </fill>
    <fill>
      <patternFill patternType="gray125"/>
    </fill>
    <fill>
      <patternFill patternType="solid">
        <fgColor rgb="FF99CCFF"/>
        <bgColor rgb="FFC0C0C0"/>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BFBFBF"/>
      </patternFill>
    </fill>
    <fill>
      <patternFill patternType="solid">
        <fgColor rgb="FFFF0000"/>
        <bgColor rgb="FFDD0806"/>
      </patternFill>
    </fill>
    <fill>
      <patternFill patternType="solid">
        <fgColor rgb="FFA5A5A5"/>
        <bgColor rgb="FFBFBFBF"/>
      </patternFill>
    </fill>
    <fill>
      <patternFill patternType="solid">
        <fgColor rgb="FF00B050"/>
        <bgColor rgb="FF1FB714"/>
      </patternFill>
    </fill>
    <fill>
      <patternFill patternType="solid">
        <fgColor rgb="FFFF0000"/>
        <bgColor indexed="64"/>
      </patternFill>
    </fill>
    <fill>
      <patternFill patternType="solid">
        <fgColor rgb="FFFF0000"/>
        <bgColor rgb="FFC0C0C0"/>
      </patternFill>
    </fill>
    <fill>
      <patternFill patternType="solid">
        <fgColor theme="6"/>
        <bgColor rgb="FFDD0806"/>
      </patternFill>
    </fill>
  </fills>
  <borders count="61">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 fillId="0" borderId="0"/>
  </cellStyleXfs>
  <cellXfs count="232">
    <xf numFmtId="0" fontId="0" fillId="0" borderId="0" xfId="0"/>
    <xf numFmtId="0" fontId="0" fillId="0" borderId="0" xfId="0" applyAlignment="1">
      <alignment horizontal="left"/>
    </xf>
    <xf numFmtId="0" fontId="2" fillId="2" borderId="1" xfId="0" applyFont="1" applyFill="1" applyBorder="1"/>
    <xf numFmtId="0" fontId="0" fillId="2" borderId="2" xfId="0" applyFill="1" applyBorder="1"/>
    <xf numFmtId="0" fontId="0" fillId="3" borderId="1" xfId="0" applyFill="1" applyBorder="1"/>
    <xf numFmtId="0" fontId="2" fillId="4" borderId="4" xfId="0" applyFont="1" applyFill="1" applyBorder="1"/>
    <xf numFmtId="0" fontId="3" fillId="0" borderId="5" xfId="0" applyFont="1" applyBorder="1"/>
    <xf numFmtId="0" fontId="0" fillId="5" borderId="6" xfId="0" applyFont="1" applyFill="1" applyBorder="1"/>
    <xf numFmtId="0" fontId="0" fillId="6" borderId="4" xfId="0" applyFill="1" applyBorder="1"/>
    <xf numFmtId="0" fontId="2" fillId="4" borderId="9" xfId="0" applyFont="1" applyFill="1" applyBorder="1"/>
    <xf numFmtId="0" fontId="3" fillId="0" borderId="10" xfId="0" applyFont="1" applyBorder="1"/>
    <xf numFmtId="0" fontId="0" fillId="7" borderId="4" xfId="0" applyFill="1" applyBorder="1"/>
    <xf numFmtId="0" fontId="0" fillId="0" borderId="0" xfId="0" applyBorder="1"/>
    <xf numFmtId="0" fontId="0" fillId="8" borderId="11" xfId="0" applyFill="1" applyBorder="1"/>
    <xf numFmtId="0" fontId="2" fillId="2" borderId="15" xfId="0" applyFont="1" applyFill="1" applyBorder="1"/>
    <xf numFmtId="0" fontId="2" fillId="2" borderId="14" xfId="0" applyFont="1" applyFill="1" applyBorder="1"/>
    <xf numFmtId="164" fontId="2"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Font="1" applyBorder="1" applyAlignment="1">
      <alignment wrapText="1"/>
    </xf>
    <xf numFmtId="0" fontId="0" fillId="0" borderId="5" xfId="0" applyFont="1" applyBorder="1" applyAlignment="1">
      <alignment horizontal="center"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2" fillId="0" borderId="0" xfId="0" applyFont="1"/>
    <xf numFmtId="0" fontId="2" fillId="4" borderId="13" xfId="0" applyFont="1" applyFill="1" applyBorder="1" applyAlignment="1">
      <alignment wrapText="1"/>
    </xf>
    <xf numFmtId="0" fontId="2" fillId="4" borderId="19" xfId="0" applyFont="1" applyFill="1" applyBorder="1" applyAlignment="1">
      <alignment horizontal="center" wrapText="1"/>
    </xf>
    <xf numFmtId="0" fontId="2" fillId="4" borderId="20" xfId="0" applyFont="1" applyFill="1" applyBorder="1" applyAlignment="1">
      <alignment horizontal="center" wrapText="1"/>
    </xf>
    <xf numFmtId="0" fontId="2" fillId="4" borderId="21" xfId="0" applyFont="1" applyFill="1" applyBorder="1" applyAlignment="1">
      <alignment horizontal="center" wrapText="1"/>
    </xf>
    <xf numFmtId="17" fontId="0" fillId="0" borderId="0" xfId="0" applyNumberFormat="1"/>
    <xf numFmtId="0" fontId="7" fillId="0" borderId="6" xfId="0" applyFont="1" applyBorder="1"/>
    <xf numFmtId="0" fontId="3" fillId="0" borderId="4" xfId="0" applyFont="1" applyBorder="1"/>
    <xf numFmtId="0" fontId="3" fillId="0" borderId="16" xfId="0" applyFont="1" applyBorder="1"/>
    <xf numFmtId="0" fontId="3" fillId="0" borderId="0" xfId="0" applyFont="1" applyBorder="1"/>
    <xf numFmtId="0" fontId="3" fillId="0" borderId="23" xfId="0" applyFont="1" applyBorder="1"/>
    <xf numFmtId="0" fontId="2" fillId="9" borderId="18" xfId="0" applyFont="1" applyFill="1" applyBorder="1" applyAlignment="1">
      <alignment wrapText="1"/>
    </xf>
    <xf numFmtId="17" fontId="7" fillId="4" borderId="16" xfId="0" applyNumberFormat="1" applyFont="1" applyFill="1" applyBorder="1" applyAlignment="1">
      <alignment horizontal="center" wrapText="1"/>
    </xf>
    <xf numFmtId="17" fontId="2" fillId="9" borderId="16" xfId="0" applyNumberFormat="1" applyFont="1" applyFill="1" applyBorder="1"/>
    <xf numFmtId="0" fontId="2" fillId="9" borderId="18" xfId="0" applyFont="1" applyFill="1" applyBorder="1"/>
    <xf numFmtId="0" fontId="2" fillId="9" borderId="16" xfId="0" applyFont="1" applyFill="1" applyBorder="1"/>
    <xf numFmtId="0" fontId="7" fillId="0" borderId="24" xfId="0" applyFont="1" applyBorder="1"/>
    <xf numFmtId="0" fontId="2" fillId="9" borderId="25" xfId="0" applyFont="1" applyFill="1" applyBorder="1"/>
    <xf numFmtId="3" fontId="0" fillId="0" borderId="16" xfId="0" applyNumberFormat="1" applyFont="1" applyBorder="1"/>
    <xf numFmtId="3" fontId="0" fillId="9" borderId="16" xfId="0" applyNumberFormat="1" applyFont="1" applyFill="1" applyBorder="1"/>
    <xf numFmtId="3" fontId="0" fillId="0" borderId="16" xfId="0" applyNumberFormat="1" applyBorder="1"/>
    <xf numFmtId="3" fontId="0" fillId="9" borderId="16" xfId="0" applyNumberFormat="1" applyFill="1" applyBorder="1"/>
    <xf numFmtId="0" fontId="7" fillId="0" borderId="26" xfId="0" applyFont="1" applyBorder="1"/>
    <xf numFmtId="0" fontId="3" fillId="0" borderId="25" xfId="0" applyFont="1" applyBorder="1"/>
    <xf numFmtId="3" fontId="0" fillId="0" borderId="16" xfId="0" applyNumberFormat="1" applyBorder="1"/>
    <xf numFmtId="0" fontId="7" fillId="0" borderId="0" xfId="0" applyFont="1" applyBorder="1"/>
    <xf numFmtId="0" fontId="2" fillId="0" borderId="0" xfId="0" applyFont="1" applyBorder="1"/>
    <xf numFmtId="0" fontId="4" fillId="0" borderId="0" xfId="1" applyFont="1" applyBorder="1" applyProtection="1"/>
    <xf numFmtId="0" fontId="2" fillId="4" borderId="16" xfId="0" applyFont="1" applyFill="1" applyBorder="1" applyAlignment="1">
      <alignment horizontal="center" wrapText="1"/>
    </xf>
    <xf numFmtId="0" fontId="2" fillId="4" borderId="14" xfId="0" applyFont="1" applyFill="1" applyBorder="1" applyAlignment="1">
      <alignment wrapText="1"/>
    </xf>
    <xf numFmtId="0" fontId="2" fillId="4" borderId="28" xfId="0" applyFont="1" applyFill="1" applyBorder="1" applyAlignment="1">
      <alignment horizontal="center" wrapText="1"/>
    </xf>
    <xf numFmtId="0" fontId="2" fillId="4" borderId="3" xfId="0" applyFont="1" applyFill="1" applyBorder="1" applyAlignment="1">
      <alignment horizontal="center" wrapText="1"/>
    </xf>
    <xf numFmtId="0" fontId="2" fillId="4" borderId="29" xfId="0" applyFont="1" applyFill="1" applyBorder="1" applyAlignment="1">
      <alignment horizontal="center" wrapText="1"/>
    </xf>
    <xf numFmtId="0" fontId="2" fillId="4" borderId="18" xfId="0" applyFont="1" applyFill="1" applyBorder="1" applyAlignment="1">
      <alignment horizontal="center" wrapText="1"/>
    </xf>
    <xf numFmtId="0" fontId="2" fillId="9" borderId="30" xfId="0" applyFont="1" applyFill="1" applyBorder="1"/>
    <xf numFmtId="1" fontId="8" fillId="0" borderId="1" xfId="0" applyNumberFormat="1" applyFont="1" applyBorder="1"/>
    <xf numFmtId="1" fontId="3" fillId="0" borderId="17" xfId="0" applyNumberFormat="1" applyFont="1" applyBorder="1"/>
    <xf numFmtId="1" fontId="3" fillId="0" borderId="30" xfId="0" applyNumberFormat="1" applyFont="1" applyBorder="1"/>
    <xf numFmtId="9" fontId="0" fillId="0" borderId="16" xfId="2" applyNumberFormat="1" applyFont="1" applyBorder="1"/>
    <xf numFmtId="9" fontId="0" fillId="9" borderId="16" xfId="0" applyNumberFormat="1" applyFill="1" applyBorder="1"/>
    <xf numFmtId="0" fontId="0" fillId="9" borderId="16" xfId="0" applyFill="1" applyBorder="1"/>
    <xf numFmtId="1" fontId="0" fillId="9" borderId="16" xfId="0" applyNumberFormat="1" applyFill="1" applyBorder="1"/>
    <xf numFmtId="9" fontId="0" fillId="9" borderId="16" xfId="0" applyNumberFormat="1" applyFont="1" applyFill="1" applyBorder="1"/>
    <xf numFmtId="2" fontId="0" fillId="0" borderId="0" xfId="0" applyNumberFormat="1"/>
    <xf numFmtId="9" fontId="0" fillId="11" borderId="16" xfId="0" applyNumberFormat="1" applyFill="1" applyBorder="1"/>
    <xf numFmtId="1" fontId="3" fillId="0" borderId="1" xfId="0" applyNumberFormat="1" applyFont="1" applyBorder="1"/>
    <xf numFmtId="1" fontId="2" fillId="9" borderId="26" xfId="0" applyNumberFormat="1" applyFont="1" applyFill="1" applyBorder="1"/>
    <xf numFmtId="1" fontId="0" fillId="9" borderId="9" xfId="0" applyNumberFormat="1" applyFont="1" applyFill="1" applyBorder="1"/>
    <xf numFmtId="1" fontId="0" fillId="9" borderId="31" xfId="0" applyNumberFormat="1" applyFont="1" applyFill="1" applyBorder="1"/>
    <xf numFmtId="0" fontId="0" fillId="0" borderId="0" xfId="0" applyFont="1"/>
    <xf numFmtId="0" fontId="5" fillId="0" borderId="0" xfId="0" applyFont="1" applyBorder="1"/>
    <xf numFmtId="0" fontId="0" fillId="0" borderId="16" xfId="0" applyFont="1" applyBorder="1"/>
    <xf numFmtId="0" fontId="0" fillId="0" borderId="0" xfId="0" applyAlignment="1">
      <alignment horizontal="center"/>
    </xf>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2" xfId="0" applyFont="1" applyBorder="1" applyAlignment="1">
      <alignment horizontal="center"/>
    </xf>
    <xf numFmtId="0" fontId="0" fillId="0" borderId="6" xfId="0" applyFont="1" applyBorder="1" applyAlignment="1">
      <alignment horizontal="center"/>
    </xf>
    <xf numFmtId="1" fontId="3" fillId="10" borderId="33" xfId="0" applyNumberFormat="1" applyFont="1" applyFill="1" applyBorder="1"/>
    <xf numFmtId="1" fontId="3" fillId="3" borderId="33" xfId="0" applyNumberFormat="1" applyFont="1" applyFill="1" applyBorder="1"/>
    <xf numFmtId="0" fontId="3" fillId="0" borderId="6" xfId="0" applyFont="1" applyBorder="1"/>
    <xf numFmtId="1" fontId="3" fillId="0" borderId="6" xfId="0" applyNumberFormat="1" applyFont="1" applyBorder="1"/>
    <xf numFmtId="9" fontId="0" fillId="0" borderId="0" xfId="0" applyNumberFormat="1"/>
    <xf numFmtId="0" fontId="2" fillId="0" borderId="0" xfId="0" applyFont="1" applyBorder="1" applyAlignment="1">
      <alignment horizontal="center" wrapText="1"/>
    </xf>
    <xf numFmtId="0" fontId="2" fillId="4" borderId="1" xfId="0" applyFont="1" applyFill="1" applyBorder="1"/>
    <xf numFmtId="0" fontId="0" fillId="0" borderId="0" xfId="0" applyBorder="1" applyAlignment="1"/>
    <xf numFmtId="0" fontId="7" fillId="2" borderId="34" xfId="0" applyFont="1" applyFill="1" applyBorder="1" applyAlignment="1">
      <alignment textRotation="90"/>
    </xf>
    <xf numFmtId="0" fontId="7" fillId="2" borderId="23" xfId="0" applyFont="1" applyFill="1" applyBorder="1" applyAlignment="1">
      <alignment textRotation="90"/>
    </xf>
    <xf numFmtId="0" fontId="2" fillId="12" borderId="35" xfId="0" applyFont="1" applyFill="1" applyBorder="1"/>
    <xf numFmtId="0" fontId="3" fillId="0" borderId="32" xfId="0" applyFont="1" applyBorder="1"/>
    <xf numFmtId="0" fontId="2" fillId="0" borderId="24" xfId="0" applyFont="1" applyBorder="1"/>
    <xf numFmtId="0" fontId="2" fillId="0" borderId="13" xfId="0" applyFont="1" applyBorder="1"/>
    <xf numFmtId="0" fontId="2" fillId="0" borderId="36" xfId="0" applyFont="1" applyBorder="1"/>
    <xf numFmtId="0" fontId="2" fillId="2" borderId="13" xfId="0" applyFont="1" applyFill="1" applyBorder="1"/>
    <xf numFmtId="0" fontId="2" fillId="2" borderId="36" xfId="0" applyFont="1" applyFill="1" applyBorder="1" applyAlignment="1">
      <alignment textRotation="90"/>
    </xf>
    <xf numFmtId="0" fontId="2" fillId="2" borderId="37" xfId="0" applyFont="1" applyFill="1" applyBorder="1" applyAlignment="1">
      <alignment textRotation="90"/>
    </xf>
    <xf numFmtId="0" fontId="2" fillId="2" borderId="38" xfId="0" applyFont="1" applyFill="1" applyBorder="1" applyAlignment="1">
      <alignment textRotation="90" wrapText="1"/>
    </xf>
    <xf numFmtId="0" fontId="9" fillId="12" borderId="39" xfId="0" applyFont="1" applyFill="1" applyBorder="1"/>
    <xf numFmtId="1" fontId="3" fillId="0" borderId="40" xfId="0" applyNumberFormat="1" applyFont="1" applyBorder="1"/>
    <xf numFmtId="1" fontId="3" fillId="0" borderId="18" xfId="0" applyNumberFormat="1" applyFont="1" applyBorder="1"/>
    <xf numFmtId="1" fontId="3" fillId="0" borderId="41" xfId="0" applyNumberFormat="1" applyFont="1" applyBorder="1"/>
    <xf numFmtId="1" fontId="2" fillId="0" borderId="33" xfId="0" applyNumberFormat="1" applyFont="1" applyBorder="1"/>
    <xf numFmtId="9" fontId="0" fillId="0" borderId="13" xfId="0" applyNumberFormat="1" applyBorder="1"/>
    <xf numFmtId="0" fontId="9" fillId="12" borderId="35" xfId="0" applyFont="1" applyFill="1" applyBorder="1"/>
    <xf numFmtId="1" fontId="3" fillId="0" borderId="42" xfId="0" applyNumberFormat="1" applyFont="1" applyBorder="1"/>
    <xf numFmtId="1" fontId="3" fillId="0" borderId="16" xfId="0" applyNumberFormat="1" applyFont="1" applyBorder="1"/>
    <xf numFmtId="1" fontId="3" fillId="0" borderId="5" xfId="0" applyNumberFormat="1" applyFont="1" applyBorder="1"/>
    <xf numFmtId="1" fontId="10" fillId="0" borderId="16" xfId="0" applyNumberFormat="1" applyFont="1" applyBorder="1"/>
    <xf numFmtId="1" fontId="3" fillId="0" borderId="25" xfId="0" applyNumberFormat="1" applyFont="1" applyBorder="1"/>
    <xf numFmtId="1" fontId="3" fillId="0" borderId="10" xfId="0" applyNumberFormat="1" applyFont="1" applyBorder="1"/>
    <xf numFmtId="1" fontId="2" fillId="0" borderId="36" xfId="0" applyNumberFormat="1" applyFont="1" applyBorder="1"/>
    <xf numFmtId="9" fontId="0" fillId="0" borderId="13" xfId="0" applyNumberFormat="1" applyFont="1" applyBorder="1"/>
    <xf numFmtId="0" fontId="0" fillId="0" borderId="10" xfId="0" applyBorder="1"/>
    <xf numFmtId="0" fontId="2" fillId="4" borderId="37" xfId="0" applyFont="1" applyFill="1" applyBorder="1" applyAlignment="1">
      <alignment wrapText="1"/>
    </xf>
    <xf numFmtId="0" fontId="2" fillId="4" borderId="38" xfId="0" applyFont="1" applyFill="1" applyBorder="1" applyAlignment="1">
      <alignment wrapText="1"/>
    </xf>
    <xf numFmtId="0" fontId="2" fillId="4" borderId="43" xfId="0" applyFont="1" applyFill="1" applyBorder="1" applyAlignment="1">
      <alignment wrapText="1"/>
    </xf>
    <xf numFmtId="0" fontId="2" fillId="4" borderId="34" xfId="0" applyFont="1" applyFill="1" applyBorder="1" applyAlignment="1">
      <alignment horizontal="center" wrapText="1"/>
    </xf>
    <xf numFmtId="0" fontId="2" fillId="4" borderId="23" xfId="0" applyFont="1" applyFill="1" applyBorder="1" applyAlignment="1">
      <alignment horizontal="center" wrapText="1"/>
    </xf>
    <xf numFmtId="0" fontId="2" fillId="4" borderId="15" xfId="0" applyFont="1" applyFill="1" applyBorder="1" applyAlignment="1">
      <alignment horizontal="center" wrapText="1"/>
    </xf>
    <xf numFmtId="0" fontId="2" fillId="0" borderId="35" xfId="0" applyFont="1" applyBorder="1"/>
    <xf numFmtId="0" fontId="2" fillId="0" borderId="33" xfId="0" applyFont="1" applyBorder="1"/>
    <xf numFmtId="0" fontId="0" fillId="0" borderId="1" xfId="0" applyBorder="1"/>
    <xf numFmtId="0" fontId="0" fillId="0" borderId="17" xfId="0" applyBorder="1"/>
    <xf numFmtId="0" fontId="0" fillId="0" borderId="44" xfId="0" applyBorder="1"/>
    <xf numFmtId="0" fontId="0" fillId="0" borderId="45" xfId="0" applyBorder="1"/>
    <xf numFmtId="0" fontId="0" fillId="0" borderId="2" xfId="0" applyBorder="1"/>
    <xf numFmtId="0" fontId="2" fillId="0" borderId="39" xfId="0" applyFont="1" applyBorder="1"/>
    <xf numFmtId="0" fontId="2" fillId="0" borderId="46" xfId="0" applyFont="1" applyBorder="1"/>
    <xf numFmtId="0" fontId="2" fillId="0" borderId="49" xfId="0" applyFont="1" applyBorder="1"/>
    <xf numFmtId="0" fontId="0" fillId="0" borderId="4" xfId="0" applyBorder="1"/>
    <xf numFmtId="0" fontId="0" fillId="0" borderId="42" xfId="0" applyBorder="1"/>
    <xf numFmtId="0" fontId="0" fillId="0" borderId="50" xfId="0" applyBorder="1"/>
    <xf numFmtId="0" fontId="0" fillId="0" borderId="4" xfId="0" applyFont="1" applyBorder="1"/>
    <xf numFmtId="0" fontId="0" fillId="0" borderId="50" xfId="0" applyFont="1" applyBorder="1"/>
    <xf numFmtId="0" fontId="0" fillId="0" borderId="42" xfId="0" applyFont="1" applyBorder="1"/>
    <xf numFmtId="0" fontId="0" fillId="0" borderId="5" xfId="0" applyFont="1" applyBorder="1"/>
    <xf numFmtId="0" fontId="9" fillId="0" borderId="49" xfId="0" applyFont="1" applyBorder="1"/>
    <xf numFmtId="0" fontId="2" fillId="0" borderId="37" xfId="0" applyFont="1" applyBorder="1"/>
    <xf numFmtId="0" fontId="2" fillId="0" borderId="38" xfId="0" applyFont="1" applyBorder="1"/>
    <xf numFmtId="0" fontId="2" fillId="0" borderId="20" xfId="0" applyFont="1" applyBorder="1"/>
    <xf numFmtId="0" fontId="2" fillId="0" borderId="21" xfId="0" applyFont="1" applyBorder="1"/>
    <xf numFmtId="0" fontId="2" fillId="2" borderId="36" xfId="0" applyFont="1" applyFill="1" applyBorder="1"/>
    <xf numFmtId="0" fontId="0" fillId="2" borderId="21" xfId="0" applyFill="1" applyBorder="1"/>
    <xf numFmtId="0" fontId="2" fillId="4" borderId="47" xfId="0" applyFont="1" applyFill="1" applyBorder="1"/>
    <xf numFmtId="0" fontId="0" fillId="0" borderId="41" xfId="0" applyBorder="1"/>
    <xf numFmtId="0" fontId="2" fillId="2" borderId="51" xfId="0" applyFont="1" applyFill="1" applyBorder="1" applyAlignment="1">
      <alignment wrapText="1"/>
    </xf>
    <xf numFmtId="0" fontId="2" fillId="0" borderId="54" xfId="0" applyFont="1" applyBorder="1" applyAlignment="1">
      <alignment vertical="center"/>
    </xf>
    <xf numFmtId="0" fontId="2" fillId="0" borderId="56" xfId="0" applyFont="1" applyBorder="1" applyAlignment="1">
      <alignment vertical="center"/>
    </xf>
    <xf numFmtId="0" fontId="2" fillId="0" borderId="58"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1" fillId="10" borderId="47" xfId="0" applyFont="1" applyFill="1" applyBorder="1"/>
    <xf numFmtId="0" fontId="11" fillId="10" borderId="18" xfId="0" applyFont="1" applyFill="1" applyBorder="1"/>
    <xf numFmtId="0" fontId="11" fillId="10" borderId="48" xfId="0" applyFont="1" applyFill="1" applyBorder="1"/>
    <xf numFmtId="0" fontId="11" fillId="10" borderId="40" xfId="0" applyFont="1" applyFill="1" applyBorder="1"/>
    <xf numFmtId="0" fontId="11" fillId="10" borderId="41" xfId="0" applyFont="1" applyFill="1" applyBorder="1"/>
    <xf numFmtId="0" fontId="11" fillId="13" borderId="4" xfId="0" applyFont="1" applyFill="1" applyBorder="1"/>
    <xf numFmtId="0" fontId="11" fillId="13" borderId="16" xfId="0" applyFont="1" applyFill="1" applyBorder="1"/>
    <xf numFmtId="0" fontId="11" fillId="13" borderId="5" xfId="0" applyFont="1" applyFill="1" applyBorder="1"/>
    <xf numFmtId="0" fontId="11" fillId="13" borderId="42" xfId="0" applyFont="1" applyFill="1" applyBorder="1"/>
    <xf numFmtId="0" fontId="11" fillId="13" borderId="50" xfId="0" applyFont="1" applyFill="1" applyBorder="1"/>
    <xf numFmtId="0" fontId="2" fillId="2" borderId="13" xfId="0" applyFont="1" applyFill="1" applyBorder="1" applyAlignment="1">
      <alignment horizontal="center"/>
    </xf>
    <xf numFmtId="0" fontId="2" fillId="2" borderId="14" xfId="0" applyFont="1" applyFill="1" applyBorder="1" applyAlignment="1"/>
    <xf numFmtId="0" fontId="2" fillId="2" borderId="13" xfId="0" applyFont="1" applyFill="1" applyBorder="1" applyAlignment="1"/>
    <xf numFmtId="0" fontId="2" fillId="2" borderId="14" xfId="0" applyFont="1" applyFill="1" applyBorder="1" applyAlignment="1">
      <alignment wrapText="1"/>
    </xf>
    <xf numFmtId="0" fontId="2" fillId="2" borderId="14" xfId="0" applyFont="1" applyFill="1" applyBorder="1" applyAlignment="1">
      <alignment horizontal="left"/>
    </xf>
    <xf numFmtId="0" fontId="0" fillId="0" borderId="3" xfId="0" applyFont="1" applyBorder="1" applyAlignment="1"/>
    <xf numFmtId="0" fontId="0" fillId="0" borderId="7" xfId="0" applyFont="1" applyBorder="1" applyAlignment="1"/>
    <xf numFmtId="0" fontId="0" fillId="0" borderId="8" xfId="0" applyFont="1" applyBorder="1" applyAlignment="1"/>
    <xf numFmtId="0" fontId="0" fillId="0" borderId="12" xfId="0" applyFont="1" applyBorder="1" applyAlignment="1"/>
    <xf numFmtId="0" fontId="2" fillId="0" borderId="16" xfId="0" applyFont="1" applyBorder="1" applyAlignment="1">
      <alignment horizontal="center"/>
    </xf>
    <xf numFmtId="0" fontId="2" fillId="9" borderId="22" xfId="0" applyFont="1" applyFill="1" applyBorder="1" applyAlignment="1">
      <alignment horizontal="center"/>
    </xf>
    <xf numFmtId="0" fontId="2" fillId="4" borderId="13" xfId="0" applyFont="1" applyFill="1" applyBorder="1" applyAlignment="1">
      <alignment horizontal="center" wrapText="1"/>
    </xf>
    <xf numFmtId="0" fontId="2" fillId="4" borderId="27" xfId="0" applyFont="1" applyFill="1" applyBorder="1" applyAlignment="1">
      <alignment horizontal="center" wrapText="1"/>
    </xf>
    <xf numFmtId="0" fontId="2" fillId="4" borderId="16" xfId="0" applyFont="1" applyFill="1" applyBorder="1" applyAlignment="1">
      <alignment horizontal="center" wrapText="1"/>
    </xf>
    <xf numFmtId="0" fontId="0" fillId="0" borderId="0" xfId="0" applyFont="1" applyBorder="1" applyAlignment="1">
      <alignment horizontal="right"/>
    </xf>
    <xf numFmtId="0" fontId="0" fillId="0" borderId="5" xfId="0" applyFont="1" applyBorder="1" applyAlignment="1">
      <alignment horizontal="left"/>
    </xf>
    <xf numFmtId="0" fontId="0" fillId="0" borderId="5" xfId="0" applyFont="1" applyBorder="1" applyAlignment="1"/>
    <xf numFmtId="0" fontId="0" fillId="0" borderId="10" xfId="0" applyFont="1" applyBorder="1" applyAlignment="1"/>
    <xf numFmtId="0" fontId="0" fillId="0" borderId="2" xfId="0" applyBorder="1" applyAlignment="1"/>
    <xf numFmtId="0" fontId="0" fillId="0" borderId="5" xfId="0" applyBorder="1" applyAlignment="1"/>
    <xf numFmtId="0" fontId="0" fillId="0" borderId="10" xfId="0" applyBorder="1" applyAlignment="1"/>
    <xf numFmtId="0" fontId="2" fillId="4" borderId="13" xfId="0" applyFont="1" applyFill="1" applyBorder="1" applyAlignment="1">
      <alignment horizontal="center"/>
    </xf>
    <xf numFmtId="0" fontId="2" fillId="4" borderId="38" xfId="0" applyFont="1" applyFill="1" applyBorder="1" applyAlignment="1">
      <alignment horizontal="center"/>
    </xf>
    <xf numFmtId="0" fontId="0" fillId="0" borderId="4" xfId="0" applyFont="1" applyBorder="1" applyAlignment="1">
      <alignment horizontal="center" vertical="center"/>
    </xf>
    <xf numFmtId="14" fontId="0" fillId="0" borderId="16" xfId="0" applyNumberFormat="1" applyBorder="1" applyAlignment="1">
      <alignment horizontal="center" vertical="center"/>
    </xf>
    <xf numFmtId="0" fontId="0" fillId="0" borderId="5" xfId="0" applyBorder="1" applyAlignment="1">
      <alignment horizontal="center" vertical="center" wrapText="1"/>
    </xf>
    <xf numFmtId="0" fontId="0" fillId="0" borderId="9" xfId="0" applyFont="1" applyBorder="1" applyAlignment="1">
      <alignment horizontal="center" vertical="center"/>
    </xf>
    <xf numFmtId="14" fontId="0" fillId="0" borderId="25" xfId="0" applyNumberFormat="1" applyBorder="1" applyAlignment="1">
      <alignment horizontal="center" vertical="center"/>
    </xf>
    <xf numFmtId="0" fontId="0" fillId="0" borderId="10" xfId="0" applyBorder="1" applyAlignment="1">
      <alignment horizontal="center" vertical="center"/>
    </xf>
    <xf numFmtId="0" fontId="2" fillId="2" borderId="37"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36"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Border="1" applyAlignment="1" applyProtection="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17" fontId="0" fillId="0" borderId="20" xfId="0" applyNumberFormat="1" applyFont="1" applyBorder="1" applyAlignment="1">
      <alignment horizontal="center" vertical="center"/>
    </xf>
    <xf numFmtId="0" fontId="0" fillId="0" borderId="2" xfId="0" applyFont="1" applyBorder="1" applyAlignment="1">
      <alignment horizontal="center" vertical="center" wrapText="1"/>
    </xf>
    <xf numFmtId="17" fontId="0" fillId="0" borderId="45" xfId="0" applyNumberFormat="1" applyFont="1" applyBorder="1" applyAlignment="1"/>
    <xf numFmtId="0" fontId="0" fillId="0" borderId="5" xfId="0" applyBorder="1" applyAlignment="1">
      <alignment horizontal="center" vertical="center"/>
    </xf>
    <xf numFmtId="0" fontId="0" fillId="0" borderId="1" xfId="0" applyFont="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8" xfId="0" applyBorder="1" applyAlignment="1">
      <alignment horizontal="center" vertical="center" wrapText="1"/>
    </xf>
    <xf numFmtId="0" fontId="0" fillId="0" borderId="59" xfId="0" applyFont="1" applyBorder="1" applyAlignment="1">
      <alignment vertical="center" wrapText="1"/>
    </xf>
    <xf numFmtId="0" fontId="0" fillId="0" borderId="60" xfId="0" applyFont="1" applyBorder="1" applyAlignment="1">
      <alignment horizontal="left" vertical="center" wrapText="1"/>
    </xf>
    <xf numFmtId="0" fontId="2" fillId="2" borderId="38" xfId="0" applyFont="1" applyFill="1" applyBorder="1" applyAlignment="1">
      <alignment horizontal="center"/>
    </xf>
    <xf numFmtId="0" fontId="2" fillId="2" borderId="52" xfId="0" applyFont="1" applyFill="1" applyBorder="1" applyAlignment="1">
      <alignment horizontal="center"/>
    </xf>
    <xf numFmtId="0" fontId="2" fillId="2" borderId="53" xfId="0" applyFont="1" applyFill="1" applyBorder="1" applyAlignment="1">
      <alignment horizontal="center"/>
    </xf>
    <xf numFmtId="0" fontId="0" fillId="0" borderId="40" xfId="0" applyFont="1" applyBorder="1" applyAlignment="1">
      <alignment vertical="center" wrapText="1"/>
    </xf>
    <xf numFmtId="0" fontId="0" fillId="0" borderId="55" xfId="0" applyFont="1" applyBorder="1" applyAlignment="1">
      <alignment horizontal="left" vertical="center" wrapText="1"/>
    </xf>
    <xf numFmtId="0" fontId="0" fillId="0" borderId="42" xfId="0" applyFont="1" applyBorder="1" applyAlignment="1">
      <alignment vertical="center" wrapText="1"/>
    </xf>
    <xf numFmtId="0" fontId="0" fillId="0" borderId="57" xfId="0" applyFont="1" applyBorder="1" applyAlignment="1">
      <alignment horizontal="left" vertical="center" wrapText="1"/>
    </xf>
    <xf numFmtId="9" fontId="0" fillId="14" borderId="16" xfId="0" applyNumberFormat="1" applyFill="1" applyBorder="1"/>
    <xf numFmtId="9" fontId="0" fillId="15" borderId="16" xfId="0" applyNumberFormat="1" applyFont="1" applyFill="1" applyBorder="1"/>
  </cellXfs>
  <cellStyles count="3">
    <cellStyle name="Explanatory Text" xfId="2" builtinId="53" customBuiltin="1"/>
    <cellStyle name="Hyperlink" xfId="1" builtinId="8"/>
    <cellStyle name="Normal" xfId="0" builtinId="0"/>
  </cellStyles>
  <dxfs count="21">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9900"/>
        </patternFill>
      </fill>
    </dxf>
    <dxf>
      <font>
        <name val="Arial"/>
        <charset val="1"/>
      </font>
      <fill>
        <patternFill>
          <bgColor rgb="FF1FB714"/>
        </patternFill>
      </fill>
    </dxf>
    <dxf>
      <font>
        <name val="Arial"/>
        <charset val="1"/>
      </font>
      <fill>
        <patternFill>
          <bgColor rgb="FFDD0806"/>
        </patternFill>
      </fill>
    </dxf>
    <dxf>
      <font>
        <name val="Arial"/>
        <charset val="1"/>
      </font>
      <fill>
        <patternFill>
          <bgColor rgb="FFFF6600"/>
        </patternFill>
      </fill>
    </dxf>
    <dxf>
      <font>
        <name val="Arial"/>
        <charset val="1"/>
      </font>
      <fill>
        <patternFill>
          <bgColor rgb="FF1FB714"/>
        </patternFill>
      </fill>
    </dxf>
  </dxfs>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9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5A5A5"/>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360400</xdr:colOff>
      <xdr:row>68</xdr:row>
      <xdr:rowOff>15120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0"/>
          <a:ext cx="15068160" cy="125154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pprc.qmul.ac.uk/~lloyd/gridpp/argo.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gstat-wlcg.cern.ch/apps/capacities/sites/%20shows%20HS06" TargetMode="External"/><Relationship Id="rId2" Type="http://schemas.openxmlformats.org/officeDocument/2006/relationships/hyperlink" Target="https://accounting.egi.eu/tier2/federation/UK-London-Tier2/normelap_processors/SITE/DATE/2017/10/2017/12/all/onlyinfrajobs/" TargetMode="External"/><Relationship Id="rId1" Type="http://schemas.openxmlformats.org/officeDocument/2006/relationships/hyperlink" Target="https://accounting.egi.eu/tier2/federation/UK-London-Tier2/normcpu/SITE/DATE/2017/10/2017/12/all/localinfrajob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24"/>
  <sheetViews>
    <sheetView showGridLines="0" tabSelected="1" zoomScale="125" zoomScaleNormal="125" workbookViewId="0">
      <selection activeCell="V16" sqref="V16"/>
    </sheetView>
  </sheetViews>
  <sheetFormatPr baseColWidth="10" defaultColWidth="8.83203125" defaultRowHeight="13" x14ac:dyDescent="0.15"/>
  <cols>
    <col min="1" max="1" width="9.6640625" customWidth="1"/>
    <col min="2" max="2" width="16" customWidth="1"/>
    <col min="3" max="6" width="8.83203125" style="1" customWidth="1"/>
    <col min="7" max="1025" width="8.83203125" customWidth="1"/>
  </cols>
  <sheetData>
    <row r="2" spans="1:22" x14ac:dyDescent="0.15">
      <c r="A2" s="2" t="s">
        <v>0</v>
      </c>
      <c r="B2" s="3"/>
      <c r="G2" s="4"/>
      <c r="H2" s="177" t="s">
        <v>1</v>
      </c>
      <c r="I2" s="177"/>
      <c r="J2" s="177"/>
    </row>
    <row r="3" spans="1:22" x14ac:dyDescent="0.15">
      <c r="A3" s="5" t="s">
        <v>2</v>
      </c>
      <c r="B3" s="6" t="s">
        <v>3</v>
      </c>
      <c r="G3" s="7"/>
      <c r="H3" s="178" t="s">
        <v>4</v>
      </c>
      <c r="I3" s="178"/>
      <c r="J3" s="178"/>
    </row>
    <row r="4" spans="1:22" x14ac:dyDescent="0.15">
      <c r="A4" s="5" t="s">
        <v>5</v>
      </c>
      <c r="B4" s="6" t="s">
        <v>6</v>
      </c>
      <c r="G4" s="8"/>
      <c r="H4" s="179" t="s">
        <v>7</v>
      </c>
      <c r="I4" s="179"/>
      <c r="J4" s="179"/>
    </row>
    <row r="5" spans="1:22" x14ac:dyDescent="0.15">
      <c r="A5" s="9" t="s">
        <v>8</v>
      </c>
      <c r="B5" s="10" t="s">
        <v>9</v>
      </c>
      <c r="G5" s="11"/>
      <c r="H5" s="179" t="s">
        <v>10</v>
      </c>
      <c r="I5" s="179"/>
      <c r="J5" s="179"/>
    </row>
    <row r="6" spans="1:22" x14ac:dyDescent="0.15">
      <c r="A6" s="12"/>
      <c r="B6" s="12"/>
      <c r="G6" s="13"/>
      <c r="H6" s="180" t="s">
        <v>11</v>
      </c>
      <c r="I6" s="180"/>
      <c r="J6" s="180"/>
    </row>
    <row r="9" spans="1:22" ht="13" customHeight="1" x14ac:dyDescent="0.15">
      <c r="A9" s="174" t="s">
        <v>12</v>
      </c>
      <c r="B9" s="175" t="s">
        <v>13</v>
      </c>
      <c r="C9" s="176" t="s">
        <v>14</v>
      </c>
      <c r="D9" s="172" t="str">
        <f>Resources!A11</f>
        <v>UKI-LT2-Brunel</v>
      </c>
      <c r="E9" s="172"/>
      <c r="F9" s="172"/>
      <c r="G9" s="172" t="str">
        <f>Resources!A12</f>
        <v>UKI-LT2-IC-HEP</v>
      </c>
      <c r="H9" s="172"/>
      <c r="I9" s="172"/>
      <c r="J9" s="172" t="str">
        <f>Resources!A13</f>
        <v>UKI-LT2-QMUL</v>
      </c>
      <c r="K9" s="172"/>
      <c r="L9" s="172"/>
      <c r="M9" s="172" t="str">
        <f>Resources!A14</f>
        <v>UKI-LT2-RHUL</v>
      </c>
      <c r="N9" s="172"/>
      <c r="O9" s="172"/>
      <c r="P9" s="172" t="str">
        <f>Resources!A15</f>
        <v>UKI-LT2-UCL-HEP</v>
      </c>
      <c r="Q9" s="172"/>
      <c r="R9" s="172"/>
      <c r="S9" s="172" t="s">
        <v>15</v>
      </c>
      <c r="T9" s="172"/>
      <c r="U9" s="172"/>
      <c r="V9" s="173" t="s">
        <v>16</v>
      </c>
    </row>
    <row r="10" spans="1:22" x14ac:dyDescent="0.15">
      <c r="A10" s="174"/>
      <c r="B10" s="175"/>
      <c r="C10" s="176"/>
      <c r="D10" s="14" t="s">
        <v>17</v>
      </c>
      <c r="E10" s="15" t="s">
        <v>18</v>
      </c>
      <c r="F10" s="15" t="s">
        <v>19</v>
      </c>
      <c r="G10" s="14" t="s">
        <v>17</v>
      </c>
      <c r="H10" s="15" t="s">
        <v>18</v>
      </c>
      <c r="I10" s="15" t="s">
        <v>19</v>
      </c>
      <c r="J10" s="14" t="s">
        <v>17</v>
      </c>
      <c r="K10" s="15" t="s">
        <v>18</v>
      </c>
      <c r="L10" s="15" t="s">
        <v>19</v>
      </c>
      <c r="M10" s="14" t="s">
        <v>17</v>
      </c>
      <c r="N10" s="15" t="s">
        <v>18</v>
      </c>
      <c r="O10" s="15" t="s">
        <v>19</v>
      </c>
      <c r="P10" s="14" t="s">
        <v>17</v>
      </c>
      <c r="Q10" s="15" t="s">
        <v>18</v>
      </c>
      <c r="R10" s="15" t="s">
        <v>19</v>
      </c>
      <c r="S10" s="14" t="s">
        <v>17</v>
      </c>
      <c r="T10" s="15" t="s">
        <v>18</v>
      </c>
      <c r="U10" s="15" t="s">
        <v>19</v>
      </c>
      <c r="V10" s="173"/>
    </row>
    <row r="11" spans="1:22" ht="42" x14ac:dyDescent="0.15">
      <c r="A11" s="16" t="s">
        <v>20</v>
      </c>
      <c r="B11" s="17" t="s">
        <v>21</v>
      </c>
      <c r="C11" s="18">
        <v>1</v>
      </c>
      <c r="D11" s="19">
        <v>3.0581002347397699</v>
      </c>
      <c r="E11" s="19">
        <v>3.0581002347397739</v>
      </c>
      <c r="F11" s="19">
        <f>Resources!G24</f>
        <v>3.0581002347397739</v>
      </c>
      <c r="G11" s="20">
        <v>3.88180473901074</v>
      </c>
      <c r="H11" s="20">
        <v>3.8818047390107404</v>
      </c>
      <c r="I11" s="19">
        <f>Resources!G25</f>
        <v>3.8818047390107404</v>
      </c>
      <c r="J11" s="19">
        <v>3.5213077989299899</v>
      </c>
      <c r="K11" s="19">
        <v>3.5213077989299868</v>
      </c>
      <c r="L11" s="19">
        <f>Resources!G26</f>
        <v>3.5213077989299868</v>
      </c>
      <c r="M11" s="19">
        <v>1.51876184216577</v>
      </c>
      <c r="N11" s="19">
        <v>1.3162602632103373</v>
      </c>
      <c r="O11" s="19">
        <f>Resources!G27</f>
        <v>1.3162602632103373</v>
      </c>
      <c r="P11" s="19"/>
      <c r="Q11" s="19"/>
      <c r="R11" s="19" t="str">
        <f>Resources!G28</f>
        <v xml:space="preserve"> </v>
      </c>
      <c r="S11" s="19">
        <v>3.0515340707945202</v>
      </c>
      <c r="T11" s="19">
        <v>3.0045910037874508</v>
      </c>
      <c r="U11" s="19">
        <f>Resources!G29</f>
        <v>3.0045910037874508</v>
      </c>
      <c r="V11" s="21"/>
    </row>
    <row r="12" spans="1:22" ht="46" customHeight="1" x14ac:dyDescent="0.15">
      <c r="A12" s="16" t="s">
        <v>22</v>
      </c>
      <c r="B12" s="17" t="s">
        <v>23</v>
      </c>
      <c r="C12" s="22">
        <v>1</v>
      </c>
      <c r="D12" s="19">
        <v>3.6334146249298702</v>
      </c>
      <c r="E12" s="19">
        <v>3.6334146249298751</v>
      </c>
      <c r="F12" s="19">
        <f>Resources!F24</f>
        <v>3.6334146249298751</v>
      </c>
      <c r="G12" s="23">
        <v>2.75856203246558</v>
      </c>
      <c r="H12" s="23">
        <v>2.7585620324655777</v>
      </c>
      <c r="I12" s="19">
        <f>Resources!F25</f>
        <v>2.7585620324655777</v>
      </c>
      <c r="J12" s="19">
        <v>3.7505825792495902</v>
      </c>
      <c r="K12" s="19">
        <v>3.7505825792495875</v>
      </c>
      <c r="L12" s="19">
        <f>Resources!F26</f>
        <v>3.7505825792495875</v>
      </c>
      <c r="M12" s="19">
        <v>4.5053862485415301</v>
      </c>
      <c r="N12" s="19">
        <v>6.0467025967267896</v>
      </c>
      <c r="O12" s="19">
        <f>Resources!F27</f>
        <v>6.0467025967267896</v>
      </c>
      <c r="P12" s="19"/>
      <c r="Q12" s="19"/>
      <c r="R12" s="19" t="str">
        <f>Resources!F28</f>
        <v xml:space="preserve"> </v>
      </c>
      <c r="S12" s="19">
        <v>3.3922102564454701</v>
      </c>
      <c r="T12" s="19">
        <v>3.6388212616171325</v>
      </c>
      <c r="U12" s="19">
        <f>Resources!F29</f>
        <v>3.6388212616171325</v>
      </c>
      <c r="V12" s="24"/>
    </row>
    <row r="13" spans="1:22" ht="70" x14ac:dyDescent="0.15">
      <c r="A13" s="16" t="s">
        <v>24</v>
      </c>
      <c r="B13" s="17" t="s">
        <v>25</v>
      </c>
      <c r="C13" s="22" t="s">
        <v>26</v>
      </c>
      <c r="D13" s="19">
        <v>1</v>
      </c>
      <c r="E13" s="19">
        <v>0.97</v>
      </c>
      <c r="F13" s="19">
        <v>1</v>
      </c>
      <c r="G13" s="19">
        <v>1</v>
      </c>
      <c r="H13" s="19">
        <v>0.99</v>
      </c>
      <c r="I13" s="19">
        <v>0.97</v>
      </c>
      <c r="J13" s="19">
        <v>0.87</v>
      </c>
      <c r="K13" s="19">
        <v>0.99</v>
      </c>
      <c r="L13" s="19">
        <v>0.87</v>
      </c>
      <c r="M13" s="19">
        <v>0.96</v>
      </c>
      <c r="N13" s="19">
        <v>0.94</v>
      </c>
      <c r="O13" s="19">
        <v>1</v>
      </c>
      <c r="P13" s="19"/>
      <c r="Q13" s="19"/>
      <c r="R13" s="19"/>
      <c r="S13" s="19">
        <v>0.95750000000000002</v>
      </c>
      <c r="T13" s="19">
        <v>0.97250000000000003</v>
      </c>
      <c r="U13" s="19">
        <f>AVERAGE(F13,I13,L13,O13,R13)</f>
        <v>0.96</v>
      </c>
      <c r="V13" s="25" t="s">
        <v>201</v>
      </c>
    </row>
    <row r="14" spans="1:22" ht="70" x14ac:dyDescent="0.15">
      <c r="A14" s="16" t="s">
        <v>27</v>
      </c>
      <c r="B14" s="17" t="s">
        <v>28</v>
      </c>
      <c r="C14" s="22" t="s">
        <v>26</v>
      </c>
      <c r="D14" s="19">
        <v>1</v>
      </c>
      <c r="E14" s="19">
        <v>0.97</v>
      </c>
      <c r="F14" s="19">
        <v>1</v>
      </c>
      <c r="G14" s="19">
        <v>1</v>
      </c>
      <c r="H14" s="19">
        <v>1</v>
      </c>
      <c r="I14" s="19">
        <v>1</v>
      </c>
      <c r="J14" s="19">
        <v>0.87</v>
      </c>
      <c r="K14" s="19">
        <v>0.99</v>
      </c>
      <c r="L14" s="19">
        <v>0.91</v>
      </c>
      <c r="M14" s="19">
        <v>0.96</v>
      </c>
      <c r="N14" s="19">
        <v>0.94</v>
      </c>
      <c r="O14" s="19">
        <v>1</v>
      </c>
      <c r="P14" s="19"/>
      <c r="Q14" s="19"/>
      <c r="R14" s="19"/>
      <c r="S14" s="19">
        <v>0.95750000000000002</v>
      </c>
      <c r="T14" s="19">
        <v>0.97499999999999998</v>
      </c>
      <c r="U14" s="19">
        <f>AVERAGE(F14,I14,L14,O14,R14)</f>
        <v>0.97750000000000004</v>
      </c>
      <c r="V14" s="25" t="s">
        <v>201</v>
      </c>
    </row>
    <row r="15" spans="1:22" ht="54" customHeight="1" x14ac:dyDescent="0.15">
      <c r="A15" s="16" t="s">
        <v>29</v>
      </c>
      <c r="B15" s="17" t="s">
        <v>30</v>
      </c>
      <c r="C15" s="22">
        <v>0.5</v>
      </c>
      <c r="D15" s="23">
        <v>0.73971481481481505</v>
      </c>
      <c r="E15" s="23">
        <v>0.77987987964416539</v>
      </c>
      <c r="F15" s="23">
        <f>Resources!O24</f>
        <v>1.0157953286749482</v>
      </c>
      <c r="G15" s="23">
        <v>0.87421582087247995</v>
      </c>
      <c r="H15" s="23">
        <v>0.87209901634028275</v>
      </c>
      <c r="I15" s="23">
        <f>Resources!O25</f>
        <v>0.80352356510807721</v>
      </c>
      <c r="J15" s="23">
        <v>0.82892673993571198</v>
      </c>
      <c r="K15" s="23">
        <v>0.75548901458232853</v>
      </c>
      <c r="L15" s="23">
        <f>Resources!O26</f>
        <v>0.32663310447095523</v>
      </c>
      <c r="M15" s="23">
        <v>2.0501252192982502</v>
      </c>
      <c r="N15" s="23">
        <v>0.63137883358471591</v>
      </c>
      <c r="O15" s="23">
        <f>Resources!O27</f>
        <v>1.3577546177891446</v>
      </c>
      <c r="P15" s="23"/>
      <c r="Q15" s="23"/>
      <c r="R15" s="23"/>
      <c r="S15" s="23">
        <v>1.09332481706621</v>
      </c>
      <c r="T15" s="23">
        <v>0.76820142727651886</v>
      </c>
      <c r="U15" s="23">
        <f>Resources!O29</f>
        <v>0.87921840295777021</v>
      </c>
      <c r="V15" s="25" t="s">
        <v>210</v>
      </c>
    </row>
    <row r="16" spans="1:22" ht="55" customHeight="1" x14ac:dyDescent="0.15">
      <c r="A16" s="16" t="s">
        <v>31</v>
      </c>
      <c r="B16" s="17" t="s">
        <v>32</v>
      </c>
      <c r="C16" s="22">
        <v>0.5</v>
      </c>
      <c r="D16" s="23">
        <v>0.57541215608465601</v>
      </c>
      <c r="E16" s="23">
        <v>0.54219795918367342</v>
      </c>
      <c r="F16" s="23">
        <f>Resources!N24</f>
        <v>0.64268478260869566</v>
      </c>
      <c r="G16" s="23">
        <v>0.74262431140615304</v>
      </c>
      <c r="H16" s="23">
        <v>0.74743535667389382</v>
      </c>
      <c r="I16" s="23">
        <f>Resources!N25</f>
        <v>0.62968532300650326</v>
      </c>
      <c r="J16" s="23">
        <v>0.82893047523638497</v>
      </c>
      <c r="K16" s="23">
        <v>0.75549173985123985</v>
      </c>
      <c r="L16" s="23">
        <f>Resources!N26</f>
        <v>0.2833985699735499</v>
      </c>
      <c r="M16" s="23">
        <v>0.52881788499025295</v>
      </c>
      <c r="N16" s="23">
        <v>0.53819617718882429</v>
      </c>
      <c r="O16" s="23">
        <f>Resources!N27</f>
        <v>0.7513927962489344</v>
      </c>
      <c r="P16" s="23"/>
      <c r="Q16" s="23"/>
      <c r="R16" s="23"/>
      <c r="S16" s="23">
        <v>0.68635532919382802</v>
      </c>
      <c r="T16" s="23">
        <v>0.65626062760210058</v>
      </c>
      <c r="U16" s="23">
        <f>Resources!N29</f>
        <v>0.58252344771577014</v>
      </c>
      <c r="V16" s="26"/>
    </row>
    <row r="23" spans="1:2" x14ac:dyDescent="0.15">
      <c r="A23" t="s">
        <v>33</v>
      </c>
      <c r="B23" s="27"/>
    </row>
    <row r="24" spans="1:2" x14ac:dyDescent="0.15">
      <c r="A24" t="s">
        <v>34</v>
      </c>
      <c r="B24" s="27" t="s">
        <v>35</v>
      </c>
    </row>
  </sheetData>
  <mergeCells count="15">
    <mergeCell ref="H2:J2"/>
    <mergeCell ref="H3:J3"/>
    <mergeCell ref="H4:J4"/>
    <mergeCell ref="H5:J5"/>
    <mergeCell ref="H6:J6"/>
    <mergeCell ref="A9:A10"/>
    <mergeCell ref="B9:B10"/>
    <mergeCell ref="C9:C10"/>
    <mergeCell ref="D9:F9"/>
    <mergeCell ref="G9:I9"/>
    <mergeCell ref="J9:L9"/>
    <mergeCell ref="M9:O9"/>
    <mergeCell ref="P9:R9"/>
    <mergeCell ref="S9:U9"/>
    <mergeCell ref="V9:V10"/>
  </mergeCells>
  <conditionalFormatting sqref="D11:U12">
    <cfRule type="cellIs" dxfId="20" priority="2" operator="greaterThanOrEqual">
      <formula>1</formula>
    </cfRule>
    <cfRule type="cellIs" dxfId="19" priority="3" operator="greaterThanOrEqual">
      <formula>0.95</formula>
    </cfRule>
    <cfRule type="cellIs" dxfId="18" priority="4" operator="lessThan">
      <formula>0.95</formula>
    </cfRule>
  </conditionalFormatting>
  <conditionalFormatting sqref="D15:U16">
    <cfRule type="cellIs" dxfId="17" priority="5" operator="greaterThanOrEqual">
      <formula>0.5</formula>
    </cfRule>
    <cfRule type="cellIs" dxfId="16" priority="6" operator="greaterThanOrEqual">
      <formula>0.4</formula>
    </cfRule>
    <cfRule type="cellIs" dxfId="15" priority="7" operator="lessThan">
      <formula>0.4</formula>
    </cfRule>
  </conditionalFormatting>
  <conditionalFormatting sqref="D14:U14">
    <cfRule type="cellIs" dxfId="14" priority="8" operator="greaterThanOrEqual">
      <formula>0.95</formula>
    </cfRule>
    <cfRule type="cellIs" dxfId="13" priority="9" operator="greaterThanOrEqual">
      <formula>0.9</formula>
    </cfRule>
    <cfRule type="cellIs" dxfId="12" priority="10" operator="lessThan">
      <formula>0.9</formula>
    </cfRule>
  </conditionalFormatting>
  <conditionalFormatting sqref="E14">
    <cfRule type="cellIs" dxfId="11" priority="11" operator="greaterThanOrEqual">
      <formula>0.95</formula>
    </cfRule>
    <cfRule type="cellIs" dxfId="10" priority="12" operator="greaterThanOrEqual">
      <formula>0.9</formula>
    </cfRule>
    <cfRule type="cellIs" dxfId="9" priority="13" operator="lessThan">
      <formula>0.9</formula>
    </cfRule>
  </conditionalFormatting>
  <conditionalFormatting sqref="D13:U13">
    <cfRule type="cellIs" dxfId="8" priority="14" operator="greaterThanOrEqual">
      <formula>0.95</formula>
    </cfRule>
    <cfRule type="cellIs" dxfId="7" priority="15" operator="greaterThanOrEqual">
      <formula>0.9</formula>
    </cfRule>
    <cfRule type="cellIs" dxfId="6" priority="16" operator="lessThan">
      <formula>0.9</formula>
    </cfRule>
  </conditionalFormatting>
  <hyperlinks>
    <hyperlink ref="B24" r:id="rId1" xr:uid="{00000000-0004-0000-0000-000000000000}"/>
  </hyperlink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S47"/>
  <sheetViews>
    <sheetView showGridLines="0" zoomScale="125" zoomScaleNormal="125" workbookViewId="0">
      <selection activeCell="Q27" sqref="Q27"/>
    </sheetView>
  </sheetViews>
  <sheetFormatPr baseColWidth="10" defaultColWidth="8.83203125" defaultRowHeight="13" x14ac:dyDescent="0.15"/>
  <cols>
    <col min="1" max="1" width="16.83203125" customWidth="1"/>
    <col min="2" max="2" width="9.6640625" customWidth="1"/>
    <col min="3" max="8" width="8.83203125" customWidth="1"/>
    <col min="9" max="9" width="17.83203125" customWidth="1"/>
    <col min="10" max="10" width="11" customWidth="1"/>
    <col min="11" max="11" width="12.83203125" customWidth="1"/>
    <col min="12" max="12" width="12.5" customWidth="1"/>
    <col min="13" max="13" width="11" customWidth="1"/>
    <col min="14" max="14" width="11.6640625" customWidth="1"/>
    <col min="15" max="15" width="15.83203125" customWidth="1"/>
    <col min="16" max="16" width="11.83203125" customWidth="1"/>
    <col min="17" max="17" width="13" customWidth="1"/>
    <col min="18" max="18" width="11.1640625" customWidth="1"/>
    <col min="19" max="19" width="11.33203125" customWidth="1"/>
    <col min="20" max="1025" width="8.83203125" customWidth="1"/>
  </cols>
  <sheetData>
    <row r="2" spans="1:19" x14ac:dyDescent="0.15">
      <c r="A2" s="173" t="s">
        <v>0</v>
      </c>
      <c r="B2" s="173"/>
      <c r="C2" s="173"/>
      <c r="D2" s="28"/>
    </row>
    <row r="3" spans="1:19" x14ac:dyDescent="0.15">
      <c r="A3" s="5" t="s">
        <v>2</v>
      </c>
      <c r="B3" s="187" t="str">
        <f>Metrics!B3</f>
        <v>LondonGrid Tier 2</v>
      </c>
      <c r="C3" s="187"/>
      <c r="D3" s="28"/>
    </row>
    <row r="4" spans="1:19" x14ac:dyDescent="0.15">
      <c r="A4" s="5" t="s">
        <v>5</v>
      </c>
      <c r="B4" s="188" t="str">
        <f>Metrics!B4</f>
        <v>Q318</v>
      </c>
      <c r="C4" s="188"/>
      <c r="D4" s="28"/>
      <c r="I4" s="29"/>
    </row>
    <row r="5" spans="1:19" x14ac:dyDescent="0.15">
      <c r="A5" s="9" t="s">
        <v>8</v>
      </c>
      <c r="B5" s="189" t="str">
        <f>Metrics!B5</f>
        <v>Duncan Rand</v>
      </c>
      <c r="C5" s="189"/>
      <c r="D5" s="28"/>
      <c r="I5" s="29"/>
      <c r="O5" s="30"/>
    </row>
    <row r="6" spans="1:19" x14ac:dyDescent="0.15">
      <c r="I6" s="29"/>
      <c r="K6" s="29"/>
    </row>
    <row r="7" spans="1:19" x14ac:dyDescent="0.15">
      <c r="J7" s="29"/>
      <c r="K7" s="29"/>
    </row>
    <row r="8" spans="1:19" x14ac:dyDescent="0.15">
      <c r="J8" s="29"/>
    </row>
    <row r="9" spans="1:19" x14ac:dyDescent="0.15">
      <c r="A9" s="31" t="s">
        <v>36</v>
      </c>
    </row>
    <row r="10" spans="1:19" ht="49.5" customHeight="1" x14ac:dyDescent="0.15">
      <c r="A10" s="32" t="s">
        <v>37</v>
      </c>
      <c r="B10" s="33" t="s">
        <v>38</v>
      </c>
      <c r="C10" s="34" t="s">
        <v>39</v>
      </c>
      <c r="D10" s="34"/>
      <c r="E10" s="34" t="s">
        <v>40</v>
      </c>
      <c r="F10" s="34" t="s">
        <v>41</v>
      </c>
      <c r="G10" s="35" t="s">
        <v>42</v>
      </c>
      <c r="I10" s="182" t="s">
        <v>43</v>
      </c>
      <c r="J10" s="182"/>
      <c r="K10" s="182"/>
      <c r="L10" s="182"/>
      <c r="M10" s="182"/>
      <c r="N10" s="36"/>
      <c r="O10" s="182" t="s">
        <v>44</v>
      </c>
      <c r="P10" s="182"/>
      <c r="Q10" s="182"/>
      <c r="R10" s="182"/>
      <c r="S10" s="182"/>
    </row>
    <row r="11" spans="1:19" ht="14" x14ac:dyDescent="0.15">
      <c r="A11" s="37" t="s">
        <v>45</v>
      </c>
      <c r="B11" s="38" t="s">
        <v>46</v>
      </c>
      <c r="C11" s="39" t="s">
        <v>46</v>
      </c>
      <c r="D11" s="40"/>
      <c r="E11" s="41" t="s">
        <v>47</v>
      </c>
      <c r="F11" s="41" t="s">
        <v>48</v>
      </c>
      <c r="G11" s="39" t="s">
        <v>49</v>
      </c>
      <c r="I11" s="42"/>
      <c r="J11" s="43" t="s">
        <v>206</v>
      </c>
      <c r="K11" s="43" t="s">
        <v>50</v>
      </c>
      <c r="L11" s="43" t="s">
        <v>207</v>
      </c>
      <c r="M11" s="44" t="s">
        <v>51</v>
      </c>
      <c r="O11" s="45"/>
      <c r="P11" s="43" t="s">
        <v>206</v>
      </c>
      <c r="Q11" s="43" t="s">
        <v>50</v>
      </c>
      <c r="R11" s="43" t="s">
        <v>207</v>
      </c>
      <c r="S11" s="46" t="s">
        <v>51</v>
      </c>
    </row>
    <row r="12" spans="1:19" x14ac:dyDescent="0.15">
      <c r="A12" s="47" t="s">
        <v>52</v>
      </c>
      <c r="B12" s="39" t="s">
        <v>46</v>
      </c>
      <c r="C12" s="39" t="s">
        <v>46</v>
      </c>
      <c r="D12" s="39"/>
      <c r="E12" s="39" t="s">
        <v>47</v>
      </c>
      <c r="F12" s="39" t="s">
        <v>53</v>
      </c>
      <c r="G12" s="39" t="s">
        <v>54</v>
      </c>
      <c r="I12" s="48" t="s">
        <v>45</v>
      </c>
      <c r="J12" s="49">
        <v>17019913.140700001</v>
      </c>
      <c r="K12" s="49">
        <v>15113202.973999999</v>
      </c>
      <c r="L12" s="49">
        <v>17533564.348200001</v>
      </c>
      <c r="M12" s="50">
        <v>49666680</v>
      </c>
      <c r="O12" s="46" t="s">
        <v>45</v>
      </c>
      <c r="P12" s="49">
        <v>26080910.742899999</v>
      </c>
      <c r="Q12" s="49">
        <v>25738108.750100002</v>
      </c>
      <c r="R12" s="49">
        <v>26681643.630800001</v>
      </c>
      <c r="S12" s="50">
        <v>78500663</v>
      </c>
    </row>
    <row r="13" spans="1:19" x14ac:dyDescent="0.15">
      <c r="A13" s="47" t="s">
        <v>55</v>
      </c>
      <c r="B13" s="39" t="s">
        <v>46</v>
      </c>
      <c r="C13" s="39" t="s">
        <v>46</v>
      </c>
      <c r="D13" s="39"/>
      <c r="E13" s="39" t="s">
        <v>47</v>
      </c>
      <c r="F13" s="39" t="s">
        <v>48</v>
      </c>
      <c r="G13" s="39" t="s">
        <v>56</v>
      </c>
      <c r="I13" s="48" t="s">
        <v>52</v>
      </c>
      <c r="J13" s="51">
        <v>27861162.395799998</v>
      </c>
      <c r="K13" s="51">
        <v>28197886.5458</v>
      </c>
      <c r="L13" s="51">
        <v>27995660.0891</v>
      </c>
      <c r="M13" s="52">
        <v>84054709</v>
      </c>
      <c r="O13" s="46" t="s">
        <v>52</v>
      </c>
      <c r="P13" s="51">
        <v>33705562.999600001</v>
      </c>
      <c r="Q13" s="51">
        <v>37338783.873899996</v>
      </c>
      <c r="R13" s="51">
        <v>36215481.345799997</v>
      </c>
      <c r="S13" s="52">
        <v>107259828</v>
      </c>
    </row>
    <row r="14" spans="1:19" x14ac:dyDescent="0.15">
      <c r="A14" s="47" t="s">
        <v>57</v>
      </c>
      <c r="B14" s="39" t="s">
        <v>46</v>
      </c>
      <c r="C14" s="39" t="s">
        <v>46</v>
      </c>
      <c r="D14" s="39"/>
      <c r="E14" s="39" t="s">
        <v>47</v>
      </c>
      <c r="F14" s="39" t="s">
        <v>47</v>
      </c>
      <c r="G14" s="39" t="s">
        <v>49</v>
      </c>
      <c r="I14" s="48" t="s">
        <v>55</v>
      </c>
      <c r="J14" s="51">
        <v>14805621.3978</v>
      </c>
      <c r="K14" s="49">
        <v>2850206.9901000001</v>
      </c>
      <c r="L14" s="49">
        <v>10729798.8551</v>
      </c>
      <c r="M14" s="52">
        <v>28385627</v>
      </c>
      <c r="O14" s="46" t="s">
        <v>55</v>
      </c>
      <c r="P14" s="51">
        <v>14805613.189999999</v>
      </c>
      <c r="Q14" s="51">
        <v>2850225.4331</v>
      </c>
      <c r="R14" s="49">
        <v>15060224.2227</v>
      </c>
      <c r="S14" s="52">
        <v>32716063</v>
      </c>
    </row>
    <row r="15" spans="1:19" x14ac:dyDescent="0.15">
      <c r="A15" s="53" t="s">
        <v>58</v>
      </c>
      <c r="B15" s="39" t="s">
        <v>46</v>
      </c>
      <c r="C15" s="39" t="s">
        <v>46</v>
      </c>
      <c r="D15" s="54"/>
      <c r="E15" s="54" t="s">
        <v>47</v>
      </c>
      <c r="F15" s="54" t="s">
        <v>47</v>
      </c>
      <c r="G15" s="54" t="s">
        <v>49</v>
      </c>
      <c r="I15" s="48" t="s">
        <v>57</v>
      </c>
      <c r="J15" s="51">
        <v>28894262.717999998</v>
      </c>
      <c r="K15" s="51">
        <v>28432801.763599999</v>
      </c>
      <c r="L15" s="51">
        <v>27285775.521899998</v>
      </c>
      <c r="M15" s="52">
        <v>84612840</v>
      </c>
      <c r="O15" s="46" t="s">
        <v>57</v>
      </c>
      <c r="P15" s="51">
        <v>33510738.4564</v>
      </c>
      <c r="Q15" s="55">
        <v>84343749.400900006</v>
      </c>
      <c r="R15" s="51">
        <v>35039544.3028</v>
      </c>
      <c r="S15" s="52">
        <v>152894032</v>
      </c>
    </row>
    <row r="16" spans="1:19" x14ac:dyDescent="0.15">
      <c r="A16" s="56"/>
      <c r="B16" s="40"/>
      <c r="C16" s="40"/>
      <c r="D16" s="40"/>
      <c r="E16" s="40"/>
      <c r="F16" s="40"/>
      <c r="G16" s="40"/>
      <c r="I16" s="48" t="s">
        <v>58</v>
      </c>
      <c r="J16" s="51">
        <v>318406.06630000001</v>
      </c>
      <c r="K16" s="51">
        <v>315602.97440000001</v>
      </c>
      <c r="L16" s="51">
        <v>308938.30060000002</v>
      </c>
      <c r="M16" s="52">
        <v>942947</v>
      </c>
      <c r="O16" s="46" t="s">
        <v>58</v>
      </c>
      <c r="P16" s="51">
        <v>338821.53120000003</v>
      </c>
      <c r="Q16" s="51">
        <v>338905.49109999998</v>
      </c>
      <c r="R16" s="51">
        <v>332642.09110000002</v>
      </c>
      <c r="S16" s="50">
        <v>1010369</v>
      </c>
    </row>
    <row r="17" spans="1:19" x14ac:dyDescent="0.15">
      <c r="A17" s="56"/>
      <c r="B17" s="40"/>
      <c r="C17" s="40"/>
      <c r="D17" s="40"/>
      <c r="E17" s="40"/>
      <c r="F17" s="40"/>
      <c r="G17" s="40"/>
      <c r="I17" s="46" t="s">
        <v>51</v>
      </c>
      <c r="J17" s="52">
        <v>88899366</v>
      </c>
      <c r="K17" s="52">
        <v>74909701</v>
      </c>
      <c r="L17" s="52">
        <v>83853737</v>
      </c>
      <c r="M17" s="52">
        <v>247662804</v>
      </c>
      <c r="O17" s="46" t="s">
        <v>51</v>
      </c>
      <c r="P17" s="52">
        <v>108441647</v>
      </c>
      <c r="Q17" s="52">
        <v>150609773</v>
      </c>
      <c r="R17" s="52">
        <v>113329536</v>
      </c>
      <c r="S17" s="52">
        <v>372380955</v>
      </c>
    </row>
    <row r="18" spans="1:19" x14ac:dyDescent="0.15">
      <c r="A18" s="57"/>
      <c r="B18" s="12"/>
      <c r="C18" s="12"/>
      <c r="D18" s="12"/>
      <c r="E18" s="12"/>
      <c r="F18" s="12"/>
      <c r="G18" s="12"/>
      <c r="I18" s="58" t="s">
        <v>59</v>
      </c>
      <c r="O18" s="58" t="s">
        <v>60</v>
      </c>
    </row>
    <row r="20" spans="1:19" x14ac:dyDescent="0.15">
      <c r="A20" s="31" t="s">
        <v>61</v>
      </c>
    </row>
    <row r="21" spans="1:19" ht="13.5" customHeight="1" x14ac:dyDescent="0.15"/>
    <row r="22" spans="1:19" ht="28.5" customHeight="1" x14ac:dyDescent="0.15">
      <c r="A22" s="32"/>
      <c r="B22" s="183" t="s">
        <v>62</v>
      </c>
      <c r="C22" s="183"/>
      <c r="D22" s="184" t="s">
        <v>63</v>
      </c>
      <c r="E22" s="184"/>
      <c r="F22" s="185" t="s">
        <v>64</v>
      </c>
      <c r="G22" s="185"/>
      <c r="H22" s="185"/>
      <c r="I22" s="185"/>
      <c r="J22" s="185"/>
      <c r="K22" s="185"/>
      <c r="L22" s="185"/>
      <c r="M22" s="185"/>
      <c r="N22" s="185"/>
      <c r="O22" s="185"/>
    </row>
    <row r="23" spans="1:19" ht="56" x14ac:dyDescent="0.15">
      <c r="A23" s="60" t="s">
        <v>37</v>
      </c>
      <c r="B23" s="61" t="s">
        <v>65</v>
      </c>
      <c r="C23" s="62" t="s">
        <v>66</v>
      </c>
      <c r="D23" s="33" t="s">
        <v>67</v>
      </c>
      <c r="E23" s="63" t="s">
        <v>66</v>
      </c>
      <c r="F23" s="64" t="s">
        <v>68</v>
      </c>
      <c r="G23" s="64" t="s">
        <v>69</v>
      </c>
      <c r="H23" s="64" t="s">
        <v>70</v>
      </c>
      <c r="I23" s="64" t="s">
        <v>71</v>
      </c>
      <c r="J23" s="64" t="s">
        <v>72</v>
      </c>
      <c r="K23" s="64" t="s">
        <v>73</v>
      </c>
      <c r="L23" s="64" t="s">
        <v>74</v>
      </c>
      <c r="M23" s="64" t="s">
        <v>75</v>
      </c>
      <c r="N23" s="64" t="s">
        <v>76</v>
      </c>
      <c r="O23" s="64" t="s">
        <v>77</v>
      </c>
      <c r="P23" s="59" t="s">
        <v>78</v>
      </c>
    </row>
    <row r="24" spans="1:19" x14ac:dyDescent="0.15">
      <c r="A24" s="65" t="str">
        <f>A11</f>
        <v>UKI-LT2-Brunel</v>
      </c>
      <c r="B24" s="66">
        <v>35000</v>
      </c>
      <c r="C24" s="66">
        <v>1400</v>
      </c>
      <c r="D24" s="67">
        <v>9632.8119999999999</v>
      </c>
      <c r="E24" s="68">
        <v>457.80056000000002</v>
      </c>
      <c r="F24" s="69">
        <f t="shared" ref="F24:G27" si="0">B24/D24</f>
        <v>3.6334146249298751</v>
      </c>
      <c r="G24" s="69">
        <f t="shared" si="0"/>
        <v>3.0581002347397739</v>
      </c>
      <c r="H24" s="70">
        <f>(B24/$B$29)</f>
        <v>0.18246367669521787</v>
      </c>
      <c r="I24" s="70">
        <f>(C24/$C$29)</f>
        <v>0.10936645574564487</v>
      </c>
      <c r="J24" s="50">
        <f>M12</f>
        <v>49666680</v>
      </c>
      <c r="K24" s="70">
        <f>J24/$J$29</f>
        <v>0.20130799687237172</v>
      </c>
      <c r="L24" s="71">
        <v>2208</v>
      </c>
      <c r="M24" s="72">
        <f>L24*B24</f>
        <v>77280000</v>
      </c>
      <c r="N24" s="73">
        <f>J24/M24</f>
        <v>0.64268478260869566</v>
      </c>
      <c r="O24" s="73">
        <f>S12/M24</f>
        <v>1.0157953286749482</v>
      </c>
      <c r="P24" s="73">
        <f>M12/S12</f>
        <v>0.63269121688819363</v>
      </c>
      <c r="Q24" s="74"/>
    </row>
    <row r="25" spans="1:19" x14ac:dyDescent="0.15">
      <c r="A25" s="65" t="str">
        <f>A12</f>
        <v>UKI-LT2-IC-HEP</v>
      </c>
      <c r="B25" s="66">
        <v>60456</v>
      </c>
      <c r="C25" s="66">
        <v>5100</v>
      </c>
      <c r="D25" s="67">
        <v>21915.766</v>
      </c>
      <c r="E25" s="68">
        <v>1313.82188</v>
      </c>
      <c r="F25" s="69">
        <f t="shared" si="0"/>
        <v>2.7585620324655777</v>
      </c>
      <c r="G25" s="69">
        <f t="shared" si="0"/>
        <v>3.8818047390107404</v>
      </c>
      <c r="H25" s="70">
        <f>(B25/$B$29)</f>
        <v>0.31517211537960266</v>
      </c>
      <c r="I25" s="70">
        <f>(C25/$C$29)</f>
        <v>0.39840637450199201</v>
      </c>
      <c r="J25" s="50">
        <f>M13</f>
        <v>84054709</v>
      </c>
      <c r="K25" s="70">
        <f>J25/$J$29</f>
        <v>0.34068887021399691</v>
      </c>
      <c r="L25" s="71">
        <f>$L$24</f>
        <v>2208</v>
      </c>
      <c r="M25" s="72">
        <f>L25*B25</f>
        <v>133486848</v>
      </c>
      <c r="N25" s="70">
        <f>J25/M25</f>
        <v>0.62968532300650326</v>
      </c>
      <c r="O25" s="70">
        <f>S13/M25</f>
        <v>0.80352356510807721</v>
      </c>
      <c r="P25" s="73">
        <f>M13/S13</f>
        <v>0.78365507914109278</v>
      </c>
      <c r="Q25" s="74"/>
    </row>
    <row r="26" spans="1:19" x14ac:dyDescent="0.15">
      <c r="A26" s="65" t="str">
        <f>A13</f>
        <v>UKI-LT2-QMUL</v>
      </c>
      <c r="B26" s="66">
        <v>45363</v>
      </c>
      <c r="C26" s="66">
        <v>5001</v>
      </c>
      <c r="D26" s="67">
        <v>12094.921</v>
      </c>
      <c r="E26" s="68">
        <v>1420.2109800000001</v>
      </c>
      <c r="F26" s="69">
        <f t="shared" si="0"/>
        <v>3.7505825792495875</v>
      </c>
      <c r="G26" s="69">
        <f t="shared" si="0"/>
        <v>3.5213077989299868</v>
      </c>
      <c r="H26" s="70">
        <f>(B26/$B$29)</f>
        <v>0.23648856474071911</v>
      </c>
      <c r="I26" s="70">
        <f>(C26/$C$29)</f>
        <v>0.39067260370283574</v>
      </c>
      <c r="J26" s="50">
        <f>M14</f>
        <v>28385627</v>
      </c>
      <c r="K26" s="70">
        <f>J26/$J$29</f>
        <v>0.11505205726125262</v>
      </c>
      <c r="L26" s="71">
        <f>$L$24</f>
        <v>2208</v>
      </c>
      <c r="M26" s="72">
        <f>L26*B26</f>
        <v>100161504</v>
      </c>
      <c r="N26" s="70">
        <f>J26/M26</f>
        <v>0.2833985699735499</v>
      </c>
      <c r="O26" s="70">
        <f>S14/M26</f>
        <v>0.32663310447095523</v>
      </c>
      <c r="P26" s="231">
        <f>M14/S14</f>
        <v>0.86763578490480353</v>
      </c>
      <c r="Q26" s="74" t="s">
        <v>209</v>
      </c>
    </row>
    <row r="27" spans="1:19" x14ac:dyDescent="0.15">
      <c r="A27" s="65" t="str">
        <f>A14</f>
        <v>UKI-LT2-RHUL</v>
      </c>
      <c r="B27" s="66">
        <v>51000</v>
      </c>
      <c r="C27" s="66">
        <v>1300</v>
      </c>
      <c r="D27" s="67">
        <v>8434.3490000000002</v>
      </c>
      <c r="E27" s="68">
        <v>987.64661999999998</v>
      </c>
      <c r="F27" s="69">
        <f t="shared" si="0"/>
        <v>6.0467025967267896</v>
      </c>
      <c r="G27" s="69">
        <f t="shared" si="0"/>
        <v>1.3162602632103373</v>
      </c>
      <c r="H27" s="70">
        <f>(B27/$B$29)</f>
        <v>0.26587564318446033</v>
      </c>
      <c r="I27" s="70">
        <f>(C27/$C$29)</f>
        <v>0.10155456604952738</v>
      </c>
      <c r="J27" s="50">
        <f>M15</f>
        <v>84612840</v>
      </c>
      <c r="K27" s="70">
        <f>J27/$J$29</f>
        <v>0.34295107565237881</v>
      </c>
      <c r="L27" s="71">
        <f>$L$24</f>
        <v>2208</v>
      </c>
      <c r="M27" s="72">
        <f>L27*B27</f>
        <v>112608000</v>
      </c>
      <c r="N27" s="75">
        <f>J27/M27</f>
        <v>0.7513927962489344</v>
      </c>
      <c r="O27" s="230">
        <f>S15/M27</f>
        <v>1.3577546177891446</v>
      </c>
      <c r="P27" s="73">
        <f>M15/S15</f>
        <v>0.55340838941313286</v>
      </c>
      <c r="Q27" s="74" t="s">
        <v>211</v>
      </c>
    </row>
    <row r="28" spans="1:19" x14ac:dyDescent="0.15">
      <c r="A28" s="65" t="str">
        <f>A15</f>
        <v>UKI-LT2-UCL-HEP</v>
      </c>
      <c r="B28" s="76"/>
      <c r="C28" s="76"/>
      <c r="D28" s="67">
        <v>636.75</v>
      </c>
      <c r="E28" s="68">
        <v>81</v>
      </c>
      <c r="F28" s="69" t="s">
        <v>79</v>
      </c>
      <c r="G28" s="69" t="s">
        <v>79</v>
      </c>
      <c r="H28" s="70"/>
      <c r="I28" s="70"/>
      <c r="J28" s="50"/>
      <c r="K28" s="70"/>
      <c r="L28" s="71"/>
      <c r="M28" s="72"/>
      <c r="N28" s="70"/>
      <c r="O28" s="70"/>
      <c r="P28" s="73"/>
      <c r="Q28" s="74"/>
    </row>
    <row r="29" spans="1:19" x14ac:dyDescent="0.15">
      <c r="A29" s="77" t="s">
        <v>80</v>
      </c>
      <c r="B29" s="76">
        <f>SUM(B24:B28)</f>
        <v>191819</v>
      </c>
      <c r="C29" s="76">
        <f>SUM(C24:C28)</f>
        <v>12801</v>
      </c>
      <c r="D29" s="78">
        <f>SUM(D24:D28)</f>
        <v>52714.598000000005</v>
      </c>
      <c r="E29" s="79">
        <f>SUM(E24:E28)</f>
        <v>4260.4800400000004</v>
      </c>
      <c r="F29" s="69">
        <f>B29/D29</f>
        <v>3.6388212616171325</v>
      </c>
      <c r="G29" s="69">
        <f>C29/E29</f>
        <v>3.0045910037874508</v>
      </c>
      <c r="H29" s="70">
        <f>(B29/$B$29)</f>
        <v>1</v>
      </c>
      <c r="I29" s="70">
        <f>(C29/$C$29)</f>
        <v>1</v>
      </c>
      <c r="J29" s="52">
        <f>SUM(J24:J28)</f>
        <v>246719856</v>
      </c>
      <c r="K29" s="70">
        <f>J29/$J$29</f>
        <v>1</v>
      </c>
      <c r="L29" s="71">
        <f>$L$24</f>
        <v>2208</v>
      </c>
      <c r="M29" s="72">
        <f>L29*B29</f>
        <v>423536352</v>
      </c>
      <c r="N29" s="70">
        <f>J29/M29</f>
        <v>0.58252344771577014</v>
      </c>
      <c r="O29" s="70">
        <f>S17/M29</f>
        <v>0.87921840295777021</v>
      </c>
      <c r="P29" s="73">
        <f>M17/S17</f>
        <v>0.66507913649880401</v>
      </c>
      <c r="Q29" s="74"/>
    </row>
    <row r="31" spans="1:19" x14ac:dyDescent="0.15">
      <c r="F31" s="80"/>
    </row>
    <row r="32" spans="1:19" x14ac:dyDescent="0.15">
      <c r="K32" s="80" t="s">
        <v>81</v>
      </c>
      <c r="L32" s="186" t="s">
        <v>82</v>
      </c>
      <c r="M32" s="186"/>
      <c r="O32" s="29"/>
    </row>
    <row r="33" spans="1:12" x14ac:dyDescent="0.15">
      <c r="D33" s="12"/>
      <c r="E33" s="12"/>
      <c r="F33" s="81"/>
      <c r="G33" s="29"/>
      <c r="H33" s="29"/>
      <c r="K33" s="80" t="s">
        <v>83</v>
      </c>
      <c r="L33">
        <v>2184</v>
      </c>
    </row>
    <row r="34" spans="1:12" x14ac:dyDescent="0.15">
      <c r="A34" s="82" t="s">
        <v>37</v>
      </c>
      <c r="B34" s="181" t="s">
        <v>84</v>
      </c>
      <c r="C34" s="181"/>
      <c r="D34" s="181"/>
      <c r="E34" s="83"/>
      <c r="F34" s="84"/>
      <c r="G34" s="29"/>
      <c r="H34" s="29"/>
      <c r="K34" s="80" t="s">
        <v>85</v>
      </c>
      <c r="L34">
        <v>2208</v>
      </c>
    </row>
    <row r="35" spans="1:12" x14ac:dyDescent="0.15">
      <c r="A35" s="82"/>
      <c r="B35" s="85" t="s">
        <v>86</v>
      </c>
      <c r="C35" s="85" t="s">
        <v>87</v>
      </c>
      <c r="D35" s="86" t="s">
        <v>88</v>
      </c>
      <c r="E35" s="87"/>
      <c r="F35" s="83"/>
      <c r="G35" s="83"/>
      <c r="K35" s="80" t="s">
        <v>89</v>
      </c>
      <c r="L35">
        <v>2208</v>
      </c>
    </row>
    <row r="36" spans="1:12" x14ac:dyDescent="0.15">
      <c r="A36" s="82" t="str">
        <f>A11</f>
        <v>UKI-LT2-Brunel</v>
      </c>
      <c r="B36" s="82">
        <v>5867</v>
      </c>
      <c r="C36" s="88">
        <v>70110</v>
      </c>
      <c r="D36" s="89">
        <v>1377</v>
      </c>
      <c r="E36" s="90"/>
      <c r="F36" s="84"/>
      <c r="G36" s="80"/>
    </row>
    <row r="37" spans="1:12" x14ac:dyDescent="0.15">
      <c r="A37" s="82" t="str">
        <f>A12</f>
        <v>UKI-LT2-IC-HEP</v>
      </c>
      <c r="B37" s="82">
        <v>5718</v>
      </c>
      <c r="C37" s="89">
        <v>56664</v>
      </c>
      <c r="D37" s="89">
        <v>4965</v>
      </c>
      <c r="E37" s="90"/>
      <c r="F37" s="84"/>
    </row>
    <row r="38" spans="1:12" x14ac:dyDescent="0.15">
      <c r="A38" s="82" t="str">
        <f>A13</f>
        <v>UKI-LT2-QMUL</v>
      </c>
      <c r="B38" s="82">
        <v>3992</v>
      </c>
      <c r="C38" s="89">
        <v>44575</v>
      </c>
      <c r="D38" s="89">
        <v>5031</v>
      </c>
      <c r="E38" s="91"/>
      <c r="F38" s="84"/>
    </row>
    <row r="39" spans="1:12" x14ac:dyDescent="0.15">
      <c r="A39" s="82" t="str">
        <f>A14</f>
        <v>UKI-LT2-RHUL</v>
      </c>
      <c r="B39" s="82">
        <v>4624</v>
      </c>
      <c r="C39" s="89">
        <v>48121</v>
      </c>
      <c r="D39" s="89">
        <v>1460</v>
      </c>
      <c r="E39" s="90"/>
      <c r="F39" s="84"/>
    </row>
    <row r="40" spans="1:12" x14ac:dyDescent="0.15">
      <c r="A40" s="82" t="str">
        <f>A15</f>
        <v>UKI-LT2-UCL-HEP</v>
      </c>
      <c r="B40" s="82">
        <v>0</v>
      </c>
      <c r="C40" s="89">
        <v>0</v>
      </c>
      <c r="D40" s="89">
        <v>0</v>
      </c>
      <c r="E40" s="90"/>
      <c r="F40" s="84"/>
      <c r="K40" s="92"/>
    </row>
    <row r="41" spans="1:12" x14ac:dyDescent="0.15">
      <c r="A41" s="82" t="s">
        <v>80</v>
      </c>
      <c r="B41" s="82"/>
      <c r="C41" s="89">
        <f>SUM(C36:C40)</f>
        <v>219470</v>
      </c>
      <c r="D41" s="89">
        <f>SUM(D36:D40)</f>
        <v>12833</v>
      </c>
      <c r="E41" s="90"/>
      <c r="F41" s="93"/>
    </row>
    <row r="42" spans="1:12" x14ac:dyDescent="0.15">
      <c r="F42" s="93"/>
    </row>
    <row r="43" spans="1:12" x14ac:dyDescent="0.15">
      <c r="A43" s="80" t="s">
        <v>90</v>
      </c>
    </row>
    <row r="44" spans="1:12" x14ac:dyDescent="0.15">
      <c r="A44" s="58" t="s">
        <v>91</v>
      </c>
    </row>
    <row r="47" spans="1:12" x14ac:dyDescent="0.15">
      <c r="A47" t="s">
        <v>92</v>
      </c>
    </row>
  </sheetData>
  <mergeCells count="11">
    <mergeCell ref="A2:C2"/>
    <mergeCell ref="B3:C3"/>
    <mergeCell ref="B4:C4"/>
    <mergeCell ref="B5:C5"/>
    <mergeCell ref="I10:M10"/>
    <mergeCell ref="B34:D34"/>
    <mergeCell ref="O10:S10"/>
    <mergeCell ref="B22:C22"/>
    <mergeCell ref="D22:E22"/>
    <mergeCell ref="F22:O22"/>
    <mergeCell ref="L32:M32"/>
  </mergeCells>
  <conditionalFormatting sqref="F24:G24">
    <cfRule type="cellIs" dxfId="5" priority="2" operator="greaterThanOrEqual">
      <formula>1</formula>
    </cfRule>
    <cfRule type="cellIs" dxfId="4" priority="3" operator="greaterThanOrEqual">
      <formula>0.95</formula>
    </cfRule>
    <cfRule type="cellIs" dxfId="3" priority="4" operator="lessThan">
      <formula>0.95</formula>
    </cfRule>
  </conditionalFormatting>
  <conditionalFormatting sqref="F25:G29">
    <cfRule type="cellIs" dxfId="2" priority="5" operator="greaterThanOrEqual">
      <formula>1</formula>
    </cfRule>
    <cfRule type="cellIs" dxfId="1" priority="6" operator="greaterThanOrEqual">
      <formula>0.95</formula>
    </cfRule>
    <cfRule type="cellIs" dxfId="0" priority="7" operator="lessThan">
      <formula>0.95</formula>
    </cfRule>
  </conditionalFormatting>
  <hyperlinks>
    <hyperlink ref="I18" r:id="rId1" xr:uid="{00000000-0004-0000-0100-000000000000}"/>
    <hyperlink ref="O18" r:id="rId2" xr:uid="{00000000-0004-0000-0100-000001000000}"/>
    <hyperlink ref="A44" r:id="rId3" xr:uid="{00000000-0004-0000-0100-000002000000}"/>
  </hyperlinks>
  <pageMargins left="0.75" right="0.75" top="1" bottom="1" header="0.51180555555555496" footer="0.51180555555555496"/>
  <pageSetup paperSize="9" firstPageNumber="0" orientation="portrait" horizontalDpi="300" verticalDpi="30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W24"/>
  <sheetViews>
    <sheetView showGridLines="0" zoomScaleNormal="100" workbookViewId="0">
      <selection activeCell="B21" sqref="B21"/>
    </sheetView>
  </sheetViews>
  <sheetFormatPr baseColWidth="10" defaultColWidth="8.83203125" defaultRowHeight="13" x14ac:dyDescent="0.15"/>
  <cols>
    <col min="1" max="1" width="8.83203125" customWidth="1"/>
    <col min="2" max="2" width="14.1640625" customWidth="1"/>
    <col min="3" max="48" width="5.83203125" customWidth="1"/>
    <col min="49" max="49" width="7.1640625" customWidth="1"/>
    <col min="50" max="1025" width="8.83203125" customWidth="1"/>
  </cols>
  <sheetData>
    <row r="2" spans="2:48" x14ac:dyDescent="0.15">
      <c r="B2" s="173" t="s">
        <v>0</v>
      </c>
      <c r="C2" s="173"/>
      <c r="D2" s="173"/>
      <c r="E2" s="173"/>
      <c r="F2" s="173"/>
    </row>
    <row r="3" spans="2:48" x14ac:dyDescent="0.15">
      <c r="B3" s="94" t="s">
        <v>2</v>
      </c>
      <c r="C3" s="190" t="str">
        <f>Metrics!B3</f>
        <v>LondonGrid Tier 2</v>
      </c>
      <c r="D3" s="190"/>
      <c r="E3" s="190"/>
      <c r="F3" s="190"/>
    </row>
    <row r="4" spans="2:48" x14ac:dyDescent="0.15">
      <c r="B4" s="5" t="s">
        <v>5</v>
      </c>
      <c r="C4" s="191" t="str">
        <f>Metrics!B4</f>
        <v>Q318</v>
      </c>
      <c r="D4" s="191"/>
      <c r="E4" s="191"/>
      <c r="F4" s="191"/>
    </row>
    <row r="5" spans="2:48" x14ac:dyDescent="0.15">
      <c r="B5" s="9" t="s">
        <v>8</v>
      </c>
      <c r="C5" s="192" t="str">
        <f>Metrics!B5</f>
        <v>Duncan Rand</v>
      </c>
      <c r="D5" s="192"/>
      <c r="E5" s="192"/>
      <c r="F5" s="192"/>
    </row>
    <row r="6" spans="2:48" x14ac:dyDescent="0.15">
      <c r="B6" s="57"/>
      <c r="C6" s="95"/>
      <c r="D6" s="95"/>
      <c r="E6" s="95"/>
      <c r="F6" s="95"/>
    </row>
    <row r="7" spans="2:48" x14ac:dyDescent="0.15">
      <c r="B7" s="57" t="s">
        <v>93</v>
      </c>
      <c r="D7" s="95"/>
      <c r="E7" s="95"/>
      <c r="F7" s="95"/>
    </row>
    <row r="8" spans="2:48" x14ac:dyDescent="0.15">
      <c r="C8">
        <v>1</v>
      </c>
      <c r="D8">
        <v>2</v>
      </c>
      <c r="E8">
        <v>3</v>
      </c>
      <c r="F8">
        <v>4</v>
      </c>
      <c r="G8">
        <v>5</v>
      </c>
      <c r="H8">
        <v>6</v>
      </c>
      <c r="I8">
        <v>7</v>
      </c>
      <c r="J8">
        <v>8</v>
      </c>
      <c r="K8">
        <v>9</v>
      </c>
      <c r="L8">
        <v>10</v>
      </c>
      <c r="M8">
        <v>11</v>
      </c>
      <c r="N8">
        <v>12</v>
      </c>
      <c r="O8">
        <v>13</v>
      </c>
      <c r="P8">
        <v>14</v>
      </c>
      <c r="Q8">
        <v>15</v>
      </c>
      <c r="R8">
        <v>16</v>
      </c>
      <c r="S8">
        <v>17</v>
      </c>
      <c r="T8">
        <v>18</v>
      </c>
      <c r="U8">
        <v>19</v>
      </c>
      <c r="V8">
        <v>20</v>
      </c>
      <c r="W8">
        <v>21</v>
      </c>
      <c r="X8">
        <v>22</v>
      </c>
      <c r="Y8">
        <v>23</v>
      </c>
      <c r="Z8">
        <v>24</v>
      </c>
      <c r="AA8">
        <v>25</v>
      </c>
      <c r="AB8">
        <v>26</v>
      </c>
      <c r="AC8">
        <v>27</v>
      </c>
      <c r="AD8">
        <v>28</v>
      </c>
      <c r="AE8">
        <v>29</v>
      </c>
      <c r="AF8">
        <v>30</v>
      </c>
      <c r="AG8">
        <v>31</v>
      </c>
      <c r="AH8">
        <v>32</v>
      </c>
      <c r="AI8">
        <v>33</v>
      </c>
      <c r="AJ8">
        <v>34</v>
      </c>
      <c r="AK8">
        <v>35</v>
      </c>
      <c r="AL8">
        <v>36</v>
      </c>
    </row>
    <row r="9" spans="2:48" hidden="1" x14ac:dyDescent="0.15">
      <c r="B9" s="31" t="s">
        <v>94</v>
      </c>
    </row>
    <row r="10" spans="2:48" ht="138" customHeight="1" x14ac:dyDescent="0.15">
      <c r="B10" s="15" t="s">
        <v>37</v>
      </c>
      <c r="C10" s="96" t="s">
        <v>95</v>
      </c>
      <c r="D10" s="97" t="s">
        <v>96</v>
      </c>
      <c r="E10" s="97" t="s">
        <v>97</v>
      </c>
      <c r="F10" s="97" t="s">
        <v>98</v>
      </c>
      <c r="G10" s="97" t="s">
        <v>99</v>
      </c>
      <c r="H10" s="97" t="s">
        <v>100</v>
      </c>
      <c r="I10" s="97" t="s">
        <v>101</v>
      </c>
      <c r="J10" s="97" t="s">
        <v>102</v>
      </c>
      <c r="K10" s="97" t="s">
        <v>103</v>
      </c>
      <c r="L10" s="97" t="s">
        <v>104</v>
      </c>
      <c r="M10" s="97" t="s">
        <v>105</v>
      </c>
      <c r="N10" s="97" t="s">
        <v>106</v>
      </c>
      <c r="O10" s="97" t="s">
        <v>107</v>
      </c>
      <c r="P10" s="97" t="s">
        <v>108</v>
      </c>
      <c r="Q10" s="97" t="s">
        <v>109</v>
      </c>
      <c r="R10" s="97" t="s">
        <v>110</v>
      </c>
      <c r="S10" s="97" t="s">
        <v>111</v>
      </c>
      <c r="T10" s="97" t="s">
        <v>112</v>
      </c>
      <c r="U10" s="97" t="s">
        <v>113</v>
      </c>
      <c r="V10" s="97" t="s">
        <v>114</v>
      </c>
      <c r="W10" s="97" t="s">
        <v>115</v>
      </c>
      <c r="X10" s="97" t="s">
        <v>116</v>
      </c>
      <c r="Y10" s="97" t="s">
        <v>117</v>
      </c>
      <c r="Z10" s="97" t="s">
        <v>118</v>
      </c>
      <c r="AA10" s="97" t="s">
        <v>119</v>
      </c>
      <c r="AB10" s="97" t="s">
        <v>120</v>
      </c>
      <c r="AC10" s="97" t="s">
        <v>121</v>
      </c>
      <c r="AD10" s="97" t="s">
        <v>122</v>
      </c>
      <c r="AE10" s="97" t="s">
        <v>123</v>
      </c>
      <c r="AF10" s="97" t="s">
        <v>124</v>
      </c>
      <c r="AG10" s="97" t="s">
        <v>125</v>
      </c>
      <c r="AH10" s="97" t="s">
        <v>126</v>
      </c>
      <c r="AI10" s="97" t="s">
        <v>127</v>
      </c>
      <c r="AJ10" s="97" t="s">
        <v>128</v>
      </c>
      <c r="AK10" s="97" t="s">
        <v>129</v>
      </c>
      <c r="AL10" s="97" t="s">
        <v>130</v>
      </c>
      <c r="AM10" s="97" t="s">
        <v>131</v>
      </c>
      <c r="AN10" s="97" t="s">
        <v>132</v>
      </c>
      <c r="AO10" s="97" t="s">
        <v>133</v>
      </c>
      <c r="AP10" s="97" t="s">
        <v>134</v>
      </c>
      <c r="AQ10" s="97" t="s">
        <v>135</v>
      </c>
      <c r="AR10" s="97" t="s">
        <v>136</v>
      </c>
      <c r="AS10" s="97"/>
      <c r="AT10" s="97" t="s">
        <v>137</v>
      </c>
      <c r="AU10" s="97" t="s">
        <v>138</v>
      </c>
      <c r="AV10" s="15" t="s">
        <v>51</v>
      </c>
    </row>
    <row r="11" spans="2:48" x14ac:dyDescent="0.15">
      <c r="B11" s="98" t="str">
        <f>Resources!A11</f>
        <v>UKI-LT2-Brunel</v>
      </c>
      <c r="C11" s="38">
        <v>0</v>
      </c>
      <c r="D11" s="39">
        <v>1</v>
      </c>
      <c r="E11" s="39">
        <v>1</v>
      </c>
      <c r="F11" s="39">
        <v>0</v>
      </c>
      <c r="G11" s="39">
        <v>0</v>
      </c>
      <c r="H11" s="39">
        <v>0</v>
      </c>
      <c r="I11" s="39">
        <v>1</v>
      </c>
      <c r="J11" s="39">
        <v>0</v>
      </c>
      <c r="K11" s="39">
        <v>1</v>
      </c>
      <c r="L11" s="39">
        <v>1</v>
      </c>
      <c r="M11" s="39">
        <v>1</v>
      </c>
      <c r="N11" s="39">
        <v>0</v>
      </c>
      <c r="O11" s="39">
        <v>0</v>
      </c>
      <c r="P11" s="39">
        <v>0</v>
      </c>
      <c r="Q11" s="39">
        <v>0</v>
      </c>
      <c r="R11" s="39">
        <v>0</v>
      </c>
      <c r="S11" s="39">
        <v>1</v>
      </c>
      <c r="T11" s="39">
        <v>0</v>
      </c>
      <c r="U11" s="39">
        <v>0</v>
      </c>
      <c r="V11" s="39">
        <v>0</v>
      </c>
      <c r="W11" s="39">
        <v>1</v>
      </c>
      <c r="X11" s="39">
        <v>0</v>
      </c>
      <c r="Y11" s="39">
        <v>1</v>
      </c>
      <c r="Z11" s="39">
        <v>1</v>
      </c>
      <c r="AA11" s="39">
        <v>1</v>
      </c>
      <c r="AB11" s="39">
        <v>1</v>
      </c>
      <c r="AC11" s="39">
        <v>0</v>
      </c>
      <c r="AD11" s="39">
        <v>0</v>
      </c>
      <c r="AE11" s="39">
        <v>1</v>
      </c>
      <c r="AF11" s="39">
        <v>1</v>
      </c>
      <c r="AG11" s="39">
        <v>1</v>
      </c>
      <c r="AH11" s="39">
        <v>0</v>
      </c>
      <c r="AI11" s="39">
        <v>0</v>
      </c>
      <c r="AJ11" s="39">
        <v>0</v>
      </c>
      <c r="AK11" s="39">
        <v>1</v>
      </c>
      <c r="AL11" s="39">
        <v>0</v>
      </c>
      <c r="AM11" s="99">
        <v>0</v>
      </c>
      <c r="AN11" s="99">
        <v>0</v>
      </c>
      <c r="AO11" s="99">
        <v>0</v>
      </c>
      <c r="AP11" s="99">
        <v>0</v>
      </c>
      <c r="AQ11" s="99">
        <v>0</v>
      </c>
      <c r="AR11" s="99">
        <v>0</v>
      </c>
      <c r="AS11" s="99"/>
      <c r="AT11" s="99">
        <v>0</v>
      </c>
      <c r="AU11" s="6">
        <v>0</v>
      </c>
      <c r="AV11" s="100">
        <f>SUM(C11:AU11)</f>
        <v>16</v>
      </c>
    </row>
    <row r="12" spans="2:48" x14ac:dyDescent="0.15">
      <c r="B12" s="98" t="str">
        <f>Resources!A12</f>
        <v>UKI-LT2-IC-HEP</v>
      </c>
      <c r="C12" s="38">
        <v>0</v>
      </c>
      <c r="D12" s="39">
        <v>1</v>
      </c>
      <c r="E12" s="39">
        <v>1</v>
      </c>
      <c r="F12" s="39">
        <v>1</v>
      </c>
      <c r="G12" s="39">
        <v>0</v>
      </c>
      <c r="H12" s="39">
        <v>0</v>
      </c>
      <c r="I12" s="39">
        <v>0</v>
      </c>
      <c r="J12" s="39">
        <v>1</v>
      </c>
      <c r="K12" s="39">
        <v>1</v>
      </c>
      <c r="L12" s="39">
        <v>1</v>
      </c>
      <c r="M12" s="39">
        <v>1</v>
      </c>
      <c r="N12" s="39">
        <v>0</v>
      </c>
      <c r="O12" s="39">
        <v>0</v>
      </c>
      <c r="P12" s="39">
        <v>0</v>
      </c>
      <c r="Q12" s="39">
        <v>0</v>
      </c>
      <c r="R12" s="39">
        <v>0</v>
      </c>
      <c r="S12" s="39">
        <v>1</v>
      </c>
      <c r="T12" s="39">
        <v>0</v>
      </c>
      <c r="U12" s="39">
        <v>1</v>
      </c>
      <c r="V12" s="39">
        <v>0</v>
      </c>
      <c r="W12" s="39">
        <v>1</v>
      </c>
      <c r="X12" s="39">
        <v>0</v>
      </c>
      <c r="Y12" s="39">
        <v>1</v>
      </c>
      <c r="Z12" s="39">
        <v>1</v>
      </c>
      <c r="AA12" s="39">
        <v>1</v>
      </c>
      <c r="AB12" s="39">
        <v>1</v>
      </c>
      <c r="AC12" s="39">
        <v>1</v>
      </c>
      <c r="AD12" s="39">
        <v>0</v>
      </c>
      <c r="AE12" s="39">
        <v>1</v>
      </c>
      <c r="AF12" s="39">
        <v>1</v>
      </c>
      <c r="AG12" s="39">
        <v>1</v>
      </c>
      <c r="AH12" s="39">
        <v>1</v>
      </c>
      <c r="AI12" s="39">
        <v>0</v>
      </c>
      <c r="AJ12" s="39">
        <v>0</v>
      </c>
      <c r="AK12" s="39">
        <v>1</v>
      </c>
      <c r="AL12" s="39">
        <v>0</v>
      </c>
      <c r="AM12" s="99">
        <v>0</v>
      </c>
      <c r="AN12" s="99">
        <v>0</v>
      </c>
      <c r="AO12" s="99">
        <v>0</v>
      </c>
      <c r="AP12" s="99">
        <v>0</v>
      </c>
      <c r="AQ12" s="99">
        <v>1</v>
      </c>
      <c r="AR12" s="99">
        <v>0</v>
      </c>
      <c r="AS12" s="99"/>
      <c r="AT12" s="99">
        <v>0</v>
      </c>
      <c r="AU12" s="6">
        <v>0</v>
      </c>
      <c r="AV12" s="100">
        <f>SUM(C12:AU12)</f>
        <v>21</v>
      </c>
    </row>
    <row r="13" spans="2:48" x14ac:dyDescent="0.15">
      <c r="B13" s="98" t="str">
        <f>Resources!A13</f>
        <v>UKI-LT2-QMUL</v>
      </c>
      <c r="C13" s="38">
        <v>0</v>
      </c>
      <c r="D13" s="39">
        <v>1</v>
      </c>
      <c r="E13" s="39">
        <v>1</v>
      </c>
      <c r="F13" s="39">
        <v>0</v>
      </c>
      <c r="G13" s="39">
        <v>0</v>
      </c>
      <c r="H13" s="39">
        <v>1</v>
      </c>
      <c r="I13" s="39">
        <v>1</v>
      </c>
      <c r="J13" s="39">
        <v>0</v>
      </c>
      <c r="K13" s="39">
        <v>1</v>
      </c>
      <c r="L13" s="39">
        <v>1</v>
      </c>
      <c r="M13" s="39">
        <v>1</v>
      </c>
      <c r="N13" s="39">
        <v>0</v>
      </c>
      <c r="O13" s="39">
        <v>1</v>
      </c>
      <c r="P13" s="39">
        <v>1</v>
      </c>
      <c r="Q13" s="39">
        <v>0</v>
      </c>
      <c r="R13" s="39">
        <v>0</v>
      </c>
      <c r="S13" s="39">
        <v>1</v>
      </c>
      <c r="T13" s="39">
        <v>0</v>
      </c>
      <c r="U13" s="39">
        <v>1</v>
      </c>
      <c r="V13" s="39">
        <v>1</v>
      </c>
      <c r="W13" s="39">
        <v>1</v>
      </c>
      <c r="X13" s="39">
        <v>0</v>
      </c>
      <c r="Y13" s="39">
        <v>1</v>
      </c>
      <c r="Z13" s="39">
        <v>1</v>
      </c>
      <c r="AA13" s="39">
        <v>1</v>
      </c>
      <c r="AB13" s="39">
        <v>1</v>
      </c>
      <c r="AC13" s="39">
        <v>0</v>
      </c>
      <c r="AD13" s="39">
        <v>0</v>
      </c>
      <c r="AE13" s="39">
        <v>1</v>
      </c>
      <c r="AF13" s="39">
        <v>1</v>
      </c>
      <c r="AG13" s="39">
        <v>1</v>
      </c>
      <c r="AH13" s="39">
        <v>0</v>
      </c>
      <c r="AI13" s="39">
        <v>0</v>
      </c>
      <c r="AJ13" s="39">
        <v>0</v>
      </c>
      <c r="AK13" s="39">
        <v>1</v>
      </c>
      <c r="AL13" s="39">
        <v>0</v>
      </c>
      <c r="AM13" s="99">
        <v>0</v>
      </c>
      <c r="AN13" s="99">
        <v>0</v>
      </c>
      <c r="AO13" s="99">
        <v>0</v>
      </c>
      <c r="AP13" s="99">
        <v>0</v>
      </c>
      <c r="AQ13" s="99">
        <v>1</v>
      </c>
      <c r="AR13" s="99">
        <v>0</v>
      </c>
      <c r="AS13" s="99"/>
      <c r="AT13" s="99">
        <v>1</v>
      </c>
      <c r="AU13" s="6">
        <v>0</v>
      </c>
      <c r="AV13" s="100">
        <f>SUM(C13:AU13)</f>
        <v>23</v>
      </c>
    </row>
    <row r="14" spans="2:48" x14ac:dyDescent="0.15">
      <c r="B14" s="98" t="str">
        <f>Resources!A14</f>
        <v>UKI-LT2-RHUL</v>
      </c>
      <c r="C14" s="38">
        <v>0</v>
      </c>
      <c r="D14" s="39">
        <v>1</v>
      </c>
      <c r="E14" s="39">
        <v>1</v>
      </c>
      <c r="F14" s="39">
        <v>1</v>
      </c>
      <c r="G14" s="39">
        <v>0</v>
      </c>
      <c r="H14" s="39">
        <v>0</v>
      </c>
      <c r="I14" s="39">
        <v>1</v>
      </c>
      <c r="J14" s="39">
        <v>0</v>
      </c>
      <c r="K14" s="39">
        <v>1</v>
      </c>
      <c r="L14" s="39">
        <v>1</v>
      </c>
      <c r="M14" s="39">
        <v>1</v>
      </c>
      <c r="N14" s="39">
        <v>0</v>
      </c>
      <c r="O14" s="39">
        <v>0</v>
      </c>
      <c r="P14" s="39">
        <v>0</v>
      </c>
      <c r="Q14" s="39">
        <v>0</v>
      </c>
      <c r="R14" s="39">
        <v>0</v>
      </c>
      <c r="S14" s="39">
        <v>1</v>
      </c>
      <c r="T14" s="39">
        <v>0</v>
      </c>
      <c r="U14" s="39">
        <v>1</v>
      </c>
      <c r="V14" s="39">
        <v>0</v>
      </c>
      <c r="W14" s="39">
        <v>1</v>
      </c>
      <c r="X14" s="39">
        <v>0</v>
      </c>
      <c r="Y14" s="39">
        <v>1</v>
      </c>
      <c r="Z14" s="39">
        <v>0</v>
      </c>
      <c r="AA14" s="39">
        <v>0</v>
      </c>
      <c r="AB14" s="39">
        <v>1</v>
      </c>
      <c r="AC14" s="39">
        <v>0</v>
      </c>
      <c r="AD14" s="39">
        <v>0</v>
      </c>
      <c r="AE14" s="39">
        <v>1</v>
      </c>
      <c r="AF14" s="39">
        <v>1</v>
      </c>
      <c r="AG14" s="39">
        <v>1</v>
      </c>
      <c r="AH14" s="39">
        <v>0</v>
      </c>
      <c r="AI14" s="39">
        <v>0</v>
      </c>
      <c r="AJ14" s="39">
        <v>0</v>
      </c>
      <c r="AK14" s="39">
        <v>1</v>
      </c>
      <c r="AL14" s="39">
        <v>0</v>
      </c>
      <c r="AM14" s="99">
        <v>0</v>
      </c>
      <c r="AN14" s="99">
        <v>0</v>
      </c>
      <c r="AO14" s="99">
        <v>0</v>
      </c>
      <c r="AP14" s="99">
        <v>0</v>
      </c>
      <c r="AQ14" s="99">
        <v>0</v>
      </c>
      <c r="AR14" s="99">
        <v>0</v>
      </c>
      <c r="AS14" s="99"/>
      <c r="AT14" s="99">
        <v>0</v>
      </c>
      <c r="AU14" s="6">
        <v>1</v>
      </c>
      <c r="AV14" s="100">
        <f>SUM(C14:AU14)</f>
        <v>17</v>
      </c>
    </row>
    <row r="15" spans="2:48" x14ac:dyDescent="0.15">
      <c r="B15" s="101" t="s">
        <v>51</v>
      </c>
      <c r="C15" s="102">
        <f t="shared" ref="C15:AL15" si="0">SUM(C11:C14)</f>
        <v>0</v>
      </c>
      <c r="D15" s="102">
        <f t="shared" si="0"/>
        <v>4</v>
      </c>
      <c r="E15" s="102">
        <f t="shared" si="0"/>
        <v>4</v>
      </c>
      <c r="F15" s="102">
        <f t="shared" si="0"/>
        <v>2</v>
      </c>
      <c r="G15" s="102">
        <f t="shared" si="0"/>
        <v>0</v>
      </c>
      <c r="H15" s="102">
        <f t="shared" si="0"/>
        <v>1</v>
      </c>
      <c r="I15" s="102">
        <f t="shared" si="0"/>
        <v>3</v>
      </c>
      <c r="J15" s="102">
        <f t="shared" si="0"/>
        <v>1</v>
      </c>
      <c r="K15" s="102">
        <f t="shared" si="0"/>
        <v>4</v>
      </c>
      <c r="L15" s="102">
        <f t="shared" si="0"/>
        <v>4</v>
      </c>
      <c r="M15" s="102">
        <f t="shared" si="0"/>
        <v>4</v>
      </c>
      <c r="N15" s="102">
        <f t="shared" si="0"/>
        <v>0</v>
      </c>
      <c r="O15" s="102">
        <f t="shared" si="0"/>
        <v>1</v>
      </c>
      <c r="P15" s="102">
        <f t="shared" si="0"/>
        <v>1</v>
      </c>
      <c r="Q15" s="102">
        <f t="shared" si="0"/>
        <v>0</v>
      </c>
      <c r="R15" s="102">
        <f t="shared" si="0"/>
        <v>0</v>
      </c>
      <c r="S15" s="102">
        <f t="shared" si="0"/>
        <v>4</v>
      </c>
      <c r="T15" s="102">
        <f t="shared" si="0"/>
        <v>0</v>
      </c>
      <c r="U15" s="102">
        <f t="shared" si="0"/>
        <v>3</v>
      </c>
      <c r="V15" s="102">
        <f t="shared" si="0"/>
        <v>1</v>
      </c>
      <c r="W15" s="102">
        <f t="shared" si="0"/>
        <v>4</v>
      </c>
      <c r="X15" s="102">
        <f t="shared" si="0"/>
        <v>0</v>
      </c>
      <c r="Y15" s="102">
        <f t="shared" si="0"/>
        <v>4</v>
      </c>
      <c r="Z15" s="102">
        <f t="shared" si="0"/>
        <v>3</v>
      </c>
      <c r="AA15" s="102">
        <f t="shared" si="0"/>
        <v>3</v>
      </c>
      <c r="AB15" s="102">
        <f t="shared" si="0"/>
        <v>4</v>
      </c>
      <c r="AC15" s="102">
        <f t="shared" si="0"/>
        <v>1</v>
      </c>
      <c r="AD15" s="102">
        <f t="shared" si="0"/>
        <v>0</v>
      </c>
      <c r="AE15" s="102">
        <f t="shared" si="0"/>
        <v>4</v>
      </c>
      <c r="AF15" s="102">
        <f t="shared" si="0"/>
        <v>4</v>
      </c>
      <c r="AG15" s="102">
        <f t="shared" si="0"/>
        <v>4</v>
      </c>
      <c r="AH15" s="102">
        <f t="shared" si="0"/>
        <v>1</v>
      </c>
      <c r="AI15" s="102">
        <f t="shared" si="0"/>
        <v>0</v>
      </c>
      <c r="AJ15" s="102">
        <f t="shared" si="0"/>
        <v>0</v>
      </c>
      <c r="AK15" s="102">
        <f t="shared" si="0"/>
        <v>4</v>
      </c>
      <c r="AL15" s="102">
        <f t="shared" si="0"/>
        <v>0</v>
      </c>
      <c r="AM15" s="102"/>
      <c r="AN15" s="102">
        <f>SUM(AN11:AN14)</f>
        <v>0</v>
      </c>
      <c r="AO15" s="102">
        <f>SUM(AO11:AO14)</f>
        <v>0</v>
      </c>
      <c r="AP15" s="102">
        <f>SUM(AP11:AP14)</f>
        <v>0</v>
      </c>
      <c r="AQ15" s="102">
        <f>SUM(AQ11:AQ14)</f>
        <v>2</v>
      </c>
      <c r="AR15" s="102">
        <f>SUM(AR11:AR14)</f>
        <v>0</v>
      </c>
      <c r="AS15" s="102"/>
      <c r="AT15" s="102">
        <f>SUM(AT11:AT14)</f>
        <v>1</v>
      </c>
      <c r="AU15" s="102">
        <f>SUM(AU11:AU14)</f>
        <v>1</v>
      </c>
      <c r="AV15" s="101">
        <f>SUM(AV11:AV14)</f>
        <v>77</v>
      </c>
    </row>
    <row r="18" spans="2:49" x14ac:dyDescent="0.15">
      <c r="B18" s="31" t="s">
        <v>139</v>
      </c>
    </row>
    <row r="19" spans="2:49" ht="141" x14ac:dyDescent="0.15">
      <c r="B19" s="103" t="s">
        <v>37</v>
      </c>
      <c r="C19" s="104" t="s">
        <v>128</v>
      </c>
      <c r="D19" s="104" t="s">
        <v>129</v>
      </c>
      <c r="E19" s="104" t="s">
        <v>97</v>
      </c>
      <c r="F19" s="104" t="s">
        <v>123</v>
      </c>
      <c r="G19" s="104" t="s">
        <v>115</v>
      </c>
      <c r="H19" s="104" t="s">
        <v>99</v>
      </c>
      <c r="I19" s="104" t="s">
        <v>120</v>
      </c>
      <c r="J19" s="104" t="s">
        <v>103</v>
      </c>
      <c r="K19" s="104" t="s">
        <v>130</v>
      </c>
      <c r="L19" s="104" t="s">
        <v>96</v>
      </c>
      <c r="M19" s="104" t="s">
        <v>104</v>
      </c>
      <c r="N19" s="104" t="s">
        <v>138</v>
      </c>
      <c r="O19" s="104" t="s">
        <v>140</v>
      </c>
      <c r="P19" s="104" t="s">
        <v>141</v>
      </c>
      <c r="Q19" s="104" t="s">
        <v>117</v>
      </c>
      <c r="R19" s="104" t="s">
        <v>110</v>
      </c>
      <c r="S19" s="104" t="s">
        <v>112</v>
      </c>
      <c r="T19" s="104" t="s">
        <v>142</v>
      </c>
      <c r="U19" s="104" t="s">
        <v>106</v>
      </c>
      <c r="V19" s="104" t="s">
        <v>143</v>
      </c>
      <c r="W19" s="104" t="s">
        <v>95</v>
      </c>
      <c r="X19" s="104" t="s">
        <v>108</v>
      </c>
      <c r="Y19" s="104" t="s">
        <v>111</v>
      </c>
      <c r="Z19" s="104" t="s">
        <v>124</v>
      </c>
      <c r="AA19" s="104" t="s">
        <v>144</v>
      </c>
      <c r="AB19" s="104" t="s">
        <v>145</v>
      </c>
      <c r="AC19" s="104" t="s">
        <v>98</v>
      </c>
      <c r="AD19" s="104" t="s">
        <v>146</v>
      </c>
      <c r="AE19" s="104" t="s">
        <v>136</v>
      </c>
      <c r="AF19" s="104" t="s">
        <v>147</v>
      </c>
      <c r="AG19" s="104" t="s">
        <v>109</v>
      </c>
      <c r="AH19" s="104" t="s">
        <v>148</v>
      </c>
      <c r="AI19" s="104" t="s">
        <v>127</v>
      </c>
      <c r="AJ19" s="104" t="s">
        <v>125</v>
      </c>
      <c r="AK19" s="104" t="s">
        <v>149</v>
      </c>
      <c r="AL19" s="104" t="s">
        <v>132</v>
      </c>
      <c r="AM19" s="104" t="s">
        <v>131</v>
      </c>
      <c r="AN19" s="105" t="s">
        <v>119</v>
      </c>
      <c r="AO19" s="105" t="s">
        <v>118</v>
      </c>
      <c r="AP19" s="105" t="s">
        <v>101</v>
      </c>
      <c r="AQ19" s="105" t="s">
        <v>126</v>
      </c>
      <c r="AR19" s="105" t="s">
        <v>137</v>
      </c>
      <c r="AS19" s="105" t="s">
        <v>135</v>
      </c>
      <c r="AT19" s="105" t="s">
        <v>150</v>
      </c>
      <c r="AU19" s="103" t="s">
        <v>51</v>
      </c>
      <c r="AV19" s="106" t="s">
        <v>151</v>
      </c>
      <c r="AW19" s="106" t="s">
        <v>152</v>
      </c>
    </row>
    <row r="20" spans="2:49" x14ac:dyDescent="0.15">
      <c r="B20" s="107" t="s">
        <v>45</v>
      </c>
      <c r="C20" s="108">
        <v>0.27800000000000002</v>
      </c>
      <c r="D20" s="109"/>
      <c r="E20" s="109">
        <v>0.41099999999999998</v>
      </c>
      <c r="F20" s="109"/>
      <c r="G20" s="109"/>
      <c r="H20" s="109"/>
      <c r="I20" s="109">
        <v>10.601000000000001</v>
      </c>
      <c r="J20" s="109">
        <v>894</v>
      </c>
      <c r="K20" s="109"/>
      <c r="L20" s="109">
        <v>29</v>
      </c>
      <c r="M20" s="109">
        <v>1.7000000000000001E-2</v>
      </c>
      <c r="N20" s="109">
        <v>2E-3</v>
      </c>
      <c r="O20" s="109"/>
      <c r="P20" s="109"/>
      <c r="Q20" s="109"/>
      <c r="R20" s="109"/>
      <c r="S20" s="109">
        <v>1.4910000000000001</v>
      </c>
      <c r="T20" s="109"/>
      <c r="U20" s="109"/>
      <c r="V20" s="109"/>
      <c r="W20" s="109"/>
      <c r="X20" s="109"/>
      <c r="Y20" s="109">
        <v>0.55700000000000005</v>
      </c>
      <c r="Z20" s="109">
        <v>0.01</v>
      </c>
      <c r="AA20" s="109"/>
      <c r="AB20" s="109"/>
      <c r="AC20" s="109"/>
      <c r="AD20" s="109"/>
      <c r="AE20" s="109">
        <v>0.20200000000000001</v>
      </c>
      <c r="AF20" s="109"/>
      <c r="AG20" s="109"/>
      <c r="AH20" s="109"/>
      <c r="AI20" s="109"/>
      <c r="AJ20" s="109"/>
      <c r="AK20" s="109"/>
      <c r="AL20" s="109">
        <v>1.7999999999999999E-2</v>
      </c>
      <c r="AM20" s="109"/>
      <c r="AN20" s="67">
        <v>0</v>
      </c>
      <c r="AO20" s="67"/>
      <c r="AP20" s="67"/>
      <c r="AQ20" s="67">
        <v>0</v>
      </c>
      <c r="AR20" s="67"/>
      <c r="AS20" s="109"/>
      <c r="AT20" s="110"/>
      <c r="AU20" s="111">
        <f>SUM(C20:AT20)</f>
        <v>936.58699999999999</v>
      </c>
      <c r="AV20" s="112">
        <f>AU20/$AU$24</f>
        <v>9.6153488805190604E-2</v>
      </c>
      <c r="AW20" s="112">
        <f>(AU20-(J20+L20+Q20+W20))/AU20</f>
        <v>1.4506927813433232E-2</v>
      </c>
    </row>
    <row r="21" spans="2:49" x14ac:dyDescent="0.15">
      <c r="B21" s="113" t="s">
        <v>52</v>
      </c>
      <c r="C21" s="114"/>
      <c r="D21" s="115">
        <v>29</v>
      </c>
      <c r="E21" s="115">
        <v>0</v>
      </c>
      <c r="F21" s="115"/>
      <c r="G21" s="115">
        <v>0</v>
      </c>
      <c r="H21" s="115"/>
      <c r="I21" s="115">
        <v>0</v>
      </c>
      <c r="J21" s="115">
        <f>(1904887+ 693117)/1000</f>
        <v>2598.0039999999999</v>
      </c>
      <c r="K21" s="115"/>
      <c r="L21" s="115">
        <v>9.7609999999999992</v>
      </c>
      <c r="M21" s="115"/>
      <c r="N21" s="115"/>
      <c r="O21" s="115"/>
      <c r="P21" s="115"/>
      <c r="Q21" s="115">
        <v>344</v>
      </c>
      <c r="R21" s="115"/>
      <c r="S21" s="115"/>
      <c r="T21" s="115"/>
      <c r="U21" s="115">
        <v>0</v>
      </c>
      <c r="V21" s="115"/>
      <c r="W21" s="115"/>
      <c r="X21" s="115"/>
      <c r="Y21" s="115"/>
      <c r="Z21" s="115"/>
      <c r="AA21" s="115"/>
      <c r="AB21" s="115"/>
      <c r="AC21" s="115"/>
      <c r="AD21" s="115"/>
      <c r="AE21" s="115"/>
      <c r="AF21" s="115"/>
      <c r="AG21" s="115"/>
      <c r="AH21" s="115"/>
      <c r="AI21" s="115"/>
      <c r="AJ21" s="115"/>
      <c r="AK21" s="115">
        <v>36.652000000000001</v>
      </c>
      <c r="AL21" s="115"/>
      <c r="AM21" s="115"/>
      <c r="AN21" s="115">
        <v>351</v>
      </c>
      <c r="AO21" s="115"/>
      <c r="AP21" s="115"/>
      <c r="AQ21" s="115">
        <v>181</v>
      </c>
      <c r="AR21" s="115"/>
      <c r="AS21" s="115"/>
      <c r="AT21" s="116">
        <v>67.691999999999993</v>
      </c>
      <c r="AU21" s="111">
        <f>SUM(C21:AT21)</f>
        <v>3617.1089999999999</v>
      </c>
      <c r="AV21" s="112">
        <f>AU21/$AU$24</f>
        <v>0.37134580101864978</v>
      </c>
      <c r="AW21" s="112">
        <f>(AU21-(J21+L21+Q21+W21))/AU21</f>
        <v>0.18394358588585527</v>
      </c>
    </row>
    <row r="22" spans="2:49" x14ac:dyDescent="0.15">
      <c r="B22" s="113" t="s">
        <v>55</v>
      </c>
      <c r="C22" s="114"/>
      <c r="D22" s="115">
        <v>133</v>
      </c>
      <c r="E22" s="115">
        <v>0.85899999999999999</v>
      </c>
      <c r="F22" s="115"/>
      <c r="G22" s="115"/>
      <c r="H22" s="115">
        <v>0</v>
      </c>
      <c r="I22" s="115"/>
      <c r="J22" s="115">
        <v>3.3</v>
      </c>
      <c r="K22" s="115"/>
      <c r="L22" s="115">
        <v>3600</v>
      </c>
      <c r="M22" s="115">
        <v>5.1999999999999998E-2</v>
      </c>
      <c r="N22" s="115"/>
      <c r="O22" s="115"/>
      <c r="P22" s="115"/>
      <c r="Q22" s="115">
        <v>180</v>
      </c>
      <c r="R22" s="115"/>
      <c r="S22" s="115">
        <v>0.67300000000000004</v>
      </c>
      <c r="T22" s="115">
        <v>6.7999999999999996E-3</v>
      </c>
      <c r="U22" s="115"/>
      <c r="V22" s="115"/>
      <c r="W22" s="115"/>
      <c r="X22" s="115">
        <v>1.6E-2</v>
      </c>
      <c r="Y22" s="115">
        <v>6.9000000000000006E-2</v>
      </c>
      <c r="Z22" s="115">
        <v>1.4999999999999999E-2</v>
      </c>
      <c r="AA22" s="115"/>
      <c r="AB22" s="115"/>
      <c r="AC22" s="115"/>
      <c r="AD22" s="115"/>
      <c r="AE22" s="115">
        <v>5.1999999999999998E-3</v>
      </c>
      <c r="AF22" s="115"/>
      <c r="AG22" s="115"/>
      <c r="AH22" s="115"/>
      <c r="AI22" s="115">
        <v>1.9E-2</v>
      </c>
      <c r="AJ22" s="115">
        <v>11</v>
      </c>
      <c r="AK22" s="115"/>
      <c r="AL22" s="115"/>
      <c r="AM22" s="115"/>
      <c r="AN22" s="115">
        <v>0</v>
      </c>
      <c r="AO22" s="115">
        <v>0.26500000000000001</v>
      </c>
      <c r="AP22" s="115">
        <v>7.2999999999999995E-2</v>
      </c>
      <c r="AQ22" s="115">
        <v>0</v>
      </c>
      <c r="AR22" s="115">
        <v>6.9000000000000006E-2</v>
      </c>
      <c r="AS22" s="115">
        <v>8.3000000000000004E-2</v>
      </c>
      <c r="AT22" s="116"/>
      <c r="AU22" s="111">
        <f>SUM(C22:AT22)</f>
        <v>3929.5049999999997</v>
      </c>
      <c r="AV22" s="112">
        <f>AU22/$AU$24</f>
        <v>0.4034175309153773</v>
      </c>
      <c r="AW22" s="112">
        <f>(AU22-(J22+L22+Q22+W22))/AU22</f>
        <v>3.7206976451232276E-2</v>
      </c>
    </row>
    <row r="23" spans="2:49" x14ac:dyDescent="0.15">
      <c r="B23" s="113" t="s">
        <v>57</v>
      </c>
      <c r="C23" s="114">
        <v>0</v>
      </c>
      <c r="D23" s="115"/>
      <c r="E23" s="115">
        <v>0.5</v>
      </c>
      <c r="F23" s="115"/>
      <c r="G23" s="115"/>
      <c r="H23" s="115"/>
      <c r="I23" s="115"/>
      <c r="J23" s="115">
        <v>1.6</v>
      </c>
      <c r="K23" s="115"/>
      <c r="L23" s="115">
        <v>1255</v>
      </c>
      <c r="M23" s="115">
        <v>1.4999999999999999E-2</v>
      </c>
      <c r="N23" s="115">
        <v>2E-3</v>
      </c>
      <c r="O23" s="115"/>
      <c r="P23" s="115"/>
      <c r="Q23" s="115"/>
      <c r="R23" s="115"/>
      <c r="S23" s="117">
        <v>0.19</v>
      </c>
      <c r="T23" s="115"/>
      <c r="U23" s="115"/>
      <c r="V23" s="115"/>
      <c r="W23" s="115"/>
      <c r="X23" s="115"/>
      <c r="Y23" s="115">
        <v>6.0000000000000001E-3</v>
      </c>
      <c r="Z23" s="115">
        <v>1.7999999999999999E-2</v>
      </c>
      <c r="AA23" s="115"/>
      <c r="AB23" s="115"/>
      <c r="AC23" s="115"/>
      <c r="AD23" s="115"/>
      <c r="AE23" s="115"/>
      <c r="AF23" s="115"/>
      <c r="AG23" s="115">
        <v>8.9999999999999993E-3</v>
      </c>
      <c r="AH23" s="115">
        <v>0</v>
      </c>
      <c r="AI23" s="115"/>
      <c r="AJ23" s="115"/>
      <c r="AK23" s="115"/>
      <c r="AL23" s="115"/>
      <c r="AM23" s="115"/>
      <c r="AN23" s="115">
        <v>0</v>
      </c>
      <c r="AO23" s="115"/>
      <c r="AP23" s="115"/>
      <c r="AQ23" s="115">
        <v>0</v>
      </c>
      <c r="AR23" s="115"/>
      <c r="AS23" s="118"/>
      <c r="AT23" s="119"/>
      <c r="AU23" s="111">
        <f>SUM(C23:AT23)</f>
        <v>1257.3400000000001</v>
      </c>
      <c r="AV23" s="112">
        <f>AU23/$AU$24</f>
        <v>0.12908317926078236</v>
      </c>
      <c r="AW23" s="112">
        <f>(AU23-(J23+L23+Q23+W23))/AU23</f>
        <v>5.8854406922569579E-4</v>
      </c>
    </row>
    <row r="24" spans="2:49" x14ac:dyDescent="0.15">
      <c r="B24" s="101" t="s">
        <v>51</v>
      </c>
      <c r="C24" s="102">
        <f t="shared" ref="C24:AV24" si="1">SUM(C20:C23)</f>
        <v>0.27800000000000002</v>
      </c>
      <c r="D24" s="102">
        <f t="shared" si="1"/>
        <v>162</v>
      </c>
      <c r="E24" s="102">
        <f t="shared" si="1"/>
        <v>1.77</v>
      </c>
      <c r="F24" s="102">
        <f t="shared" si="1"/>
        <v>0</v>
      </c>
      <c r="G24" s="102">
        <f t="shared" si="1"/>
        <v>0</v>
      </c>
      <c r="H24" s="102">
        <f t="shared" si="1"/>
        <v>0</v>
      </c>
      <c r="I24" s="102">
        <f t="shared" si="1"/>
        <v>10.601000000000001</v>
      </c>
      <c r="J24" s="120">
        <f t="shared" si="1"/>
        <v>3496.904</v>
      </c>
      <c r="K24" s="102">
        <f t="shared" si="1"/>
        <v>0</v>
      </c>
      <c r="L24" s="120">
        <f t="shared" si="1"/>
        <v>4893.7610000000004</v>
      </c>
      <c r="M24" s="102">
        <f t="shared" si="1"/>
        <v>8.4000000000000005E-2</v>
      </c>
      <c r="N24" s="102">
        <f t="shared" si="1"/>
        <v>4.0000000000000001E-3</v>
      </c>
      <c r="O24" s="102">
        <f t="shared" si="1"/>
        <v>0</v>
      </c>
      <c r="P24" s="102">
        <f t="shared" si="1"/>
        <v>0</v>
      </c>
      <c r="Q24" s="102">
        <f t="shared" si="1"/>
        <v>524</v>
      </c>
      <c r="R24" s="102">
        <f t="shared" si="1"/>
        <v>0</v>
      </c>
      <c r="S24" s="102">
        <f t="shared" si="1"/>
        <v>2.3540000000000001</v>
      </c>
      <c r="T24" s="102">
        <f t="shared" si="1"/>
        <v>6.7999999999999996E-3</v>
      </c>
      <c r="U24" s="102">
        <f t="shared" si="1"/>
        <v>0</v>
      </c>
      <c r="V24" s="102">
        <f t="shared" si="1"/>
        <v>0</v>
      </c>
      <c r="W24" s="102">
        <f t="shared" si="1"/>
        <v>0</v>
      </c>
      <c r="X24" s="102">
        <f t="shared" si="1"/>
        <v>1.6E-2</v>
      </c>
      <c r="Y24" s="102">
        <f t="shared" si="1"/>
        <v>0.63200000000000012</v>
      </c>
      <c r="Z24" s="102">
        <f t="shared" si="1"/>
        <v>4.2999999999999997E-2</v>
      </c>
      <c r="AA24" s="102">
        <f t="shared" si="1"/>
        <v>0</v>
      </c>
      <c r="AB24" s="102">
        <f t="shared" si="1"/>
        <v>0</v>
      </c>
      <c r="AC24" s="102">
        <f t="shared" si="1"/>
        <v>0</v>
      </c>
      <c r="AD24" s="102">
        <f t="shared" si="1"/>
        <v>0</v>
      </c>
      <c r="AE24" s="102">
        <f t="shared" si="1"/>
        <v>0.20720000000000002</v>
      </c>
      <c r="AF24" s="102">
        <f t="shared" si="1"/>
        <v>0</v>
      </c>
      <c r="AG24" s="102">
        <f t="shared" si="1"/>
        <v>8.9999999999999993E-3</v>
      </c>
      <c r="AH24" s="102">
        <f t="shared" si="1"/>
        <v>0</v>
      </c>
      <c r="AI24" s="102">
        <f t="shared" si="1"/>
        <v>1.9E-2</v>
      </c>
      <c r="AJ24" s="102">
        <f t="shared" si="1"/>
        <v>11</v>
      </c>
      <c r="AK24" s="102">
        <f t="shared" si="1"/>
        <v>36.652000000000001</v>
      </c>
      <c r="AL24" s="102">
        <f t="shared" si="1"/>
        <v>1.7999999999999999E-2</v>
      </c>
      <c r="AM24" s="102">
        <f t="shared" si="1"/>
        <v>0</v>
      </c>
      <c r="AN24" s="102">
        <f t="shared" si="1"/>
        <v>351</v>
      </c>
      <c r="AO24" s="102">
        <f t="shared" si="1"/>
        <v>0.26500000000000001</v>
      </c>
      <c r="AP24" s="102">
        <f t="shared" si="1"/>
        <v>7.2999999999999995E-2</v>
      </c>
      <c r="AQ24" s="102">
        <f t="shared" si="1"/>
        <v>181</v>
      </c>
      <c r="AR24" s="102">
        <f t="shared" si="1"/>
        <v>6.9000000000000006E-2</v>
      </c>
      <c r="AS24" s="102">
        <f t="shared" si="1"/>
        <v>8.3000000000000004E-2</v>
      </c>
      <c r="AT24" s="102">
        <f t="shared" si="1"/>
        <v>67.691999999999993</v>
      </c>
      <c r="AU24" s="120">
        <f t="shared" si="1"/>
        <v>9740.5409999999993</v>
      </c>
      <c r="AV24" s="121">
        <f t="shared" si="1"/>
        <v>1</v>
      </c>
      <c r="AW24" s="121">
        <f>(AU24-(J24+L24+Q24+W24))/AU24</f>
        <v>8.4787487676505693E-2</v>
      </c>
    </row>
  </sheetData>
  <mergeCells count="4">
    <mergeCell ref="B2:F2"/>
    <mergeCell ref="C3:F3"/>
    <mergeCell ref="C4:F4"/>
    <mergeCell ref="C5:F5"/>
  </mergeCells>
  <pageMargins left="0.75" right="0.75" top="1" bottom="1" header="0.51180555555555496" footer="0.51180555555555496"/>
  <pageSetup paperSize="9"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30"/>
  <sheetViews>
    <sheetView showGridLines="0" zoomScaleNormal="100" workbookViewId="0">
      <selection activeCell="K11" sqref="K11"/>
    </sheetView>
  </sheetViews>
  <sheetFormatPr baseColWidth="10" defaultColWidth="8.83203125" defaultRowHeight="13" x14ac:dyDescent="0.15"/>
  <cols>
    <col min="1" max="1" width="8.83203125" customWidth="1"/>
    <col min="2" max="2" width="15.83203125" customWidth="1"/>
    <col min="3" max="3" width="17.83203125" customWidth="1"/>
    <col min="4" max="1025" width="8.83203125" customWidth="1"/>
  </cols>
  <sheetData>
    <row r="2" spans="2:11" x14ac:dyDescent="0.15">
      <c r="B2" s="2" t="s">
        <v>0</v>
      </c>
      <c r="C2" s="3"/>
    </row>
    <row r="3" spans="2:11" x14ac:dyDescent="0.15">
      <c r="B3" s="5" t="s">
        <v>2</v>
      </c>
      <c r="C3" s="24" t="str">
        <f>Metrics!B3</f>
        <v>LondonGrid Tier 2</v>
      </c>
    </row>
    <row r="4" spans="2:11" x14ac:dyDescent="0.15">
      <c r="B4" s="5" t="s">
        <v>5</v>
      </c>
      <c r="C4" s="24" t="str">
        <f>Metrics!B4</f>
        <v>Q318</v>
      </c>
    </row>
    <row r="5" spans="2:11" x14ac:dyDescent="0.15">
      <c r="B5" s="9" t="s">
        <v>8</v>
      </c>
      <c r="C5" s="122" t="str">
        <f>Metrics!B5</f>
        <v>Duncan Rand</v>
      </c>
    </row>
    <row r="7" spans="2:11" x14ac:dyDescent="0.15">
      <c r="B7" s="31" t="s">
        <v>153</v>
      </c>
      <c r="C7" s="31"/>
    </row>
    <row r="8" spans="2:11" ht="13.5" customHeight="1" x14ac:dyDescent="0.15">
      <c r="B8" s="123"/>
      <c r="C8" s="124"/>
      <c r="D8" s="193" t="s">
        <v>154</v>
      </c>
      <c r="E8" s="193"/>
      <c r="F8" s="193"/>
      <c r="G8" s="194" t="s">
        <v>155</v>
      </c>
      <c r="H8" s="194"/>
      <c r="I8" s="194"/>
    </row>
    <row r="9" spans="2:11" ht="14" x14ac:dyDescent="0.15">
      <c r="B9" s="60" t="s">
        <v>37</v>
      </c>
      <c r="C9" s="125" t="s">
        <v>156</v>
      </c>
      <c r="D9" s="126" t="s">
        <v>157</v>
      </c>
      <c r="E9" s="127" t="s">
        <v>158</v>
      </c>
      <c r="F9" s="128" t="s">
        <v>159</v>
      </c>
      <c r="G9" s="33" t="s">
        <v>157</v>
      </c>
      <c r="H9" s="127" t="s">
        <v>158</v>
      </c>
      <c r="I9" s="62" t="s">
        <v>159</v>
      </c>
    </row>
    <row r="10" spans="2:11" x14ac:dyDescent="0.15">
      <c r="B10" s="129"/>
      <c r="C10" s="130"/>
      <c r="D10" s="131"/>
      <c r="E10" s="132"/>
      <c r="F10" s="133"/>
      <c r="G10" s="134"/>
      <c r="H10" s="132"/>
      <c r="I10" s="135"/>
    </row>
    <row r="11" spans="2:11" x14ac:dyDescent="0.15">
      <c r="B11" s="136" t="str">
        <f>Resources!A11</f>
        <v>UKI-LT2-Brunel</v>
      </c>
      <c r="C11" s="137" t="s">
        <v>160</v>
      </c>
      <c r="D11" s="162">
        <v>0.5</v>
      </c>
      <c r="E11" s="163">
        <v>0.5</v>
      </c>
      <c r="F11" s="164">
        <v>0.5</v>
      </c>
      <c r="G11" s="165">
        <v>0.15</v>
      </c>
      <c r="H11" s="163">
        <v>0.15</v>
      </c>
      <c r="I11" s="166">
        <v>0.15</v>
      </c>
      <c r="K11" t="s">
        <v>205</v>
      </c>
    </row>
    <row r="12" spans="2:11" x14ac:dyDescent="0.15">
      <c r="B12" s="100"/>
      <c r="C12" s="138" t="s">
        <v>161</v>
      </c>
      <c r="D12" s="167">
        <v>0.55000000000000004</v>
      </c>
      <c r="E12" s="168">
        <v>0.55000000000000004</v>
      </c>
      <c r="F12" s="169">
        <v>0.55000000000000004</v>
      </c>
      <c r="G12" s="170">
        <v>0.2</v>
      </c>
      <c r="H12" s="168">
        <v>0.2</v>
      </c>
      <c r="I12" s="169">
        <v>0.2</v>
      </c>
    </row>
    <row r="13" spans="2:11" x14ac:dyDescent="0.15">
      <c r="B13" s="100"/>
      <c r="C13" s="138" t="s">
        <v>162</v>
      </c>
      <c r="D13" s="167"/>
      <c r="E13" s="168"/>
      <c r="F13" s="171"/>
      <c r="G13" s="170">
        <v>0.1</v>
      </c>
      <c r="H13" s="170">
        <v>0.1</v>
      </c>
      <c r="I13" s="169">
        <v>0.1</v>
      </c>
    </row>
    <row r="14" spans="2:11" x14ac:dyDescent="0.15">
      <c r="B14" s="100"/>
      <c r="C14" s="138" t="s">
        <v>163</v>
      </c>
      <c r="D14" s="167"/>
      <c r="E14" s="168"/>
      <c r="F14" s="171"/>
      <c r="G14" s="170">
        <v>0.05</v>
      </c>
      <c r="H14" s="170">
        <v>0.05</v>
      </c>
      <c r="I14" s="169">
        <v>0.05</v>
      </c>
    </row>
    <row r="15" spans="2:11" x14ac:dyDescent="0.15">
      <c r="B15" s="100"/>
      <c r="C15" s="138"/>
      <c r="D15" s="139"/>
      <c r="E15" s="82"/>
      <c r="F15" s="141"/>
      <c r="G15" s="140"/>
      <c r="H15" s="140"/>
      <c r="I15" s="24"/>
    </row>
    <row r="16" spans="2:11" x14ac:dyDescent="0.15">
      <c r="B16" s="100" t="str">
        <f>Resources!A12</f>
        <v>UKI-LT2-IC-HEP</v>
      </c>
      <c r="C16" s="138" t="s">
        <v>164</v>
      </c>
      <c r="D16" s="142">
        <v>1</v>
      </c>
      <c r="E16" s="82">
        <v>1</v>
      </c>
      <c r="F16" s="143">
        <v>1</v>
      </c>
      <c r="G16" s="144"/>
      <c r="H16" s="82"/>
      <c r="I16" s="145"/>
    </row>
    <row r="17" spans="2:12" x14ac:dyDescent="0.15">
      <c r="B17" s="100"/>
      <c r="C17" s="138" t="s">
        <v>165</v>
      </c>
      <c r="D17" s="142">
        <v>1</v>
      </c>
      <c r="E17" s="82">
        <v>1</v>
      </c>
      <c r="F17" s="143">
        <v>1</v>
      </c>
      <c r="G17" s="144"/>
      <c r="H17" s="82"/>
      <c r="I17" s="145"/>
    </row>
    <row r="18" spans="2:12" x14ac:dyDescent="0.15">
      <c r="B18" s="100"/>
      <c r="C18" s="146" t="s">
        <v>166</v>
      </c>
      <c r="D18" s="142"/>
      <c r="E18" s="82"/>
      <c r="F18" s="143"/>
      <c r="G18" s="144">
        <v>1</v>
      </c>
      <c r="H18" s="82">
        <v>1</v>
      </c>
      <c r="I18" s="145">
        <v>1</v>
      </c>
      <c r="L18" s="80"/>
    </row>
    <row r="19" spans="2:12" x14ac:dyDescent="0.15">
      <c r="B19" s="100"/>
      <c r="C19" s="138" t="s">
        <v>9</v>
      </c>
      <c r="D19" s="142">
        <v>0.5</v>
      </c>
      <c r="E19" s="82">
        <v>0.5</v>
      </c>
      <c r="F19" s="143">
        <v>0.5</v>
      </c>
      <c r="G19" s="144"/>
      <c r="H19" s="82"/>
      <c r="I19" s="145"/>
    </row>
    <row r="20" spans="2:12" x14ac:dyDescent="0.15">
      <c r="B20" s="100"/>
      <c r="C20" s="138" t="s">
        <v>167</v>
      </c>
      <c r="D20" s="142"/>
      <c r="E20" s="82"/>
      <c r="F20" s="143"/>
      <c r="G20" s="144">
        <v>0.1</v>
      </c>
      <c r="H20" s="82">
        <v>0.1</v>
      </c>
      <c r="I20" s="145">
        <v>0.1</v>
      </c>
    </row>
    <row r="21" spans="2:12" x14ac:dyDescent="0.15">
      <c r="B21" s="100" t="str">
        <f>Resources!A13</f>
        <v>UKI-LT2-QMUL</v>
      </c>
      <c r="C21" s="138" t="s">
        <v>168</v>
      </c>
      <c r="D21" s="142">
        <v>1</v>
      </c>
      <c r="E21" s="82">
        <v>1</v>
      </c>
      <c r="F21" s="143">
        <v>1</v>
      </c>
      <c r="G21" s="144"/>
      <c r="H21" s="82"/>
      <c r="I21" s="145"/>
    </row>
    <row r="22" spans="2:12" x14ac:dyDescent="0.15">
      <c r="B22" s="100"/>
      <c r="C22" s="138" t="s">
        <v>169</v>
      </c>
      <c r="D22" s="142">
        <v>1</v>
      </c>
      <c r="E22" s="82">
        <v>1</v>
      </c>
      <c r="F22" s="143">
        <v>1</v>
      </c>
      <c r="G22" s="144"/>
      <c r="H22" s="82"/>
      <c r="I22" s="145"/>
    </row>
    <row r="23" spans="2:12" x14ac:dyDescent="0.15">
      <c r="B23" s="100"/>
      <c r="C23" s="138" t="s">
        <v>170</v>
      </c>
      <c r="D23" s="142"/>
      <c r="E23" s="82"/>
      <c r="F23" s="143"/>
      <c r="G23" s="144">
        <v>0.1</v>
      </c>
      <c r="H23" s="82">
        <v>0.1</v>
      </c>
      <c r="I23" s="145">
        <v>0.1</v>
      </c>
    </row>
    <row r="24" spans="2:12" x14ac:dyDescent="0.15">
      <c r="B24" s="100" t="str">
        <f>Resources!A14</f>
        <v>UKI-LT2-RHUL</v>
      </c>
      <c r="C24" s="138" t="s">
        <v>202</v>
      </c>
      <c r="D24" s="142">
        <v>0.5</v>
      </c>
      <c r="E24" s="82">
        <v>0.5</v>
      </c>
      <c r="F24" s="143">
        <v>0.5</v>
      </c>
      <c r="G24" s="144"/>
      <c r="H24" s="82"/>
      <c r="I24" s="145"/>
    </row>
    <row r="25" spans="2:12" x14ac:dyDescent="0.15">
      <c r="B25" s="100"/>
      <c r="C25" s="138" t="s">
        <v>171</v>
      </c>
      <c r="D25" s="139"/>
      <c r="E25" s="82"/>
      <c r="F25" s="141"/>
      <c r="G25" s="140">
        <v>0.2</v>
      </c>
      <c r="H25" s="82">
        <v>0.2</v>
      </c>
      <c r="I25" s="24">
        <v>0.2</v>
      </c>
    </row>
    <row r="26" spans="2:12" x14ac:dyDescent="0.15">
      <c r="B26" s="100" t="str">
        <f>Resources!A15</f>
        <v>UKI-LT2-UCL-HEP</v>
      </c>
      <c r="C26" s="138" t="s">
        <v>172</v>
      </c>
      <c r="D26" s="139"/>
      <c r="E26" s="82"/>
      <c r="F26" s="141"/>
      <c r="G26" s="140">
        <v>0.05</v>
      </c>
      <c r="H26" s="82">
        <v>0.05</v>
      </c>
      <c r="I26" s="24">
        <v>0.05</v>
      </c>
    </row>
    <row r="27" spans="2:12" x14ac:dyDescent="0.15">
      <c r="B27" s="147" t="s">
        <v>51</v>
      </c>
      <c r="C27" s="148"/>
      <c r="D27" s="102">
        <f t="shared" ref="D27:I27" si="0">SUM(D10:D26)</f>
        <v>6.05</v>
      </c>
      <c r="E27" s="149">
        <f t="shared" si="0"/>
        <v>6.05</v>
      </c>
      <c r="F27" s="150">
        <f t="shared" si="0"/>
        <v>6.05</v>
      </c>
      <c r="G27" s="102">
        <f t="shared" si="0"/>
        <v>1.9500000000000002</v>
      </c>
      <c r="H27" s="149">
        <f t="shared" si="0"/>
        <v>1.9500000000000002</v>
      </c>
      <c r="I27" s="150">
        <f t="shared" si="0"/>
        <v>1.9500000000000002</v>
      </c>
    </row>
    <row r="30" spans="2:12" ht="13.5" customHeight="1" x14ac:dyDescent="0.15"/>
  </sheetData>
  <mergeCells count="2">
    <mergeCell ref="D8:F8"/>
    <mergeCell ref="G8:I8"/>
  </mergeCells>
  <pageMargins left="0.75" right="0.75" top="1" bottom="1"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77"/>
  <sheetViews>
    <sheetView showGridLines="0" topLeftCell="A9" zoomScale="125" zoomScaleNormal="125" workbookViewId="0">
      <selection activeCell="C9" sqref="C9:G9"/>
    </sheetView>
  </sheetViews>
  <sheetFormatPr baseColWidth="10" defaultColWidth="8.83203125" defaultRowHeight="13" x14ac:dyDescent="0.15"/>
  <cols>
    <col min="1" max="1" width="8.83203125" customWidth="1"/>
    <col min="2" max="2" width="15.6640625" customWidth="1"/>
    <col min="3" max="3" width="14.83203125" customWidth="1"/>
    <col min="4" max="6" width="8.83203125" customWidth="1"/>
    <col min="7" max="7" width="47.1640625" customWidth="1"/>
    <col min="8" max="1025" width="8.83203125" customWidth="1"/>
  </cols>
  <sheetData>
    <row r="2" spans="2:12" x14ac:dyDescent="0.15">
      <c r="B2" s="151" t="s">
        <v>173</v>
      </c>
      <c r="C2" s="152"/>
    </row>
    <row r="3" spans="2:12" x14ac:dyDescent="0.15">
      <c r="B3" s="153" t="s">
        <v>174</v>
      </c>
      <c r="C3" s="154" t="str">
        <f>Metrics!B3</f>
        <v>LondonGrid Tier 2</v>
      </c>
    </row>
    <row r="4" spans="2:12" x14ac:dyDescent="0.15">
      <c r="B4" s="5" t="s">
        <v>5</v>
      </c>
      <c r="C4" s="24" t="str">
        <f>Metrics!B4</f>
        <v>Q318</v>
      </c>
    </row>
    <row r="5" spans="2:12" x14ac:dyDescent="0.15">
      <c r="B5" s="9" t="s">
        <v>8</v>
      </c>
      <c r="C5" s="122" t="str">
        <f>Metrics!B5</f>
        <v>Duncan Rand</v>
      </c>
    </row>
    <row r="7" spans="2:12" x14ac:dyDescent="0.15">
      <c r="B7" s="31" t="s">
        <v>175</v>
      </c>
    </row>
    <row r="8" spans="2:12" ht="16.5" customHeight="1" x14ac:dyDescent="0.15">
      <c r="B8" s="155" t="s">
        <v>176</v>
      </c>
      <c r="C8" s="224" t="s">
        <v>177</v>
      </c>
      <c r="D8" s="224"/>
      <c r="E8" s="224"/>
      <c r="F8" s="224"/>
      <c r="G8" s="224"/>
      <c r="H8" s="225" t="s">
        <v>178</v>
      </c>
      <c r="I8" s="225"/>
      <c r="J8" s="225"/>
      <c r="K8" s="225"/>
      <c r="L8" s="225"/>
    </row>
    <row r="9" spans="2:12" ht="110.25" customHeight="1" x14ac:dyDescent="0.15">
      <c r="B9" s="156" t="str">
        <f>Resources!A11</f>
        <v>UKI-LT2-Brunel</v>
      </c>
      <c r="C9" s="226"/>
      <c r="D9" s="226"/>
      <c r="E9" s="226"/>
      <c r="F9" s="226"/>
      <c r="G9" s="226"/>
      <c r="H9" s="227"/>
      <c r="I9" s="227"/>
      <c r="J9" s="227"/>
      <c r="K9" s="227"/>
      <c r="L9" s="227"/>
    </row>
    <row r="10" spans="2:12" ht="103" customHeight="1" x14ac:dyDescent="0.15">
      <c r="B10" s="157" t="str">
        <f>Resources!A12</f>
        <v>UKI-LT2-IC-HEP</v>
      </c>
      <c r="C10" s="228"/>
      <c r="D10" s="228"/>
      <c r="E10" s="228"/>
      <c r="F10" s="228"/>
      <c r="G10" s="228"/>
      <c r="H10" s="229"/>
      <c r="I10" s="229"/>
      <c r="J10" s="229"/>
      <c r="K10" s="229"/>
      <c r="L10" s="229"/>
    </row>
    <row r="11" spans="2:12" ht="190" customHeight="1" x14ac:dyDescent="0.15">
      <c r="B11" s="157" t="str">
        <f>Resources!A13</f>
        <v>UKI-LT2-QMUL</v>
      </c>
      <c r="C11" s="228" t="s">
        <v>204</v>
      </c>
      <c r="D11" s="228"/>
      <c r="E11" s="228"/>
      <c r="F11" s="228"/>
      <c r="G11" s="228"/>
      <c r="H11" s="229"/>
      <c r="I11" s="229"/>
      <c r="J11" s="229"/>
      <c r="K11" s="229"/>
      <c r="L11" s="229"/>
    </row>
    <row r="12" spans="2:12" ht="131" customHeight="1" x14ac:dyDescent="0.15">
      <c r="B12" s="157" t="str">
        <f>Resources!A14</f>
        <v>UKI-LT2-RHUL</v>
      </c>
      <c r="C12" s="228" t="s">
        <v>203</v>
      </c>
      <c r="D12" s="228"/>
      <c r="E12" s="228"/>
      <c r="F12" s="228"/>
      <c r="G12" s="228"/>
      <c r="H12" s="229"/>
      <c r="I12" s="229"/>
      <c r="J12" s="229"/>
      <c r="K12" s="229"/>
      <c r="L12" s="229"/>
    </row>
    <row r="13" spans="2:12" ht="99" customHeight="1" x14ac:dyDescent="0.15">
      <c r="B13" s="158" t="str">
        <f>Resources!A15</f>
        <v>UKI-LT2-UCL-HEP</v>
      </c>
      <c r="C13" s="221" t="s">
        <v>208</v>
      </c>
      <c r="D13" s="221"/>
      <c r="E13" s="221"/>
      <c r="F13" s="221"/>
      <c r="G13" s="221"/>
      <c r="H13" s="222"/>
      <c r="I13" s="222"/>
      <c r="J13" s="222"/>
      <c r="K13" s="222"/>
      <c r="L13" s="222"/>
    </row>
    <row r="14" spans="2:12" x14ac:dyDescent="0.15">
      <c r="B14" t="s">
        <v>179</v>
      </c>
    </row>
    <row r="16" spans="2:12" x14ac:dyDescent="0.15">
      <c r="B16" s="31" t="s">
        <v>180</v>
      </c>
    </row>
    <row r="17" spans="2:13" x14ac:dyDescent="0.15">
      <c r="B17" s="201" t="s">
        <v>181</v>
      </c>
      <c r="C17" s="201"/>
      <c r="D17" s="201"/>
      <c r="E17" s="201"/>
      <c r="F17" s="201"/>
      <c r="G17" s="223" t="s">
        <v>182</v>
      </c>
      <c r="H17" s="223"/>
      <c r="I17" s="223"/>
      <c r="J17" s="223"/>
      <c r="K17" s="223"/>
    </row>
    <row r="18" spans="2:13" ht="31.5" customHeight="1" x14ac:dyDescent="0.15">
      <c r="B18" s="215"/>
      <c r="C18" s="215"/>
      <c r="D18" s="215"/>
      <c r="E18" s="215"/>
      <c r="F18" s="215"/>
      <c r="G18" s="212"/>
      <c r="H18" s="212"/>
      <c r="I18" s="212"/>
      <c r="J18" s="212"/>
      <c r="K18" s="212"/>
    </row>
    <row r="19" spans="2:13" ht="64.5" customHeight="1" x14ac:dyDescent="0.15">
      <c r="B19" s="218"/>
      <c r="C19" s="218"/>
      <c r="D19" s="218"/>
      <c r="E19" s="218"/>
      <c r="F19" s="218"/>
      <c r="G19" s="219"/>
      <c r="H19" s="219"/>
      <c r="I19" s="219"/>
      <c r="J19" s="219"/>
      <c r="K19" s="219"/>
    </row>
    <row r="20" spans="2:13" ht="15" customHeight="1" x14ac:dyDescent="0.15">
      <c r="B20" s="159"/>
      <c r="C20" s="159"/>
      <c r="D20" s="159"/>
      <c r="E20" s="159"/>
      <c r="F20" s="159"/>
      <c r="G20" s="159"/>
      <c r="H20" s="159"/>
      <c r="I20" s="159"/>
      <c r="J20" s="159"/>
      <c r="K20" s="159"/>
    </row>
    <row r="22" spans="2:13" ht="12.75" customHeight="1" x14ac:dyDescent="0.15">
      <c r="B22" s="31" t="s">
        <v>183</v>
      </c>
    </row>
    <row r="23" spans="2:13" x14ac:dyDescent="0.15">
      <c r="B23" s="201" t="s">
        <v>181</v>
      </c>
      <c r="C23" s="201"/>
      <c r="D23" s="201"/>
      <c r="E23" s="201"/>
      <c r="F23" s="201"/>
      <c r="G23" s="223" t="s">
        <v>182</v>
      </c>
      <c r="H23" s="223"/>
      <c r="I23" s="223"/>
      <c r="J23" s="223"/>
      <c r="K23" s="223"/>
    </row>
    <row r="24" spans="2:13" ht="62.25" customHeight="1" x14ac:dyDescent="0.15">
      <c r="B24" s="215"/>
      <c r="C24" s="215"/>
      <c r="D24" s="215"/>
      <c r="E24" s="215"/>
      <c r="F24" s="215"/>
      <c r="G24" s="212"/>
      <c r="H24" s="212"/>
      <c r="I24" s="212"/>
      <c r="J24" s="212"/>
      <c r="K24" s="212"/>
    </row>
    <row r="25" spans="2:13" ht="62.25" customHeight="1" x14ac:dyDescent="0.15">
      <c r="B25" s="216"/>
      <c r="C25" s="216"/>
      <c r="D25" s="216"/>
      <c r="E25" s="216"/>
      <c r="F25" s="216"/>
      <c r="G25" s="217"/>
      <c r="H25" s="217"/>
      <c r="I25" s="217"/>
      <c r="J25" s="217"/>
      <c r="K25" s="217"/>
    </row>
    <row r="26" spans="2:13" ht="62.25" customHeight="1" x14ac:dyDescent="0.15">
      <c r="B26" s="216"/>
      <c r="C26" s="216"/>
      <c r="D26" s="216"/>
      <c r="E26" s="216"/>
      <c r="F26" s="216"/>
      <c r="G26" s="217"/>
      <c r="H26" s="217"/>
      <c r="I26" s="217"/>
      <c r="J26" s="217"/>
      <c r="K26" s="217"/>
    </row>
    <row r="27" spans="2:13" ht="15" customHeight="1" x14ac:dyDescent="0.15">
      <c r="B27" s="218"/>
      <c r="C27" s="218"/>
      <c r="D27" s="218"/>
      <c r="E27" s="218"/>
      <c r="F27" s="218"/>
      <c r="G27" s="219"/>
      <c r="H27" s="219"/>
      <c r="I27" s="219"/>
      <c r="J27" s="219"/>
      <c r="K27" s="219"/>
    </row>
    <row r="28" spans="2:13" ht="25.5" customHeight="1" x14ac:dyDescent="0.15">
      <c r="B28" s="220"/>
      <c r="C28" s="220"/>
      <c r="D28" s="220"/>
      <c r="E28" s="220"/>
      <c r="F28" s="220"/>
      <c r="G28" s="220"/>
      <c r="H28" s="220"/>
      <c r="I28" s="220"/>
      <c r="J28" s="220"/>
      <c r="K28" s="220"/>
    </row>
    <row r="29" spans="2:13" ht="25.5" customHeight="1" x14ac:dyDescent="0.15">
      <c r="B29" s="159"/>
      <c r="C29" s="160"/>
      <c r="D29" s="160"/>
      <c r="E29" s="160"/>
      <c r="F29" s="160"/>
      <c r="G29" s="159"/>
      <c r="H29" s="160"/>
      <c r="I29" s="160"/>
      <c r="J29" s="160"/>
      <c r="K29" s="160"/>
    </row>
    <row r="31" spans="2:13" x14ac:dyDescent="0.15">
      <c r="B31" s="31" t="s">
        <v>184</v>
      </c>
    </row>
    <row r="32" spans="2:13" x14ac:dyDescent="0.15">
      <c r="B32" s="201" t="s">
        <v>185</v>
      </c>
      <c r="C32" s="201"/>
      <c r="D32" s="201"/>
      <c r="E32" s="201"/>
      <c r="F32" s="201"/>
      <c r="G32" s="202" t="s">
        <v>186</v>
      </c>
      <c r="H32" s="202"/>
      <c r="I32" s="203" t="s">
        <v>187</v>
      </c>
      <c r="J32" s="203"/>
      <c r="K32" s="203"/>
      <c r="L32" s="203"/>
      <c r="M32" s="203"/>
    </row>
    <row r="33" spans="2:13" ht="41.25" customHeight="1" x14ac:dyDescent="0.15">
      <c r="B33" s="209"/>
      <c r="C33" s="209"/>
      <c r="D33" s="209"/>
      <c r="E33" s="209"/>
      <c r="F33" s="209"/>
      <c r="G33" s="211"/>
      <c r="H33" s="211"/>
      <c r="I33" s="214"/>
      <c r="J33" s="214"/>
      <c r="K33" s="214"/>
      <c r="L33" s="214"/>
      <c r="M33" s="214"/>
    </row>
    <row r="34" spans="2:13" ht="39" customHeight="1" x14ac:dyDescent="0.15">
      <c r="B34" s="209"/>
      <c r="C34" s="209"/>
      <c r="D34" s="209"/>
      <c r="E34" s="209"/>
      <c r="F34" s="209"/>
      <c r="G34" s="213"/>
      <c r="H34" s="213"/>
      <c r="I34" s="197"/>
      <c r="J34" s="197"/>
      <c r="K34" s="197"/>
      <c r="L34" s="197"/>
      <c r="M34" s="197"/>
    </row>
    <row r="35" spans="2:13" ht="30.75" customHeight="1" x14ac:dyDescent="0.15">
      <c r="B35" s="209"/>
      <c r="C35" s="209"/>
      <c r="D35" s="209"/>
      <c r="E35" s="209"/>
      <c r="F35" s="209"/>
      <c r="G35" s="196"/>
      <c r="H35" s="196"/>
      <c r="I35" s="197"/>
      <c r="J35" s="197"/>
      <c r="K35" s="197"/>
      <c r="L35" s="197"/>
      <c r="M35" s="197"/>
    </row>
    <row r="36" spans="2:13" ht="28.5" customHeight="1" x14ac:dyDescent="0.15">
      <c r="B36" s="209"/>
      <c r="C36" s="209"/>
      <c r="D36" s="209"/>
      <c r="E36" s="209"/>
      <c r="F36" s="209"/>
      <c r="G36" s="196"/>
      <c r="H36" s="196"/>
      <c r="I36" s="197"/>
      <c r="J36" s="197"/>
      <c r="K36" s="197"/>
      <c r="L36" s="197"/>
      <c r="M36" s="197"/>
    </row>
    <row r="37" spans="2:13" ht="25.5" customHeight="1" x14ac:dyDescent="0.15">
      <c r="B37" s="209"/>
      <c r="C37" s="209"/>
      <c r="D37" s="209"/>
      <c r="E37" s="209"/>
      <c r="F37" s="209"/>
      <c r="G37" s="196"/>
      <c r="H37" s="196"/>
      <c r="I37" s="197"/>
      <c r="J37" s="197"/>
      <c r="K37" s="197"/>
      <c r="L37" s="197"/>
      <c r="M37" s="197"/>
    </row>
    <row r="38" spans="2:13" x14ac:dyDescent="0.15">
      <c r="B38" s="209"/>
      <c r="C38" s="209"/>
      <c r="D38" s="209"/>
      <c r="E38" s="209"/>
      <c r="F38" s="209"/>
      <c r="G38" s="196"/>
      <c r="H38" s="196"/>
      <c r="I38" s="197"/>
      <c r="J38" s="197"/>
      <c r="K38" s="197"/>
      <c r="L38" s="197"/>
      <c r="M38" s="197"/>
    </row>
    <row r="39" spans="2:13" x14ac:dyDescent="0.15">
      <c r="B39" s="210"/>
      <c r="C39" s="210"/>
      <c r="D39" s="210"/>
      <c r="E39" s="210"/>
      <c r="F39" s="210"/>
      <c r="G39" s="199"/>
      <c r="H39" s="199"/>
      <c r="I39" s="192"/>
      <c r="J39" s="192"/>
      <c r="K39" s="192"/>
      <c r="L39" s="192"/>
      <c r="M39" s="192"/>
    </row>
    <row r="40" spans="2:13" x14ac:dyDescent="0.15">
      <c r="B40" s="160"/>
      <c r="C40" s="160"/>
      <c r="D40" s="160"/>
      <c r="E40" s="160"/>
      <c r="F40" s="160"/>
      <c r="G40" s="161"/>
      <c r="H40" s="160"/>
    </row>
    <row r="41" spans="2:13" x14ac:dyDescent="0.15">
      <c r="B41" s="31" t="s">
        <v>188</v>
      </c>
    </row>
    <row r="42" spans="2:13" x14ac:dyDescent="0.15">
      <c r="B42" s="201" t="s">
        <v>185</v>
      </c>
      <c r="C42" s="201"/>
      <c r="D42" s="201"/>
      <c r="E42" s="201"/>
      <c r="F42" s="201"/>
      <c r="G42" s="202" t="s">
        <v>186</v>
      </c>
      <c r="H42" s="202"/>
      <c r="I42" s="203" t="s">
        <v>187</v>
      </c>
      <c r="J42" s="203"/>
      <c r="K42" s="203"/>
      <c r="L42" s="203"/>
      <c r="M42" s="203"/>
    </row>
    <row r="43" spans="2:13" ht="26.25" customHeight="1" x14ac:dyDescent="0.15">
      <c r="B43" s="209"/>
      <c r="C43" s="209"/>
      <c r="D43" s="209"/>
      <c r="E43" s="209"/>
      <c r="F43" s="209"/>
      <c r="G43" s="211"/>
      <c r="H43" s="211"/>
      <c r="I43" s="212"/>
      <c r="J43" s="212"/>
      <c r="K43" s="212"/>
      <c r="L43" s="212"/>
      <c r="M43" s="212"/>
    </row>
    <row r="44" spans="2:13" x14ac:dyDescent="0.15">
      <c r="B44" s="209"/>
      <c r="C44" s="209"/>
      <c r="D44" s="209"/>
      <c r="E44" s="209"/>
      <c r="F44" s="209"/>
      <c r="G44" s="213"/>
      <c r="H44" s="213"/>
      <c r="I44" s="197"/>
      <c r="J44" s="197"/>
      <c r="K44" s="197"/>
      <c r="L44" s="197"/>
      <c r="M44" s="197"/>
    </row>
    <row r="45" spans="2:13" x14ac:dyDescent="0.15">
      <c r="B45" s="209"/>
      <c r="C45" s="209"/>
      <c r="D45" s="209"/>
      <c r="E45" s="209"/>
      <c r="F45" s="209"/>
      <c r="G45" s="196"/>
      <c r="H45" s="196"/>
      <c r="I45" s="197"/>
      <c r="J45" s="197"/>
      <c r="K45" s="197"/>
      <c r="L45" s="197"/>
      <c r="M45" s="197"/>
    </row>
    <row r="46" spans="2:13" x14ac:dyDescent="0.15">
      <c r="B46" s="209"/>
      <c r="C46" s="209"/>
      <c r="D46" s="209"/>
      <c r="E46" s="209"/>
      <c r="F46" s="209"/>
      <c r="G46" s="196"/>
      <c r="H46" s="196"/>
      <c r="I46" s="197"/>
      <c r="J46" s="197"/>
      <c r="K46" s="197"/>
      <c r="L46" s="197"/>
      <c r="M46" s="197"/>
    </row>
    <row r="47" spans="2:13" x14ac:dyDescent="0.15">
      <c r="B47" s="210"/>
      <c r="C47" s="210"/>
      <c r="D47" s="210"/>
      <c r="E47" s="210"/>
      <c r="F47" s="210"/>
      <c r="G47" s="199"/>
      <c r="H47" s="199"/>
      <c r="I47" s="200"/>
      <c r="J47" s="200"/>
      <c r="K47" s="200"/>
      <c r="L47" s="200"/>
      <c r="M47" s="200"/>
    </row>
    <row r="49" spans="2:13" x14ac:dyDescent="0.15">
      <c r="B49" s="31"/>
    </row>
    <row r="50" spans="2:13" x14ac:dyDescent="0.15">
      <c r="B50" s="31" t="s">
        <v>189</v>
      </c>
    </row>
    <row r="51" spans="2:13" x14ac:dyDescent="0.15">
      <c r="B51" s="201" t="s">
        <v>190</v>
      </c>
      <c r="C51" s="201"/>
      <c r="D51" s="201"/>
      <c r="E51" s="201"/>
      <c r="F51" s="201"/>
      <c r="G51" s="202" t="s">
        <v>191</v>
      </c>
      <c r="H51" s="202"/>
      <c r="I51" s="203" t="s">
        <v>192</v>
      </c>
      <c r="J51" s="203"/>
      <c r="K51" s="203"/>
      <c r="L51" s="203"/>
      <c r="M51" s="203"/>
    </row>
    <row r="52" spans="2:13" x14ac:dyDescent="0.15">
      <c r="B52" s="204"/>
      <c r="C52" s="204"/>
      <c r="D52" s="204"/>
      <c r="E52" s="204"/>
      <c r="F52" s="204"/>
      <c r="G52" s="205"/>
      <c r="H52" s="205"/>
      <c r="I52" s="206"/>
      <c r="J52" s="206"/>
      <c r="K52" s="206"/>
      <c r="L52" s="206"/>
      <c r="M52" s="206"/>
    </row>
    <row r="53" spans="2:13" x14ac:dyDescent="0.15">
      <c r="B53" s="198"/>
      <c r="C53" s="198"/>
      <c r="D53" s="198"/>
      <c r="E53" s="198"/>
      <c r="F53" s="198"/>
      <c r="G53" s="207"/>
      <c r="H53" s="207"/>
      <c r="I53" s="208"/>
      <c r="J53" s="208"/>
      <c r="K53" s="208"/>
      <c r="L53" s="208"/>
      <c r="M53" s="208"/>
    </row>
    <row r="54" spans="2:13" x14ac:dyDescent="0.15">
      <c r="B54" s="201" t="s">
        <v>193</v>
      </c>
      <c r="C54" s="201"/>
      <c r="D54" s="201"/>
      <c r="E54" s="201"/>
      <c r="F54" s="201"/>
      <c r="G54" s="202" t="s">
        <v>191</v>
      </c>
      <c r="H54" s="202"/>
      <c r="I54" s="203" t="s">
        <v>192</v>
      </c>
      <c r="J54" s="203"/>
      <c r="K54" s="203"/>
      <c r="L54" s="203"/>
      <c r="M54" s="203"/>
    </row>
    <row r="55" spans="2:13" x14ac:dyDescent="0.15">
      <c r="B55" s="195"/>
      <c r="C55" s="195"/>
      <c r="D55" s="195"/>
      <c r="E55" s="195"/>
      <c r="F55" s="195"/>
      <c r="G55" s="196"/>
      <c r="H55" s="196"/>
      <c r="I55" s="197"/>
      <c r="J55" s="197"/>
      <c r="K55" s="197"/>
      <c r="L55" s="197"/>
      <c r="M55" s="197"/>
    </row>
    <row r="56" spans="2:13" x14ac:dyDescent="0.15">
      <c r="B56" s="198"/>
      <c r="C56" s="198"/>
      <c r="D56" s="198"/>
      <c r="E56" s="198"/>
      <c r="F56" s="198"/>
      <c r="G56" s="199"/>
      <c r="H56" s="199"/>
      <c r="I56" s="200"/>
      <c r="J56" s="200"/>
      <c r="K56" s="200"/>
      <c r="L56" s="200"/>
      <c r="M56" s="200"/>
    </row>
    <row r="57" spans="2:13" x14ac:dyDescent="0.15">
      <c r="B57" s="201" t="s">
        <v>194</v>
      </c>
      <c r="C57" s="201"/>
      <c r="D57" s="201"/>
      <c r="E57" s="201"/>
      <c r="F57" s="201"/>
      <c r="G57" s="202" t="s">
        <v>191</v>
      </c>
      <c r="H57" s="202"/>
      <c r="I57" s="203" t="s">
        <v>192</v>
      </c>
      <c r="J57" s="203"/>
      <c r="K57" s="203"/>
      <c r="L57" s="203"/>
      <c r="M57" s="203"/>
    </row>
    <row r="58" spans="2:13" x14ac:dyDescent="0.15">
      <c r="B58" s="195"/>
      <c r="C58" s="195"/>
      <c r="D58" s="195"/>
      <c r="E58" s="195"/>
      <c r="F58" s="195"/>
      <c r="G58" s="196"/>
      <c r="H58" s="196"/>
      <c r="I58" s="197"/>
      <c r="J58" s="197"/>
      <c r="K58" s="197"/>
      <c r="L58" s="197"/>
      <c r="M58" s="197"/>
    </row>
    <row r="59" spans="2:13" x14ac:dyDescent="0.15">
      <c r="B59" s="198"/>
      <c r="C59" s="198"/>
      <c r="D59" s="198"/>
      <c r="E59" s="198"/>
      <c r="F59" s="198"/>
      <c r="G59" s="199"/>
      <c r="H59" s="199"/>
      <c r="I59" s="200"/>
      <c r="J59" s="200"/>
      <c r="K59" s="200"/>
      <c r="L59" s="200"/>
      <c r="M59" s="200"/>
    </row>
    <row r="60" spans="2:13" x14ac:dyDescent="0.15">
      <c r="B60" s="201" t="s">
        <v>195</v>
      </c>
      <c r="C60" s="201"/>
      <c r="D60" s="201"/>
      <c r="E60" s="201"/>
      <c r="F60" s="201"/>
      <c r="G60" s="202" t="s">
        <v>191</v>
      </c>
      <c r="H60" s="202"/>
      <c r="I60" s="203" t="s">
        <v>192</v>
      </c>
      <c r="J60" s="203"/>
      <c r="K60" s="203"/>
      <c r="L60" s="203"/>
      <c r="M60" s="203"/>
    </row>
    <row r="61" spans="2:13" x14ac:dyDescent="0.15">
      <c r="B61" s="195"/>
      <c r="C61" s="195"/>
      <c r="D61" s="195"/>
      <c r="E61" s="195"/>
      <c r="F61" s="195"/>
      <c r="G61" s="196"/>
      <c r="H61" s="196"/>
      <c r="I61" s="197"/>
      <c r="J61" s="197"/>
      <c r="K61" s="197"/>
      <c r="L61" s="197"/>
      <c r="M61" s="197"/>
    </row>
    <row r="62" spans="2:13" x14ac:dyDescent="0.15">
      <c r="B62" s="198"/>
      <c r="C62" s="198"/>
      <c r="D62" s="198"/>
      <c r="E62" s="198"/>
      <c r="F62" s="198"/>
      <c r="G62" s="199"/>
      <c r="H62" s="199"/>
      <c r="I62" s="200"/>
      <c r="J62" s="200"/>
      <c r="K62" s="200"/>
      <c r="L62" s="200"/>
      <c r="M62" s="200"/>
    </row>
    <row r="63" spans="2:13" x14ac:dyDescent="0.15">
      <c r="B63" s="201" t="s">
        <v>196</v>
      </c>
      <c r="C63" s="201"/>
      <c r="D63" s="201"/>
      <c r="E63" s="201"/>
      <c r="F63" s="201"/>
      <c r="G63" s="202" t="s">
        <v>191</v>
      </c>
      <c r="H63" s="202"/>
      <c r="I63" s="203" t="s">
        <v>192</v>
      </c>
      <c r="J63" s="203"/>
      <c r="K63" s="203"/>
      <c r="L63" s="203"/>
      <c r="M63" s="203"/>
    </row>
    <row r="64" spans="2:13" x14ac:dyDescent="0.15">
      <c r="B64" s="195"/>
      <c r="C64" s="195"/>
      <c r="D64" s="195"/>
      <c r="E64" s="195"/>
      <c r="F64" s="195"/>
      <c r="G64" s="196"/>
      <c r="H64" s="196"/>
      <c r="I64" s="197"/>
      <c r="J64" s="197"/>
      <c r="K64" s="197"/>
      <c r="L64" s="197"/>
      <c r="M64" s="197"/>
    </row>
    <row r="65" spans="2:13" x14ac:dyDescent="0.15">
      <c r="B65" s="198"/>
      <c r="C65" s="198"/>
      <c r="D65" s="198"/>
      <c r="E65" s="198"/>
      <c r="F65" s="198"/>
      <c r="G65" s="199"/>
      <c r="H65" s="199"/>
      <c r="I65" s="200"/>
      <c r="J65" s="200"/>
      <c r="K65" s="200"/>
      <c r="L65" s="200"/>
      <c r="M65" s="200"/>
    </row>
    <row r="66" spans="2:13" x14ac:dyDescent="0.15">
      <c r="B66" s="201" t="s">
        <v>197</v>
      </c>
      <c r="C66" s="201"/>
      <c r="D66" s="201"/>
      <c r="E66" s="201"/>
      <c r="F66" s="201"/>
      <c r="G66" s="202" t="s">
        <v>191</v>
      </c>
      <c r="H66" s="202"/>
      <c r="I66" s="203" t="s">
        <v>192</v>
      </c>
      <c r="J66" s="203"/>
      <c r="K66" s="203"/>
      <c r="L66" s="203"/>
      <c r="M66" s="203"/>
    </row>
    <row r="67" spans="2:13" x14ac:dyDescent="0.15">
      <c r="B67" s="195"/>
      <c r="C67" s="195"/>
      <c r="D67" s="195"/>
      <c r="E67" s="195"/>
      <c r="F67" s="195"/>
      <c r="G67" s="196"/>
      <c r="H67" s="196"/>
      <c r="I67" s="197"/>
      <c r="J67" s="197"/>
      <c r="K67" s="197"/>
      <c r="L67" s="197"/>
      <c r="M67" s="197"/>
    </row>
    <row r="68" spans="2:13" x14ac:dyDescent="0.15">
      <c r="B68" s="198"/>
      <c r="C68" s="198"/>
      <c r="D68" s="198"/>
      <c r="E68" s="198"/>
      <c r="F68" s="198"/>
      <c r="G68" s="199"/>
      <c r="H68" s="199"/>
      <c r="I68" s="200"/>
      <c r="J68" s="200"/>
      <c r="K68" s="200"/>
      <c r="L68" s="200"/>
      <c r="M68" s="200"/>
    </row>
    <row r="69" spans="2:13" x14ac:dyDescent="0.15">
      <c r="B69" s="201" t="s">
        <v>198</v>
      </c>
      <c r="C69" s="201"/>
      <c r="D69" s="201"/>
      <c r="E69" s="201"/>
      <c r="F69" s="201"/>
      <c r="G69" s="202" t="s">
        <v>191</v>
      </c>
      <c r="H69" s="202"/>
      <c r="I69" s="203" t="s">
        <v>192</v>
      </c>
      <c r="J69" s="203"/>
      <c r="K69" s="203"/>
      <c r="L69" s="203"/>
      <c r="M69" s="203"/>
    </row>
    <row r="70" spans="2:13" x14ac:dyDescent="0.15">
      <c r="B70" s="195"/>
      <c r="C70" s="195"/>
      <c r="D70" s="195"/>
      <c r="E70" s="195"/>
      <c r="F70" s="195"/>
      <c r="G70" s="196"/>
      <c r="H70" s="196"/>
      <c r="I70" s="197"/>
      <c r="J70" s="197"/>
      <c r="K70" s="197"/>
      <c r="L70" s="197"/>
      <c r="M70" s="197"/>
    </row>
    <row r="71" spans="2:13" x14ac:dyDescent="0.15">
      <c r="B71" s="198"/>
      <c r="C71" s="198"/>
      <c r="D71" s="198"/>
      <c r="E71" s="198"/>
      <c r="F71" s="198"/>
      <c r="G71" s="199"/>
      <c r="H71" s="199"/>
      <c r="I71" s="200"/>
      <c r="J71" s="200"/>
      <c r="K71" s="200"/>
      <c r="L71" s="200"/>
      <c r="M71" s="200"/>
    </row>
    <row r="72" spans="2:13" x14ac:dyDescent="0.15">
      <c r="B72" s="201" t="s">
        <v>199</v>
      </c>
      <c r="C72" s="201"/>
      <c r="D72" s="201"/>
      <c r="E72" s="201"/>
      <c r="F72" s="201"/>
      <c r="G72" s="202" t="s">
        <v>191</v>
      </c>
      <c r="H72" s="202"/>
      <c r="I72" s="203" t="s">
        <v>192</v>
      </c>
      <c r="J72" s="203"/>
      <c r="K72" s="203"/>
      <c r="L72" s="203"/>
      <c r="M72" s="203"/>
    </row>
    <row r="73" spans="2:13" x14ac:dyDescent="0.15">
      <c r="B73" s="195"/>
      <c r="C73" s="195"/>
      <c r="D73" s="195"/>
      <c r="E73" s="195"/>
      <c r="F73" s="195"/>
      <c r="G73" s="196"/>
      <c r="H73" s="196"/>
      <c r="I73" s="197"/>
      <c r="J73" s="197"/>
      <c r="K73" s="197"/>
      <c r="L73" s="197"/>
      <c r="M73" s="197"/>
    </row>
    <row r="74" spans="2:13" x14ac:dyDescent="0.15">
      <c r="B74" s="198"/>
      <c r="C74" s="198"/>
      <c r="D74" s="198"/>
      <c r="E74" s="198"/>
      <c r="F74" s="198"/>
      <c r="G74" s="199"/>
      <c r="H74" s="199"/>
      <c r="I74" s="200"/>
      <c r="J74" s="200"/>
      <c r="K74" s="200"/>
      <c r="L74" s="200"/>
      <c r="M74" s="200"/>
    </row>
    <row r="75" spans="2:13" x14ac:dyDescent="0.15">
      <c r="B75" s="201" t="s">
        <v>200</v>
      </c>
      <c r="C75" s="201"/>
      <c r="D75" s="201"/>
      <c r="E75" s="201"/>
      <c r="F75" s="201"/>
      <c r="G75" s="202" t="s">
        <v>191</v>
      </c>
      <c r="H75" s="202"/>
      <c r="I75" s="203" t="s">
        <v>192</v>
      </c>
      <c r="J75" s="203"/>
      <c r="K75" s="203"/>
      <c r="L75" s="203"/>
      <c r="M75" s="203"/>
    </row>
    <row r="76" spans="2:13" x14ac:dyDescent="0.15">
      <c r="B76" s="195"/>
      <c r="C76" s="195"/>
      <c r="D76" s="195"/>
      <c r="E76" s="195"/>
      <c r="F76" s="195"/>
      <c r="G76" s="196"/>
      <c r="H76" s="196"/>
      <c r="I76" s="197"/>
      <c r="J76" s="197"/>
      <c r="K76" s="197"/>
      <c r="L76" s="197"/>
      <c r="M76" s="197"/>
    </row>
    <row r="77" spans="2:13" x14ac:dyDescent="0.15">
      <c r="B77" s="198"/>
      <c r="C77" s="198"/>
      <c r="D77" s="198"/>
      <c r="E77" s="198"/>
      <c r="F77" s="198"/>
      <c r="G77" s="199"/>
      <c r="H77" s="199"/>
      <c r="I77" s="200"/>
      <c r="J77" s="200"/>
      <c r="K77" s="200"/>
      <c r="L77" s="200"/>
      <c r="M77" s="200"/>
    </row>
  </sheetData>
  <mergeCells count="153">
    <mergeCell ref="C8:G8"/>
    <mergeCell ref="H8:L8"/>
    <mergeCell ref="C9:G9"/>
    <mergeCell ref="H9:L9"/>
    <mergeCell ref="C10:G10"/>
    <mergeCell ref="H10:L10"/>
    <mergeCell ref="C11:G11"/>
    <mergeCell ref="H11:L11"/>
    <mergeCell ref="C12:G12"/>
    <mergeCell ref="H12:L12"/>
    <mergeCell ref="C13:G13"/>
    <mergeCell ref="H13:L13"/>
    <mergeCell ref="B17:F17"/>
    <mergeCell ref="G17:K17"/>
    <mergeCell ref="B18:F18"/>
    <mergeCell ref="G18:K18"/>
    <mergeCell ref="B19:F19"/>
    <mergeCell ref="G19:K19"/>
    <mergeCell ref="B23:F23"/>
    <mergeCell ref="G23:K23"/>
    <mergeCell ref="B24:F24"/>
    <mergeCell ref="G24:K24"/>
    <mergeCell ref="B25:F25"/>
    <mergeCell ref="G25:K25"/>
    <mergeCell ref="B26:F26"/>
    <mergeCell ref="G26:K26"/>
    <mergeCell ref="B27:F27"/>
    <mergeCell ref="G27:K27"/>
    <mergeCell ref="B28:F28"/>
    <mergeCell ref="G28:K28"/>
    <mergeCell ref="B32:F32"/>
    <mergeCell ref="G32:H32"/>
    <mergeCell ref="I32:M32"/>
    <mergeCell ref="B33:F33"/>
    <mergeCell ref="G33:H33"/>
    <mergeCell ref="I33:M33"/>
    <mergeCell ref="B34:F34"/>
    <mergeCell ref="G34:H34"/>
    <mergeCell ref="I34:M34"/>
    <mergeCell ref="B35:F35"/>
    <mergeCell ref="G35:H35"/>
    <mergeCell ref="I35:M35"/>
    <mergeCell ref="B36:F36"/>
    <mergeCell ref="G36:H36"/>
    <mergeCell ref="I36:M36"/>
    <mergeCell ref="B37:F37"/>
    <mergeCell ref="G37:H37"/>
    <mergeCell ref="I37:M37"/>
    <mergeCell ref="B38:F38"/>
    <mergeCell ref="G38:H38"/>
    <mergeCell ref="I38:M38"/>
    <mergeCell ref="B39:F39"/>
    <mergeCell ref="G39:H39"/>
    <mergeCell ref="I39:M39"/>
    <mergeCell ref="B42:F42"/>
    <mergeCell ref="G42:H42"/>
    <mergeCell ref="I42:M42"/>
    <mergeCell ref="B43:F43"/>
    <mergeCell ref="G43:H43"/>
    <mergeCell ref="I43:M43"/>
    <mergeCell ref="B44:F44"/>
    <mergeCell ref="G44:H44"/>
    <mergeCell ref="I44:M44"/>
    <mergeCell ref="B45:F45"/>
    <mergeCell ref="G45:H45"/>
    <mergeCell ref="I45:M45"/>
    <mergeCell ref="B46:F46"/>
    <mergeCell ref="G46:H46"/>
    <mergeCell ref="I46:M46"/>
    <mergeCell ref="B47:F47"/>
    <mergeCell ref="G47:H47"/>
    <mergeCell ref="I47:M47"/>
    <mergeCell ref="B51:F51"/>
    <mergeCell ref="G51:H51"/>
    <mergeCell ref="I51:M51"/>
    <mergeCell ref="B52:F52"/>
    <mergeCell ref="G52:H52"/>
    <mergeCell ref="I52:M52"/>
    <mergeCell ref="B53:F53"/>
    <mergeCell ref="G53:H53"/>
    <mergeCell ref="I53:M53"/>
    <mergeCell ref="B54:F54"/>
    <mergeCell ref="G54:H54"/>
    <mergeCell ref="I54:M54"/>
    <mergeCell ref="B55:F55"/>
    <mergeCell ref="G55:H55"/>
    <mergeCell ref="I55:M55"/>
    <mergeCell ref="B56:F56"/>
    <mergeCell ref="G56:H56"/>
    <mergeCell ref="I56:M56"/>
    <mergeCell ref="B57:F57"/>
    <mergeCell ref="G57:H57"/>
    <mergeCell ref="I57:M57"/>
    <mergeCell ref="B58:F58"/>
    <mergeCell ref="G58:H58"/>
    <mergeCell ref="I58:M58"/>
    <mergeCell ref="B59:F59"/>
    <mergeCell ref="G59:H59"/>
    <mergeCell ref="I59:M59"/>
    <mergeCell ref="B60:F60"/>
    <mergeCell ref="G60:H60"/>
    <mergeCell ref="I60:M60"/>
    <mergeCell ref="B61:F61"/>
    <mergeCell ref="G61:H61"/>
    <mergeCell ref="I61:M61"/>
    <mergeCell ref="B62:F62"/>
    <mergeCell ref="G62:H62"/>
    <mergeCell ref="I62:M62"/>
    <mergeCell ref="B63:F63"/>
    <mergeCell ref="G63:H63"/>
    <mergeCell ref="I63:M63"/>
    <mergeCell ref="B64:F64"/>
    <mergeCell ref="G64:H64"/>
    <mergeCell ref="I64:M64"/>
    <mergeCell ref="B65:F65"/>
    <mergeCell ref="G65:H65"/>
    <mergeCell ref="I65:M65"/>
    <mergeCell ref="B66:F66"/>
    <mergeCell ref="G66:H66"/>
    <mergeCell ref="I66:M66"/>
    <mergeCell ref="B67:F67"/>
    <mergeCell ref="G67:H67"/>
    <mergeCell ref="I67:M67"/>
    <mergeCell ref="B68:F68"/>
    <mergeCell ref="G68:H68"/>
    <mergeCell ref="I68:M68"/>
    <mergeCell ref="B69:F69"/>
    <mergeCell ref="G69:H69"/>
    <mergeCell ref="I69:M69"/>
    <mergeCell ref="B70:F70"/>
    <mergeCell ref="G70:H70"/>
    <mergeCell ref="I70:M70"/>
    <mergeCell ref="B71:F71"/>
    <mergeCell ref="G71:H71"/>
    <mergeCell ref="I71:M71"/>
    <mergeCell ref="B72:F72"/>
    <mergeCell ref="G72:H72"/>
    <mergeCell ref="I72:M72"/>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s>
  <pageMargins left="0.75" right="0.75" top="1" bottom="1"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9</TotalTime>
  <Application>Microsoft Macintosh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subject/>
  <dc:creator>Jeremy Coles / Tier-2 Coordinators</dc:creator>
  <cp:keywords>Quarterly report</cp:keywords>
  <dc:description/>
  <cp:lastModifiedBy>Duncan Rand</cp:lastModifiedBy>
  <cp:revision>12</cp:revision>
  <dcterms:created xsi:type="dcterms:W3CDTF">2006-07-17T09:56:01Z</dcterms:created>
  <dcterms:modified xsi:type="dcterms:W3CDTF">2018-10-16T11:28:11Z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