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9005"/>
  <workbookPr autoCompressPictures="0"/>
  <mc:AlternateContent xmlns:mc="http://schemas.openxmlformats.org/markup-compatibility/2006">
    <mc:Choice Requires="x15">
      <x15ac:absPath xmlns:x15ac="http://schemas.microsoft.com/office/spreadsheetml/2010/11/ac" url="/Users/duncan.rand/Documents/Imperial stuff/"/>
    </mc:Choice>
  </mc:AlternateContent>
  <bookViews>
    <workbookView xWindow="0" yWindow="460" windowWidth="25600" windowHeight="15460" tabRatio="474" activeTab="1"/>
  </bookViews>
  <sheets>
    <sheet name="Data" sheetId="1" r:id="rId1"/>
    <sheet name="Metrics" sheetId="2" r:id="rId2"/>
    <sheet name="Milestones" sheetId="3" r:id="rId3"/>
    <sheet name="Narrative Q116" sheetId="10" r:id="rId4"/>
    <sheet name="Narrative Q216" sheetId="11" r:id="rId5"/>
    <sheet name="Narrative Q316" sheetId="12" r:id="rId6"/>
    <sheet name="Narrative Q416" sheetId="13" r:id="rId7"/>
    <sheet name="Narrative Q117" sheetId="14" r:id="rId8"/>
    <sheet name="Narrative Q217" sheetId="15" r:id="rId9"/>
    <sheet name="Narrative Q317" sheetId="16" r:id="rId10"/>
    <sheet name="EVAL" sheetId="9" r:id="rId1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474" i="1" l="1"/>
  <c r="B475" i="1"/>
  <c r="B476" i="1"/>
  <c r="B477" i="1"/>
  <c r="B481" i="1"/>
  <c r="AF474" i="1"/>
  <c r="AF475" i="1"/>
  <c r="AF476" i="1"/>
  <c r="AF477" i="1"/>
  <c r="AF481" i="1"/>
  <c r="AH481" i="1"/>
  <c r="D474" i="1"/>
  <c r="D475" i="1"/>
  <c r="D476" i="1"/>
  <c r="D477" i="1"/>
  <c r="D481" i="1"/>
  <c r="H474" i="1"/>
  <c r="H475" i="1"/>
  <c r="H476" i="1"/>
  <c r="H477" i="1"/>
  <c r="H481" i="1"/>
  <c r="Q474" i="1"/>
  <c r="Q475" i="1"/>
  <c r="Q476" i="1"/>
  <c r="Q477" i="1"/>
  <c r="Q481" i="1"/>
  <c r="AI481" i="1"/>
  <c r="AJ481" i="1"/>
  <c r="B484" i="1"/>
  <c r="C474" i="1"/>
  <c r="C475" i="1"/>
  <c r="C476" i="1"/>
  <c r="C477" i="1"/>
  <c r="C481" i="1"/>
  <c r="C484" i="1"/>
  <c r="E474" i="1"/>
  <c r="E475" i="1"/>
  <c r="E476" i="1"/>
  <c r="E477" i="1"/>
  <c r="E481" i="1"/>
  <c r="E484" i="1"/>
  <c r="F474" i="1"/>
  <c r="F475" i="1"/>
  <c r="F476" i="1"/>
  <c r="F477" i="1"/>
  <c r="F481" i="1"/>
  <c r="F484" i="1"/>
  <c r="G474" i="1"/>
  <c r="G475" i="1"/>
  <c r="G476" i="1"/>
  <c r="G477" i="1"/>
  <c r="G481" i="1"/>
  <c r="G484" i="1"/>
  <c r="I474" i="1"/>
  <c r="I475" i="1"/>
  <c r="I476" i="1"/>
  <c r="I477" i="1"/>
  <c r="I481" i="1"/>
  <c r="I484" i="1"/>
  <c r="J474" i="1"/>
  <c r="J475" i="1"/>
  <c r="J476" i="1"/>
  <c r="J477" i="1"/>
  <c r="J481" i="1"/>
  <c r="J484" i="1"/>
  <c r="K474" i="1"/>
  <c r="K475" i="1"/>
  <c r="K476" i="1"/>
  <c r="K477" i="1"/>
  <c r="K481" i="1"/>
  <c r="K484" i="1"/>
  <c r="L474" i="1"/>
  <c r="L475" i="1"/>
  <c r="L476" i="1"/>
  <c r="L477" i="1"/>
  <c r="L481" i="1"/>
  <c r="L484" i="1"/>
  <c r="M474" i="1"/>
  <c r="M475" i="1"/>
  <c r="M476" i="1"/>
  <c r="M477" i="1"/>
  <c r="M481" i="1"/>
  <c r="M484" i="1"/>
  <c r="N474" i="1"/>
  <c r="N475" i="1"/>
  <c r="N476" i="1"/>
  <c r="N477" i="1"/>
  <c r="N481" i="1"/>
  <c r="N484" i="1"/>
  <c r="O474" i="1"/>
  <c r="O475" i="1"/>
  <c r="O476" i="1"/>
  <c r="O477" i="1"/>
  <c r="O481" i="1"/>
  <c r="O484" i="1"/>
  <c r="P474" i="1"/>
  <c r="P475" i="1"/>
  <c r="P476" i="1"/>
  <c r="P477" i="1"/>
  <c r="P481" i="1"/>
  <c r="P484" i="1"/>
  <c r="R474" i="1"/>
  <c r="R475" i="1"/>
  <c r="R476" i="1"/>
  <c r="R477" i="1"/>
  <c r="R481" i="1"/>
  <c r="R484" i="1"/>
  <c r="S474" i="1"/>
  <c r="S475" i="1"/>
  <c r="S476" i="1"/>
  <c r="S477" i="1"/>
  <c r="S481" i="1"/>
  <c r="S484" i="1"/>
  <c r="T474" i="1"/>
  <c r="T475" i="1"/>
  <c r="T476" i="1"/>
  <c r="T477" i="1"/>
  <c r="T481" i="1"/>
  <c r="T484" i="1"/>
  <c r="U474" i="1"/>
  <c r="U475" i="1"/>
  <c r="U476" i="1"/>
  <c r="U477" i="1"/>
  <c r="U481" i="1"/>
  <c r="U484" i="1"/>
  <c r="V474" i="1"/>
  <c r="V475" i="1"/>
  <c r="V476" i="1"/>
  <c r="V477" i="1"/>
  <c r="V481" i="1"/>
  <c r="V484" i="1"/>
  <c r="W474" i="1"/>
  <c r="W475" i="1"/>
  <c r="W476" i="1"/>
  <c r="W477" i="1"/>
  <c r="W481" i="1"/>
  <c r="W484" i="1"/>
  <c r="X474" i="1"/>
  <c r="X475" i="1"/>
  <c r="X476" i="1"/>
  <c r="X477" i="1"/>
  <c r="X481" i="1"/>
  <c r="X484" i="1"/>
  <c r="Y474" i="1"/>
  <c r="Y475" i="1"/>
  <c r="Y476" i="1"/>
  <c r="Y477" i="1"/>
  <c r="Y481" i="1"/>
  <c r="Y484" i="1"/>
  <c r="Z474" i="1"/>
  <c r="Z475" i="1"/>
  <c r="Z476" i="1"/>
  <c r="Z477" i="1"/>
  <c r="Z481" i="1"/>
  <c r="Z484" i="1"/>
  <c r="AA474" i="1"/>
  <c r="AA475" i="1"/>
  <c r="AA476" i="1"/>
  <c r="AA477" i="1"/>
  <c r="AA481" i="1"/>
  <c r="AA484" i="1"/>
  <c r="AB474" i="1"/>
  <c r="AB475" i="1"/>
  <c r="AB476" i="1"/>
  <c r="AB477" i="1"/>
  <c r="AB481" i="1"/>
  <c r="AB484" i="1"/>
  <c r="AC474" i="1"/>
  <c r="AC475" i="1"/>
  <c r="AC476" i="1"/>
  <c r="AC477" i="1"/>
  <c r="AC481" i="1"/>
  <c r="AC484" i="1"/>
  <c r="AD474" i="1"/>
  <c r="AD475" i="1"/>
  <c r="AD476" i="1"/>
  <c r="AD477" i="1"/>
  <c r="AD481" i="1"/>
  <c r="AD484" i="1"/>
  <c r="AE474" i="1"/>
  <c r="AE475" i="1"/>
  <c r="AE476" i="1"/>
  <c r="AE477" i="1"/>
  <c r="AE481" i="1"/>
  <c r="AE484" i="1"/>
  <c r="AF484" i="1"/>
  <c r="AK481" i="1"/>
  <c r="C483" i="1"/>
  <c r="D483" i="1"/>
  <c r="E483" i="1"/>
  <c r="F483" i="1"/>
  <c r="G483" i="1"/>
  <c r="H483" i="1"/>
  <c r="I483" i="1"/>
  <c r="J483" i="1"/>
  <c r="K483" i="1"/>
  <c r="L483" i="1"/>
  <c r="M483" i="1"/>
  <c r="N483" i="1"/>
  <c r="O483" i="1"/>
  <c r="P483" i="1"/>
  <c r="Q483" i="1"/>
  <c r="R483" i="1"/>
  <c r="S483" i="1"/>
  <c r="T483" i="1"/>
  <c r="U483" i="1"/>
  <c r="V483" i="1"/>
  <c r="W483" i="1"/>
  <c r="X483" i="1"/>
  <c r="Y483" i="1"/>
  <c r="Z483" i="1"/>
  <c r="AA483" i="1"/>
  <c r="AB483" i="1"/>
  <c r="AC483" i="1"/>
  <c r="AD483" i="1"/>
  <c r="AE483" i="1"/>
  <c r="B483" i="1"/>
  <c r="AF478" i="1"/>
  <c r="AF479" i="1"/>
  <c r="AE478" i="1"/>
  <c r="AE479" i="1"/>
  <c r="AD478" i="1"/>
  <c r="AD479" i="1"/>
  <c r="AC478" i="1"/>
  <c r="AC479" i="1"/>
  <c r="AB478" i="1"/>
  <c r="AB479" i="1"/>
  <c r="AA478" i="1"/>
  <c r="AA479" i="1"/>
  <c r="Z478" i="1"/>
  <c r="Z479" i="1"/>
  <c r="Y478" i="1"/>
  <c r="Y479" i="1"/>
  <c r="X478" i="1"/>
  <c r="X479" i="1"/>
  <c r="W478" i="1"/>
  <c r="W479" i="1"/>
  <c r="V478" i="1"/>
  <c r="V479" i="1"/>
  <c r="U478" i="1"/>
  <c r="U479" i="1"/>
  <c r="T478" i="1"/>
  <c r="T479" i="1"/>
  <c r="S478" i="1"/>
  <c r="S479" i="1"/>
  <c r="R478" i="1"/>
  <c r="R479" i="1"/>
  <c r="Q478" i="1"/>
  <c r="Q479" i="1"/>
  <c r="P478" i="1"/>
  <c r="P479" i="1"/>
  <c r="O478" i="1"/>
  <c r="O479" i="1"/>
  <c r="N478" i="1"/>
  <c r="N479" i="1"/>
  <c r="M478" i="1"/>
  <c r="M479" i="1"/>
  <c r="L478" i="1"/>
  <c r="L479" i="1"/>
  <c r="K478" i="1"/>
  <c r="K479" i="1"/>
  <c r="J478" i="1"/>
  <c r="J479" i="1"/>
  <c r="I478" i="1"/>
  <c r="I479" i="1"/>
  <c r="H478" i="1"/>
  <c r="H479" i="1"/>
  <c r="G478" i="1"/>
  <c r="G479" i="1"/>
  <c r="F478" i="1"/>
  <c r="F479" i="1"/>
  <c r="E478" i="1"/>
  <c r="E479" i="1"/>
  <c r="D478" i="1"/>
  <c r="D479" i="1"/>
  <c r="C478" i="1"/>
  <c r="C479" i="1"/>
  <c r="B478" i="1"/>
  <c r="B479" i="1"/>
  <c r="AG474" i="1"/>
  <c r="C489" i="1"/>
  <c r="D489" i="1"/>
  <c r="E489" i="1"/>
  <c r="F489" i="1"/>
  <c r="G489" i="1"/>
  <c r="H489" i="1"/>
  <c r="I489" i="1"/>
  <c r="J489" i="1"/>
  <c r="K489" i="1"/>
  <c r="L489" i="1"/>
  <c r="M489" i="1"/>
  <c r="N489" i="1"/>
  <c r="O489" i="1"/>
  <c r="P489" i="1"/>
  <c r="Q489" i="1"/>
  <c r="R489" i="1"/>
  <c r="S489" i="1"/>
  <c r="T489" i="1"/>
  <c r="U489" i="1"/>
  <c r="V489" i="1"/>
  <c r="W489" i="1"/>
  <c r="X489" i="1"/>
  <c r="Y489" i="1"/>
  <c r="Z489" i="1"/>
  <c r="AA489" i="1"/>
  <c r="AB489" i="1"/>
  <c r="AC489" i="1"/>
  <c r="AD489" i="1"/>
  <c r="AE489" i="1"/>
  <c r="AF489" i="1"/>
  <c r="B489" i="1"/>
  <c r="C486" i="1"/>
  <c r="D486" i="1"/>
  <c r="E486" i="1"/>
  <c r="F486" i="1"/>
  <c r="G486" i="1"/>
  <c r="H486" i="1"/>
  <c r="I486" i="1"/>
  <c r="J486" i="1"/>
  <c r="K486" i="1"/>
  <c r="L486" i="1"/>
  <c r="M486" i="1"/>
  <c r="N486" i="1"/>
  <c r="O486" i="1"/>
  <c r="P486" i="1"/>
  <c r="Q486" i="1"/>
  <c r="R486" i="1"/>
  <c r="S486" i="1"/>
  <c r="T486" i="1"/>
  <c r="U486" i="1"/>
  <c r="V486" i="1"/>
  <c r="W486" i="1"/>
  <c r="X486" i="1"/>
  <c r="Y486" i="1"/>
  <c r="Z486" i="1"/>
  <c r="AA486" i="1"/>
  <c r="AB486" i="1"/>
  <c r="AC486" i="1"/>
  <c r="AD486" i="1"/>
  <c r="AE486" i="1"/>
  <c r="AF486" i="1"/>
  <c r="B486" i="1"/>
  <c r="AF483" i="1"/>
  <c r="B3" i="16"/>
  <c r="C432" i="1"/>
  <c r="C433" i="1"/>
  <c r="C434" i="1"/>
  <c r="C435" i="1"/>
  <c r="C439" i="1"/>
  <c r="AG432" i="1"/>
  <c r="AG433" i="1"/>
  <c r="AG434" i="1"/>
  <c r="AG435" i="1"/>
  <c r="AG439" i="1"/>
  <c r="AI439" i="1"/>
  <c r="D432" i="1"/>
  <c r="D433" i="1"/>
  <c r="D434" i="1"/>
  <c r="D435" i="1"/>
  <c r="D439" i="1"/>
  <c r="H432" i="1"/>
  <c r="H433" i="1"/>
  <c r="H434" i="1"/>
  <c r="H435" i="1"/>
  <c r="H439" i="1"/>
  <c r="Q432" i="1"/>
  <c r="Q433" i="1"/>
  <c r="Q434" i="1"/>
  <c r="Q435" i="1"/>
  <c r="Q439" i="1"/>
  <c r="AJ439" i="1"/>
  <c r="AK439" i="1"/>
  <c r="C442" i="1"/>
  <c r="C447" i="1"/>
  <c r="D447" i="1"/>
  <c r="E432" i="1"/>
  <c r="E433" i="1"/>
  <c r="E434" i="1"/>
  <c r="E435" i="1"/>
  <c r="E439" i="1"/>
  <c r="E442" i="1"/>
  <c r="E447" i="1"/>
  <c r="F432" i="1"/>
  <c r="F433" i="1"/>
  <c r="F434" i="1"/>
  <c r="F435" i="1"/>
  <c r="F439" i="1"/>
  <c r="F442" i="1"/>
  <c r="F447" i="1"/>
  <c r="G432" i="1"/>
  <c r="G433" i="1"/>
  <c r="G434" i="1"/>
  <c r="G435" i="1"/>
  <c r="G439" i="1"/>
  <c r="G442" i="1"/>
  <c r="G447" i="1"/>
  <c r="H447" i="1"/>
  <c r="I432" i="1"/>
  <c r="I433" i="1"/>
  <c r="I434" i="1"/>
  <c r="I435" i="1"/>
  <c r="I439" i="1"/>
  <c r="I442" i="1"/>
  <c r="I447" i="1"/>
  <c r="J432" i="1"/>
  <c r="J433" i="1"/>
  <c r="J434" i="1"/>
  <c r="J435" i="1"/>
  <c r="J439" i="1"/>
  <c r="J442" i="1"/>
  <c r="J447" i="1"/>
  <c r="K432" i="1"/>
  <c r="K433" i="1"/>
  <c r="K434" i="1"/>
  <c r="K435" i="1"/>
  <c r="K439" i="1"/>
  <c r="K442" i="1"/>
  <c r="K447" i="1"/>
  <c r="L432" i="1"/>
  <c r="L433" i="1"/>
  <c r="L434" i="1"/>
  <c r="L435" i="1"/>
  <c r="L439" i="1"/>
  <c r="L442" i="1"/>
  <c r="L447" i="1"/>
  <c r="M432" i="1"/>
  <c r="M433" i="1"/>
  <c r="M434" i="1"/>
  <c r="M435" i="1"/>
  <c r="M439" i="1"/>
  <c r="M442" i="1"/>
  <c r="M447" i="1"/>
  <c r="N432" i="1"/>
  <c r="N433" i="1"/>
  <c r="N434" i="1"/>
  <c r="N435" i="1"/>
  <c r="N439" i="1"/>
  <c r="N442" i="1"/>
  <c r="N447" i="1"/>
  <c r="O432" i="1"/>
  <c r="O433" i="1"/>
  <c r="O434" i="1"/>
  <c r="O435" i="1"/>
  <c r="O439" i="1"/>
  <c r="O442" i="1"/>
  <c r="O447" i="1"/>
  <c r="P432" i="1"/>
  <c r="P433" i="1"/>
  <c r="P434" i="1"/>
  <c r="P435" i="1"/>
  <c r="P439" i="1"/>
  <c r="P442" i="1"/>
  <c r="P447" i="1"/>
  <c r="Q447" i="1"/>
  <c r="R432" i="1"/>
  <c r="R433" i="1"/>
  <c r="R434" i="1"/>
  <c r="R435" i="1"/>
  <c r="R439" i="1"/>
  <c r="R442" i="1"/>
  <c r="R447" i="1"/>
  <c r="S432" i="1"/>
  <c r="S433" i="1"/>
  <c r="S434" i="1"/>
  <c r="S435" i="1"/>
  <c r="S439" i="1"/>
  <c r="S442" i="1"/>
  <c r="S447" i="1"/>
  <c r="T432" i="1"/>
  <c r="T433" i="1"/>
  <c r="T434" i="1"/>
  <c r="T435" i="1"/>
  <c r="T439" i="1"/>
  <c r="T442" i="1"/>
  <c r="T447" i="1"/>
  <c r="U432" i="1"/>
  <c r="U433" i="1"/>
  <c r="U434" i="1"/>
  <c r="U435" i="1"/>
  <c r="U439" i="1"/>
  <c r="U442" i="1"/>
  <c r="U447" i="1"/>
  <c r="V432" i="1"/>
  <c r="V433" i="1"/>
  <c r="V434" i="1"/>
  <c r="V435" i="1"/>
  <c r="V439" i="1"/>
  <c r="V442" i="1"/>
  <c r="V447" i="1"/>
  <c r="W432" i="1"/>
  <c r="W433" i="1"/>
  <c r="W434" i="1"/>
  <c r="W435" i="1"/>
  <c r="W439" i="1"/>
  <c r="W442" i="1"/>
  <c r="W447" i="1"/>
  <c r="X432" i="1"/>
  <c r="X433" i="1"/>
  <c r="X434" i="1"/>
  <c r="X435" i="1"/>
  <c r="X439" i="1"/>
  <c r="X442" i="1"/>
  <c r="X447" i="1"/>
  <c r="Y432" i="1"/>
  <c r="Y433" i="1"/>
  <c r="Y434" i="1"/>
  <c r="Y435" i="1"/>
  <c r="Y439" i="1"/>
  <c r="Y442" i="1"/>
  <c r="Y447" i="1"/>
  <c r="Z432" i="1"/>
  <c r="Z433" i="1"/>
  <c r="Z434" i="1"/>
  <c r="Z435" i="1"/>
  <c r="Z439" i="1"/>
  <c r="Z442" i="1"/>
  <c r="Z447" i="1"/>
  <c r="AA432" i="1"/>
  <c r="AA433" i="1"/>
  <c r="AA434" i="1"/>
  <c r="AA435" i="1"/>
  <c r="AA439" i="1"/>
  <c r="AA442" i="1"/>
  <c r="AA447" i="1"/>
  <c r="AB432" i="1"/>
  <c r="AB433" i="1"/>
  <c r="AB434" i="1"/>
  <c r="AB435" i="1"/>
  <c r="AB439" i="1"/>
  <c r="AB442" i="1"/>
  <c r="AB447" i="1"/>
  <c r="AC432" i="1"/>
  <c r="AC433" i="1"/>
  <c r="AC434" i="1"/>
  <c r="AC435" i="1"/>
  <c r="AC439" i="1"/>
  <c r="AC442" i="1"/>
  <c r="AC447" i="1"/>
  <c r="AD432" i="1"/>
  <c r="AD433" i="1"/>
  <c r="AD434" i="1"/>
  <c r="AD435" i="1"/>
  <c r="AD439" i="1"/>
  <c r="AD442" i="1"/>
  <c r="AD447" i="1"/>
  <c r="AE432" i="1"/>
  <c r="AE433" i="1"/>
  <c r="AE434" i="1"/>
  <c r="AE435" i="1"/>
  <c r="AE439" i="1"/>
  <c r="AE442" i="1"/>
  <c r="AE447" i="1"/>
  <c r="AF432" i="1"/>
  <c r="AF433" i="1"/>
  <c r="AF434" i="1"/>
  <c r="AF435" i="1"/>
  <c r="AF439" i="1"/>
  <c r="AF442" i="1"/>
  <c r="AF447" i="1"/>
  <c r="AG447" i="1"/>
  <c r="C444" i="1"/>
  <c r="D444" i="1"/>
  <c r="E444" i="1"/>
  <c r="F444" i="1"/>
  <c r="G444" i="1"/>
  <c r="H444" i="1"/>
  <c r="I444" i="1"/>
  <c r="J444" i="1"/>
  <c r="K444" i="1"/>
  <c r="L444" i="1"/>
  <c r="M444" i="1"/>
  <c r="N444" i="1"/>
  <c r="O444" i="1"/>
  <c r="P444" i="1"/>
  <c r="Q444" i="1"/>
  <c r="R444" i="1"/>
  <c r="S444" i="1"/>
  <c r="T444" i="1"/>
  <c r="U444" i="1"/>
  <c r="V444" i="1"/>
  <c r="W444" i="1"/>
  <c r="X444" i="1"/>
  <c r="Y444" i="1"/>
  <c r="Z444" i="1"/>
  <c r="AA444" i="1"/>
  <c r="AB444" i="1"/>
  <c r="AC444" i="1"/>
  <c r="AD444" i="1"/>
  <c r="AE444" i="1"/>
  <c r="AF444" i="1"/>
  <c r="AG444" i="1"/>
  <c r="AG442" i="1"/>
  <c r="B432" i="1"/>
  <c r="B433" i="1"/>
  <c r="B434" i="1"/>
  <c r="B435" i="1"/>
  <c r="B439" i="1"/>
  <c r="B442" i="1"/>
  <c r="AL439" i="1"/>
  <c r="B441" i="1"/>
  <c r="C441" i="1"/>
  <c r="D441" i="1"/>
  <c r="E441" i="1"/>
  <c r="F441" i="1"/>
  <c r="G441" i="1"/>
  <c r="H441" i="1"/>
  <c r="I441" i="1"/>
  <c r="J441" i="1"/>
  <c r="K441" i="1"/>
  <c r="L441" i="1"/>
  <c r="M441" i="1"/>
  <c r="N441" i="1"/>
  <c r="O441" i="1"/>
  <c r="P441" i="1"/>
  <c r="Q441" i="1"/>
  <c r="R441" i="1"/>
  <c r="S441" i="1"/>
  <c r="T441" i="1"/>
  <c r="U441" i="1"/>
  <c r="V441" i="1"/>
  <c r="W441" i="1"/>
  <c r="X441" i="1"/>
  <c r="Y441" i="1"/>
  <c r="Z441" i="1"/>
  <c r="AA441" i="1"/>
  <c r="AB441" i="1"/>
  <c r="AC441" i="1"/>
  <c r="AD441" i="1"/>
  <c r="AE441" i="1"/>
  <c r="AF441" i="1"/>
  <c r="AG441" i="1"/>
  <c r="AG436" i="1"/>
  <c r="AG437" i="1"/>
  <c r="AF436" i="1"/>
  <c r="AF437" i="1"/>
  <c r="AE436" i="1"/>
  <c r="AE437" i="1"/>
  <c r="AD436" i="1"/>
  <c r="AD437" i="1"/>
  <c r="AC436" i="1"/>
  <c r="AC437" i="1"/>
  <c r="AB436" i="1"/>
  <c r="AB437" i="1"/>
  <c r="AA436" i="1"/>
  <c r="AA437" i="1"/>
  <c r="Z436" i="1"/>
  <c r="Z437" i="1"/>
  <c r="Y436" i="1"/>
  <c r="Y437" i="1"/>
  <c r="X436" i="1"/>
  <c r="X437" i="1"/>
  <c r="W436" i="1"/>
  <c r="W437" i="1"/>
  <c r="V436" i="1"/>
  <c r="V437" i="1"/>
  <c r="U436" i="1"/>
  <c r="U437" i="1"/>
  <c r="T436" i="1"/>
  <c r="T437" i="1"/>
  <c r="S436" i="1"/>
  <c r="S437" i="1"/>
  <c r="R436" i="1"/>
  <c r="R437" i="1"/>
  <c r="Q436" i="1"/>
  <c r="Q437" i="1"/>
  <c r="P436" i="1"/>
  <c r="P437" i="1"/>
  <c r="O436" i="1"/>
  <c r="O437" i="1"/>
  <c r="N436" i="1"/>
  <c r="N437" i="1"/>
  <c r="M436" i="1"/>
  <c r="M437" i="1"/>
  <c r="L436" i="1"/>
  <c r="L437" i="1"/>
  <c r="K436" i="1"/>
  <c r="K437" i="1"/>
  <c r="J436" i="1"/>
  <c r="J437" i="1"/>
  <c r="I436" i="1"/>
  <c r="I437" i="1"/>
  <c r="H436" i="1"/>
  <c r="H437" i="1"/>
  <c r="G436" i="1"/>
  <c r="G437" i="1"/>
  <c r="F436" i="1"/>
  <c r="F437" i="1"/>
  <c r="E436" i="1"/>
  <c r="E437" i="1"/>
  <c r="D436" i="1"/>
  <c r="D437" i="1"/>
  <c r="C436" i="1"/>
  <c r="C437" i="1"/>
  <c r="B447" i="1"/>
  <c r="B444" i="1"/>
  <c r="B436" i="1"/>
  <c r="B437" i="1"/>
  <c r="B3" i="15"/>
  <c r="B392" i="1"/>
  <c r="B393" i="1"/>
  <c r="B394" i="1"/>
  <c r="B395" i="1"/>
  <c r="B399" i="1"/>
  <c r="AF392" i="1"/>
  <c r="AF393" i="1"/>
  <c r="AF394" i="1"/>
  <c r="AF395" i="1"/>
  <c r="AF399" i="1"/>
  <c r="AH399" i="1"/>
  <c r="D392" i="1"/>
  <c r="D393" i="1"/>
  <c r="D394" i="1"/>
  <c r="D395" i="1"/>
  <c r="D399" i="1"/>
  <c r="H392" i="1"/>
  <c r="H393" i="1"/>
  <c r="H394" i="1"/>
  <c r="H395" i="1"/>
  <c r="H399" i="1"/>
  <c r="Q392" i="1"/>
  <c r="Q393" i="1"/>
  <c r="Q394" i="1"/>
  <c r="Q395" i="1"/>
  <c r="Q399" i="1"/>
  <c r="AI399" i="1"/>
  <c r="AJ399" i="1"/>
  <c r="B402" i="1"/>
  <c r="B407" i="1"/>
  <c r="C392" i="1"/>
  <c r="C393" i="1"/>
  <c r="C394" i="1"/>
  <c r="C395" i="1"/>
  <c r="C399" i="1"/>
  <c r="C402" i="1"/>
  <c r="C407" i="1"/>
  <c r="D407" i="1"/>
  <c r="E392" i="1"/>
  <c r="E393" i="1"/>
  <c r="E394" i="1"/>
  <c r="E395" i="1"/>
  <c r="E399" i="1"/>
  <c r="E402" i="1"/>
  <c r="E407" i="1"/>
  <c r="F392" i="1"/>
  <c r="F393" i="1"/>
  <c r="F394" i="1"/>
  <c r="F395" i="1"/>
  <c r="F399" i="1"/>
  <c r="F402" i="1"/>
  <c r="F407" i="1"/>
  <c r="G392" i="1"/>
  <c r="G393" i="1"/>
  <c r="G394" i="1"/>
  <c r="G395" i="1"/>
  <c r="G399" i="1"/>
  <c r="G402" i="1"/>
  <c r="G407" i="1"/>
  <c r="H407" i="1"/>
  <c r="I392" i="1"/>
  <c r="I393" i="1"/>
  <c r="I394" i="1"/>
  <c r="I395" i="1"/>
  <c r="I399" i="1"/>
  <c r="I402" i="1"/>
  <c r="I407" i="1"/>
  <c r="J392" i="1"/>
  <c r="J393" i="1"/>
  <c r="J394" i="1"/>
  <c r="J395" i="1"/>
  <c r="J399" i="1"/>
  <c r="J402" i="1"/>
  <c r="J407" i="1"/>
  <c r="K392" i="1"/>
  <c r="K393" i="1"/>
  <c r="K394" i="1"/>
  <c r="K395" i="1"/>
  <c r="K399" i="1"/>
  <c r="K402" i="1"/>
  <c r="K407" i="1"/>
  <c r="L392" i="1"/>
  <c r="L393" i="1"/>
  <c r="L394" i="1"/>
  <c r="L395" i="1"/>
  <c r="L399" i="1"/>
  <c r="L402" i="1"/>
  <c r="L407" i="1"/>
  <c r="M392" i="1"/>
  <c r="M393" i="1"/>
  <c r="M394" i="1"/>
  <c r="M395" i="1"/>
  <c r="M399" i="1"/>
  <c r="M402" i="1"/>
  <c r="M407" i="1"/>
  <c r="N392" i="1"/>
  <c r="N393" i="1"/>
  <c r="N394" i="1"/>
  <c r="N395" i="1"/>
  <c r="N399" i="1"/>
  <c r="N402" i="1"/>
  <c r="N407" i="1"/>
  <c r="O392" i="1"/>
  <c r="O393" i="1"/>
  <c r="O394" i="1"/>
  <c r="O395" i="1"/>
  <c r="O399" i="1"/>
  <c r="O402" i="1"/>
  <c r="O407" i="1"/>
  <c r="P392" i="1"/>
  <c r="P393" i="1"/>
  <c r="P394" i="1"/>
  <c r="P395" i="1"/>
  <c r="P399" i="1"/>
  <c r="P402" i="1"/>
  <c r="P407" i="1"/>
  <c r="Q407" i="1"/>
  <c r="R392" i="1"/>
  <c r="R393" i="1"/>
  <c r="R394" i="1"/>
  <c r="R395" i="1"/>
  <c r="R399" i="1"/>
  <c r="R402" i="1"/>
  <c r="R407" i="1"/>
  <c r="S392" i="1"/>
  <c r="S393" i="1"/>
  <c r="S394" i="1"/>
  <c r="S395" i="1"/>
  <c r="S399" i="1"/>
  <c r="S402" i="1"/>
  <c r="S407" i="1"/>
  <c r="T392" i="1"/>
  <c r="T393" i="1"/>
  <c r="T394" i="1"/>
  <c r="T395" i="1"/>
  <c r="T399" i="1"/>
  <c r="T402" i="1"/>
  <c r="T407" i="1"/>
  <c r="U392" i="1"/>
  <c r="U393" i="1"/>
  <c r="U394" i="1"/>
  <c r="U395" i="1"/>
  <c r="U399" i="1"/>
  <c r="U402" i="1"/>
  <c r="U407" i="1"/>
  <c r="V392" i="1"/>
  <c r="V393" i="1"/>
  <c r="V394" i="1"/>
  <c r="V395" i="1"/>
  <c r="V399" i="1"/>
  <c r="V402" i="1"/>
  <c r="V407" i="1"/>
  <c r="W392" i="1"/>
  <c r="W393" i="1"/>
  <c r="W394" i="1"/>
  <c r="W395" i="1"/>
  <c r="W399" i="1"/>
  <c r="W402" i="1"/>
  <c r="W407" i="1"/>
  <c r="X392" i="1"/>
  <c r="X393" i="1"/>
  <c r="X394" i="1"/>
  <c r="X395" i="1"/>
  <c r="X399" i="1"/>
  <c r="X402" i="1"/>
  <c r="X407" i="1"/>
  <c r="Y392" i="1"/>
  <c r="Y393" i="1"/>
  <c r="Y394" i="1"/>
  <c r="Y395" i="1"/>
  <c r="Y399" i="1"/>
  <c r="Y402" i="1"/>
  <c r="Y407" i="1"/>
  <c r="Z392" i="1"/>
  <c r="Z393" i="1"/>
  <c r="Z394" i="1"/>
  <c r="Z395" i="1"/>
  <c r="Z399" i="1"/>
  <c r="Z402" i="1"/>
  <c r="Z407" i="1"/>
  <c r="AA392" i="1"/>
  <c r="AA393" i="1"/>
  <c r="AA394" i="1"/>
  <c r="AA395" i="1"/>
  <c r="AA399" i="1"/>
  <c r="AA402" i="1"/>
  <c r="AA407" i="1"/>
  <c r="AB392" i="1"/>
  <c r="AB393" i="1"/>
  <c r="AB394" i="1"/>
  <c r="AB395" i="1"/>
  <c r="AB399" i="1"/>
  <c r="AB402" i="1"/>
  <c r="AB407" i="1"/>
  <c r="AC392" i="1"/>
  <c r="AC393" i="1"/>
  <c r="AC394" i="1"/>
  <c r="AC395" i="1"/>
  <c r="AC399" i="1"/>
  <c r="AC402" i="1"/>
  <c r="AC407" i="1"/>
  <c r="AD392" i="1"/>
  <c r="AD393" i="1"/>
  <c r="AD394" i="1"/>
  <c r="AD395" i="1"/>
  <c r="AD399" i="1"/>
  <c r="AD402" i="1"/>
  <c r="AD407" i="1"/>
  <c r="AE392" i="1"/>
  <c r="AE393" i="1"/>
  <c r="AE394" i="1"/>
  <c r="AE395" i="1"/>
  <c r="AE399" i="1"/>
  <c r="AE402" i="1"/>
  <c r="AE407" i="1"/>
  <c r="AF407" i="1"/>
  <c r="B404" i="1"/>
  <c r="C404" i="1"/>
  <c r="D404" i="1"/>
  <c r="E404" i="1"/>
  <c r="F404" i="1"/>
  <c r="G404" i="1"/>
  <c r="H404" i="1"/>
  <c r="I404" i="1"/>
  <c r="J404" i="1"/>
  <c r="K404" i="1"/>
  <c r="L404" i="1"/>
  <c r="M404" i="1"/>
  <c r="N404" i="1"/>
  <c r="O404" i="1"/>
  <c r="P404" i="1"/>
  <c r="Q404" i="1"/>
  <c r="R404" i="1"/>
  <c r="S404" i="1"/>
  <c r="T404" i="1"/>
  <c r="U404" i="1"/>
  <c r="V404" i="1"/>
  <c r="W404" i="1"/>
  <c r="X404" i="1"/>
  <c r="Y404" i="1"/>
  <c r="Z404" i="1"/>
  <c r="AA404" i="1"/>
  <c r="AB404" i="1"/>
  <c r="AC404" i="1"/>
  <c r="AD404" i="1"/>
  <c r="AE404" i="1"/>
  <c r="AF404" i="1"/>
  <c r="AF402" i="1"/>
  <c r="AD401" i="1"/>
  <c r="AC401" i="1"/>
  <c r="AB401" i="1"/>
  <c r="AA401" i="1"/>
  <c r="Z401" i="1"/>
  <c r="Y401" i="1"/>
  <c r="X401" i="1"/>
  <c r="W401" i="1"/>
  <c r="V401" i="1"/>
  <c r="U401" i="1"/>
  <c r="T401" i="1"/>
  <c r="S401" i="1"/>
  <c r="R401" i="1"/>
  <c r="Q401" i="1"/>
  <c r="P401" i="1"/>
  <c r="O401" i="1"/>
  <c r="N401" i="1"/>
  <c r="M401" i="1"/>
  <c r="L401" i="1"/>
  <c r="K401" i="1"/>
  <c r="J401" i="1"/>
  <c r="I401" i="1"/>
  <c r="H401" i="1"/>
  <c r="G401" i="1"/>
  <c r="F401" i="1"/>
  <c r="E401" i="1"/>
  <c r="D401" i="1"/>
  <c r="C401" i="1"/>
  <c r="B401" i="1"/>
  <c r="AE401" i="1"/>
  <c r="AF401" i="1"/>
  <c r="AF396" i="1"/>
  <c r="AF397" i="1"/>
  <c r="AE396" i="1"/>
  <c r="AE397" i="1"/>
  <c r="AD396" i="1"/>
  <c r="AD397" i="1"/>
  <c r="AC396" i="1"/>
  <c r="AC397" i="1"/>
  <c r="AB396" i="1"/>
  <c r="AB397" i="1"/>
  <c r="AA396" i="1"/>
  <c r="AA397" i="1"/>
  <c r="Z396" i="1"/>
  <c r="Z397" i="1"/>
  <c r="Y396" i="1"/>
  <c r="Y397" i="1"/>
  <c r="X396" i="1"/>
  <c r="X397" i="1"/>
  <c r="W396" i="1"/>
  <c r="W397" i="1"/>
  <c r="V396" i="1"/>
  <c r="V397" i="1"/>
  <c r="U396" i="1"/>
  <c r="U397" i="1"/>
  <c r="T396" i="1"/>
  <c r="T397" i="1"/>
  <c r="S396" i="1"/>
  <c r="S397" i="1"/>
  <c r="R396" i="1"/>
  <c r="R397" i="1"/>
  <c r="Q396" i="1"/>
  <c r="Q397" i="1"/>
  <c r="P396" i="1"/>
  <c r="P397" i="1"/>
  <c r="O396" i="1"/>
  <c r="O397" i="1"/>
  <c r="N396" i="1"/>
  <c r="N397" i="1"/>
  <c r="M396" i="1"/>
  <c r="M397" i="1"/>
  <c r="L396" i="1"/>
  <c r="L397" i="1"/>
  <c r="K396" i="1"/>
  <c r="K397" i="1"/>
  <c r="J396" i="1"/>
  <c r="J397" i="1"/>
  <c r="I396" i="1"/>
  <c r="I397" i="1"/>
  <c r="H396" i="1"/>
  <c r="H397" i="1"/>
  <c r="G396" i="1"/>
  <c r="G397" i="1"/>
  <c r="F396" i="1"/>
  <c r="F397" i="1"/>
  <c r="E396" i="1"/>
  <c r="E397" i="1"/>
  <c r="D396" i="1"/>
  <c r="D397" i="1"/>
  <c r="C396" i="1"/>
  <c r="C397" i="1"/>
  <c r="B396" i="1"/>
  <c r="B397" i="1"/>
  <c r="C391" i="1"/>
  <c r="D391" i="1"/>
  <c r="E391" i="1"/>
  <c r="F391" i="1"/>
  <c r="G391" i="1"/>
  <c r="H391" i="1"/>
  <c r="I391" i="1"/>
  <c r="J391" i="1"/>
  <c r="K391" i="1"/>
  <c r="L391" i="1"/>
  <c r="M391" i="1"/>
  <c r="N391" i="1"/>
  <c r="O391" i="1"/>
  <c r="P391" i="1"/>
  <c r="Q391" i="1"/>
  <c r="R391" i="1"/>
  <c r="S391" i="1"/>
  <c r="T391" i="1"/>
  <c r="U391" i="1"/>
  <c r="V391" i="1"/>
  <c r="W391" i="1"/>
  <c r="X391" i="1"/>
  <c r="Y391" i="1"/>
  <c r="Z391" i="1"/>
  <c r="AA391" i="1"/>
  <c r="AB391" i="1"/>
  <c r="AC391" i="1"/>
  <c r="AD391" i="1"/>
  <c r="AE391" i="1"/>
  <c r="B391" i="1"/>
  <c r="AK399" i="1"/>
  <c r="B3" i="14"/>
  <c r="B360" i="1"/>
  <c r="AG360" i="1"/>
  <c r="AH360" i="1"/>
  <c r="C360" i="1"/>
  <c r="G360" i="1"/>
  <c r="P360" i="1"/>
  <c r="AI360" i="1"/>
  <c r="AJ360" i="1"/>
  <c r="B363" i="1"/>
  <c r="D360" i="1"/>
  <c r="D363" i="1"/>
  <c r="E360" i="1"/>
  <c r="E363" i="1"/>
  <c r="F360" i="1"/>
  <c r="F363" i="1"/>
  <c r="H360" i="1"/>
  <c r="H363" i="1"/>
  <c r="I360" i="1"/>
  <c r="I363" i="1"/>
  <c r="J360" i="1"/>
  <c r="J363" i="1"/>
  <c r="K360" i="1"/>
  <c r="K363" i="1"/>
  <c r="L360" i="1"/>
  <c r="L363" i="1"/>
  <c r="M360" i="1"/>
  <c r="M363" i="1"/>
  <c r="N360" i="1"/>
  <c r="N363" i="1"/>
  <c r="O360" i="1"/>
  <c r="O363" i="1"/>
  <c r="Q360" i="1"/>
  <c r="Q363" i="1"/>
  <c r="R360" i="1"/>
  <c r="R363" i="1"/>
  <c r="S360" i="1"/>
  <c r="S363" i="1"/>
  <c r="T360" i="1"/>
  <c r="T363" i="1"/>
  <c r="U360" i="1"/>
  <c r="U363" i="1"/>
  <c r="V360" i="1"/>
  <c r="V363" i="1"/>
  <c r="W360" i="1"/>
  <c r="W363" i="1"/>
  <c r="X360" i="1"/>
  <c r="X363" i="1"/>
  <c r="Y360" i="1"/>
  <c r="Y363" i="1"/>
  <c r="Z360" i="1"/>
  <c r="Z363" i="1"/>
  <c r="AA360" i="1"/>
  <c r="AA363" i="1"/>
  <c r="AB360" i="1"/>
  <c r="AB363" i="1"/>
  <c r="AC360" i="1"/>
  <c r="AC363" i="1"/>
  <c r="AD360" i="1"/>
  <c r="AD363" i="1"/>
  <c r="AE360" i="1"/>
  <c r="AE363" i="1"/>
  <c r="AF360" i="1"/>
  <c r="AF363" i="1"/>
  <c r="AG363" i="1"/>
  <c r="B362" i="1"/>
  <c r="C362" i="1"/>
  <c r="D362" i="1"/>
  <c r="E362" i="1"/>
  <c r="F362" i="1"/>
  <c r="G362" i="1"/>
  <c r="H362" i="1"/>
  <c r="I362" i="1"/>
  <c r="J362" i="1"/>
  <c r="K362" i="1"/>
  <c r="L362" i="1"/>
  <c r="M362" i="1"/>
  <c r="N362" i="1"/>
  <c r="O362" i="1"/>
  <c r="P362" i="1"/>
  <c r="Q362" i="1"/>
  <c r="R362" i="1"/>
  <c r="S362" i="1"/>
  <c r="T362" i="1"/>
  <c r="U362" i="1"/>
  <c r="V362" i="1"/>
  <c r="W362" i="1"/>
  <c r="X362" i="1"/>
  <c r="Y362" i="1"/>
  <c r="Z362" i="1"/>
  <c r="AA362" i="1"/>
  <c r="AB362" i="1"/>
  <c r="AC362" i="1"/>
  <c r="AD362" i="1"/>
  <c r="AE362" i="1"/>
  <c r="AF362" i="1"/>
  <c r="AG362" i="1"/>
  <c r="AK360" i="1"/>
  <c r="AF368" i="1"/>
  <c r="AE368" i="1"/>
  <c r="C368" i="1"/>
  <c r="D368" i="1"/>
  <c r="E368" i="1"/>
  <c r="F368" i="1"/>
  <c r="G368" i="1"/>
  <c r="H368" i="1"/>
  <c r="I368" i="1"/>
  <c r="J368" i="1"/>
  <c r="K368" i="1"/>
  <c r="L368" i="1"/>
  <c r="M368" i="1"/>
  <c r="N368" i="1"/>
  <c r="O368" i="1"/>
  <c r="P368" i="1"/>
  <c r="Q368" i="1"/>
  <c r="R368" i="1"/>
  <c r="S368" i="1"/>
  <c r="T368" i="1"/>
  <c r="U368" i="1"/>
  <c r="V368" i="1"/>
  <c r="W368" i="1"/>
  <c r="X368" i="1"/>
  <c r="Y368" i="1"/>
  <c r="Z368" i="1"/>
  <c r="AA368" i="1"/>
  <c r="AB368" i="1"/>
  <c r="AC368" i="1"/>
  <c r="AD368" i="1"/>
  <c r="AG368" i="1"/>
  <c r="C365" i="1"/>
  <c r="D365" i="1"/>
  <c r="E365" i="1"/>
  <c r="F365" i="1"/>
  <c r="G365" i="1"/>
  <c r="H365" i="1"/>
  <c r="I365" i="1"/>
  <c r="J365" i="1"/>
  <c r="K365" i="1"/>
  <c r="L365" i="1"/>
  <c r="M365" i="1"/>
  <c r="N365" i="1"/>
  <c r="O365" i="1"/>
  <c r="P365" i="1"/>
  <c r="Q365" i="1"/>
  <c r="R365" i="1"/>
  <c r="S365" i="1"/>
  <c r="T365" i="1"/>
  <c r="U365" i="1"/>
  <c r="V365" i="1"/>
  <c r="W365" i="1"/>
  <c r="X365" i="1"/>
  <c r="Y365" i="1"/>
  <c r="Z365" i="1"/>
  <c r="AA365" i="1"/>
  <c r="AB365" i="1"/>
  <c r="AC365" i="1"/>
  <c r="AD365" i="1"/>
  <c r="AE365" i="1"/>
  <c r="AF365" i="1"/>
  <c r="AG365" i="1"/>
  <c r="B368" i="1"/>
  <c r="B365" i="1"/>
  <c r="B3" i="13"/>
  <c r="AH335" i="1"/>
  <c r="B338" i="1"/>
  <c r="AF338" i="1"/>
  <c r="AG338" i="1"/>
  <c r="C338" i="1"/>
  <c r="F338" i="1"/>
  <c r="P338" i="1"/>
  <c r="AH338" i="1"/>
  <c r="AI338" i="1"/>
  <c r="B341" i="1"/>
  <c r="B346" i="1"/>
  <c r="C346" i="1"/>
  <c r="D338" i="1"/>
  <c r="D341" i="1"/>
  <c r="D346" i="1"/>
  <c r="E338" i="1"/>
  <c r="E341" i="1"/>
  <c r="E346" i="1"/>
  <c r="F346" i="1"/>
  <c r="G338" i="1"/>
  <c r="G341" i="1"/>
  <c r="G346" i="1"/>
  <c r="H338" i="1"/>
  <c r="H341" i="1"/>
  <c r="H346" i="1"/>
  <c r="I338" i="1"/>
  <c r="I341" i="1"/>
  <c r="I346" i="1"/>
  <c r="J338" i="1"/>
  <c r="J341" i="1"/>
  <c r="J346" i="1"/>
  <c r="K338" i="1"/>
  <c r="K341" i="1"/>
  <c r="K346" i="1"/>
  <c r="L338" i="1"/>
  <c r="L341" i="1"/>
  <c r="L346" i="1"/>
  <c r="M338" i="1"/>
  <c r="M341" i="1"/>
  <c r="M346" i="1"/>
  <c r="N338" i="1"/>
  <c r="N341" i="1"/>
  <c r="N346" i="1"/>
  <c r="O338" i="1"/>
  <c r="O341" i="1"/>
  <c r="O346" i="1"/>
  <c r="P346" i="1"/>
  <c r="Q338" i="1"/>
  <c r="Q341" i="1"/>
  <c r="Q346" i="1"/>
  <c r="R338" i="1"/>
  <c r="R341" i="1"/>
  <c r="R346" i="1"/>
  <c r="S338" i="1"/>
  <c r="S341" i="1"/>
  <c r="S346" i="1"/>
  <c r="T338" i="1"/>
  <c r="T341" i="1"/>
  <c r="T346" i="1"/>
  <c r="U338" i="1"/>
  <c r="U341" i="1"/>
  <c r="U346" i="1"/>
  <c r="V338" i="1"/>
  <c r="V341" i="1"/>
  <c r="V346" i="1"/>
  <c r="W338" i="1"/>
  <c r="W341" i="1"/>
  <c r="W346" i="1"/>
  <c r="X338" i="1"/>
  <c r="X341" i="1"/>
  <c r="X346" i="1"/>
  <c r="Y338" i="1"/>
  <c r="Y341" i="1"/>
  <c r="Y346" i="1"/>
  <c r="Z338" i="1"/>
  <c r="Z341" i="1"/>
  <c r="Z346" i="1"/>
  <c r="AA338" i="1"/>
  <c r="AA341" i="1"/>
  <c r="AA346" i="1"/>
  <c r="AB338" i="1"/>
  <c r="AB341" i="1"/>
  <c r="AB346" i="1"/>
  <c r="AC338" i="1"/>
  <c r="AC341" i="1"/>
  <c r="AC346" i="1"/>
  <c r="AD338" i="1"/>
  <c r="AD341" i="1"/>
  <c r="AD346" i="1"/>
  <c r="AE338" i="1"/>
  <c r="AE341" i="1"/>
  <c r="AE346" i="1"/>
  <c r="AF346" i="1"/>
  <c r="B343" i="1"/>
  <c r="C343" i="1"/>
  <c r="D343" i="1"/>
  <c r="E343" i="1"/>
  <c r="F343" i="1"/>
  <c r="G343" i="1"/>
  <c r="H343" i="1"/>
  <c r="I343" i="1"/>
  <c r="J343" i="1"/>
  <c r="K343" i="1"/>
  <c r="L343" i="1"/>
  <c r="M343" i="1"/>
  <c r="N343" i="1"/>
  <c r="O343" i="1"/>
  <c r="P343" i="1"/>
  <c r="Q343" i="1"/>
  <c r="R343" i="1"/>
  <c r="S343" i="1"/>
  <c r="T343" i="1"/>
  <c r="U343" i="1"/>
  <c r="V343" i="1"/>
  <c r="W343" i="1"/>
  <c r="X343" i="1"/>
  <c r="Y343" i="1"/>
  <c r="Z343" i="1"/>
  <c r="AA343" i="1"/>
  <c r="AB343" i="1"/>
  <c r="AC343" i="1"/>
  <c r="AD343" i="1"/>
  <c r="AE343" i="1"/>
  <c r="AF343" i="1"/>
  <c r="AF341" i="1"/>
  <c r="B340" i="1"/>
  <c r="C340" i="1"/>
  <c r="D340" i="1"/>
  <c r="E340" i="1"/>
  <c r="F340" i="1"/>
  <c r="G340" i="1"/>
  <c r="H340" i="1"/>
  <c r="I340" i="1"/>
  <c r="J340" i="1"/>
  <c r="K340" i="1"/>
  <c r="L340" i="1"/>
  <c r="M340" i="1"/>
  <c r="N340" i="1"/>
  <c r="O340" i="1"/>
  <c r="P340" i="1"/>
  <c r="Q340" i="1"/>
  <c r="R340" i="1"/>
  <c r="S340" i="1"/>
  <c r="T340" i="1"/>
  <c r="U340" i="1"/>
  <c r="V340" i="1"/>
  <c r="W340" i="1"/>
  <c r="X340" i="1"/>
  <c r="Y340" i="1"/>
  <c r="Z340" i="1"/>
  <c r="AA340" i="1"/>
  <c r="AB340" i="1"/>
  <c r="AC340" i="1"/>
  <c r="AD340" i="1"/>
  <c r="AE340" i="1"/>
  <c r="AF340" i="1"/>
  <c r="AH315" i="1"/>
  <c r="AI315" i="1"/>
  <c r="C315" i="1"/>
  <c r="G315" i="1"/>
  <c r="R315" i="1"/>
  <c r="AJ315" i="1"/>
  <c r="AK315" i="1"/>
  <c r="AJ338" i="1"/>
  <c r="B3" i="12"/>
  <c r="AG315" i="1"/>
  <c r="AG318" i="1"/>
  <c r="AG323" i="1"/>
  <c r="AF315" i="1"/>
  <c r="AF318" i="1"/>
  <c r="AF323" i="1"/>
  <c r="B315" i="1"/>
  <c r="B320" i="1"/>
  <c r="C320" i="1"/>
  <c r="D315" i="1"/>
  <c r="D320" i="1"/>
  <c r="E315" i="1"/>
  <c r="E320" i="1"/>
  <c r="F315" i="1"/>
  <c r="F320" i="1"/>
  <c r="G320" i="1"/>
  <c r="H315" i="1"/>
  <c r="H320" i="1"/>
  <c r="I315" i="1"/>
  <c r="I320" i="1"/>
  <c r="J315" i="1"/>
  <c r="J320" i="1"/>
  <c r="K315" i="1"/>
  <c r="K320" i="1"/>
  <c r="L315" i="1"/>
  <c r="L320" i="1"/>
  <c r="M315" i="1"/>
  <c r="M320" i="1"/>
  <c r="N315" i="1"/>
  <c r="N320" i="1"/>
  <c r="O315" i="1"/>
  <c r="O320" i="1"/>
  <c r="P315" i="1"/>
  <c r="P320" i="1"/>
  <c r="Q315" i="1"/>
  <c r="Q320" i="1"/>
  <c r="R320" i="1"/>
  <c r="S315" i="1"/>
  <c r="S320" i="1"/>
  <c r="T315" i="1"/>
  <c r="T320" i="1"/>
  <c r="U315" i="1"/>
  <c r="U320" i="1"/>
  <c r="V315" i="1"/>
  <c r="V320" i="1"/>
  <c r="W315" i="1"/>
  <c r="W320" i="1"/>
  <c r="X315" i="1"/>
  <c r="X320" i="1"/>
  <c r="Y315" i="1"/>
  <c r="Y320" i="1"/>
  <c r="Z315" i="1"/>
  <c r="Z320" i="1"/>
  <c r="AA315" i="1"/>
  <c r="AA320" i="1"/>
  <c r="AB315" i="1"/>
  <c r="AB320" i="1"/>
  <c r="AC315" i="1"/>
  <c r="AC320" i="1"/>
  <c r="AD315" i="1"/>
  <c r="AD320" i="1"/>
  <c r="AE315" i="1"/>
  <c r="AE320" i="1"/>
  <c r="AF320" i="1"/>
  <c r="AG320" i="1"/>
  <c r="AH320" i="1"/>
  <c r="B318" i="1"/>
  <c r="D318" i="1"/>
  <c r="E318" i="1"/>
  <c r="F318" i="1"/>
  <c r="H318" i="1"/>
  <c r="I318" i="1"/>
  <c r="J318" i="1"/>
  <c r="K318" i="1"/>
  <c r="L318" i="1"/>
  <c r="M318" i="1"/>
  <c r="N318" i="1"/>
  <c r="O318" i="1"/>
  <c r="P318" i="1"/>
  <c r="Q318" i="1"/>
  <c r="S318" i="1"/>
  <c r="T318" i="1"/>
  <c r="U318" i="1"/>
  <c r="V318" i="1"/>
  <c r="W318" i="1"/>
  <c r="X318" i="1"/>
  <c r="Y318" i="1"/>
  <c r="Z318" i="1"/>
  <c r="AA318" i="1"/>
  <c r="AB318" i="1"/>
  <c r="AC318" i="1"/>
  <c r="AD318" i="1"/>
  <c r="AE318" i="1"/>
  <c r="AH318" i="1"/>
  <c r="AD317" i="1"/>
  <c r="AE317" i="1"/>
  <c r="AF317" i="1"/>
  <c r="AG317" i="1"/>
  <c r="C317" i="1"/>
  <c r="D317" i="1"/>
  <c r="E317" i="1"/>
  <c r="F317" i="1"/>
  <c r="G317" i="1"/>
  <c r="H317" i="1"/>
  <c r="I317" i="1"/>
  <c r="J317" i="1"/>
  <c r="K317" i="1"/>
  <c r="L317" i="1"/>
  <c r="M317" i="1"/>
  <c r="N317" i="1"/>
  <c r="O317" i="1"/>
  <c r="P317" i="1"/>
  <c r="Q317" i="1"/>
  <c r="R317" i="1"/>
  <c r="S317" i="1"/>
  <c r="T317" i="1"/>
  <c r="U317" i="1"/>
  <c r="V317" i="1"/>
  <c r="W317" i="1"/>
  <c r="X317" i="1"/>
  <c r="Y317" i="1"/>
  <c r="Z317" i="1"/>
  <c r="AA317" i="1"/>
  <c r="AB317" i="1"/>
  <c r="AC317" i="1"/>
  <c r="B317" i="1"/>
  <c r="AE323" i="1"/>
  <c r="B323" i="1"/>
  <c r="C323" i="1"/>
  <c r="D323" i="1"/>
  <c r="E323" i="1"/>
  <c r="F323" i="1"/>
  <c r="G323" i="1"/>
  <c r="H323" i="1"/>
  <c r="I323" i="1"/>
  <c r="J323" i="1"/>
  <c r="K323" i="1"/>
  <c r="L323" i="1"/>
  <c r="M323" i="1"/>
  <c r="N323" i="1"/>
  <c r="O323" i="1"/>
  <c r="P323" i="1"/>
  <c r="Q323" i="1"/>
  <c r="R323" i="1"/>
  <c r="S323" i="1"/>
  <c r="T323" i="1"/>
  <c r="U323" i="1"/>
  <c r="V323" i="1"/>
  <c r="W323" i="1"/>
  <c r="X323" i="1"/>
  <c r="Y323" i="1"/>
  <c r="Z323" i="1"/>
  <c r="AA323" i="1"/>
  <c r="AB323" i="1"/>
  <c r="AC323" i="1"/>
  <c r="AD323" i="1"/>
  <c r="AH323" i="1"/>
  <c r="AH317" i="1"/>
  <c r="AF289" i="1"/>
  <c r="AG289" i="1"/>
  <c r="C289" i="1"/>
  <c r="G289" i="1"/>
  <c r="O289" i="1"/>
  <c r="AH289" i="1"/>
  <c r="AI289" i="1"/>
  <c r="AL315" i="1"/>
  <c r="B3" i="11"/>
  <c r="B289" i="1"/>
  <c r="C294" i="1"/>
  <c r="D289" i="1"/>
  <c r="E289" i="1"/>
  <c r="E294" i="1"/>
  <c r="F289" i="1"/>
  <c r="F294" i="1"/>
  <c r="G294" i="1"/>
  <c r="H289" i="1"/>
  <c r="H294" i="1"/>
  <c r="I289" i="1"/>
  <c r="J289" i="1"/>
  <c r="J294" i="1"/>
  <c r="K289" i="1"/>
  <c r="K294" i="1"/>
  <c r="L289" i="1"/>
  <c r="L294" i="1"/>
  <c r="M289" i="1"/>
  <c r="N289" i="1"/>
  <c r="N294" i="1"/>
  <c r="O294" i="1"/>
  <c r="P289" i="1"/>
  <c r="P294" i="1"/>
  <c r="Q289" i="1"/>
  <c r="R289" i="1"/>
  <c r="R294" i="1"/>
  <c r="S289" i="1"/>
  <c r="S294" i="1"/>
  <c r="T289" i="1"/>
  <c r="T294" i="1"/>
  <c r="U289" i="1"/>
  <c r="V289" i="1"/>
  <c r="V294" i="1"/>
  <c r="W289" i="1"/>
  <c r="W294" i="1"/>
  <c r="X289" i="1"/>
  <c r="X294" i="1"/>
  <c r="Y289" i="1"/>
  <c r="Z289" i="1"/>
  <c r="Z294" i="1"/>
  <c r="AA289" i="1"/>
  <c r="AA294" i="1"/>
  <c r="AB289" i="1"/>
  <c r="AB294" i="1"/>
  <c r="AC289" i="1"/>
  <c r="AD289" i="1"/>
  <c r="AD294" i="1"/>
  <c r="AE289" i="1"/>
  <c r="AE294" i="1"/>
  <c r="B291" i="1"/>
  <c r="F291" i="1"/>
  <c r="G291" i="1"/>
  <c r="H291" i="1"/>
  <c r="I291" i="1"/>
  <c r="N291" i="1"/>
  <c r="R291" i="1"/>
  <c r="U291" i="1"/>
  <c r="X291" i="1"/>
  <c r="Z291" i="1"/>
  <c r="AC291" i="1"/>
  <c r="AD291" i="1"/>
  <c r="AE291" i="1"/>
  <c r="C297" i="1"/>
  <c r="G297" i="1"/>
  <c r="O297" i="1"/>
  <c r="O273" i="1"/>
  <c r="F273" i="1"/>
  <c r="C273" i="1"/>
  <c r="AA265" i="1"/>
  <c r="AA270" i="1"/>
  <c r="Z265" i="1"/>
  <c r="Z270" i="1"/>
  <c r="W265" i="1"/>
  <c r="S265" i="1"/>
  <c r="S270" i="1"/>
  <c r="R265" i="1"/>
  <c r="R270" i="1"/>
  <c r="P265" i="1"/>
  <c r="P270" i="1"/>
  <c r="O265" i="1"/>
  <c r="AC265" i="1"/>
  <c r="O267" i="1"/>
  <c r="O270" i="1"/>
  <c r="K265" i="1"/>
  <c r="J265" i="1"/>
  <c r="J270" i="1"/>
  <c r="G265" i="1"/>
  <c r="G270" i="1"/>
  <c r="C265" i="1"/>
  <c r="C270" i="1"/>
  <c r="B265" i="1"/>
  <c r="X265" i="1"/>
  <c r="X267" i="1"/>
  <c r="AC267" i="1"/>
  <c r="P267" i="1"/>
  <c r="M265" i="1"/>
  <c r="M270" i="1"/>
  <c r="M267" i="1"/>
  <c r="L265" i="1"/>
  <c r="H265" i="1"/>
  <c r="H267" i="1"/>
  <c r="D265" i="1"/>
  <c r="D267" i="1"/>
  <c r="AD265" i="1"/>
  <c r="AB265" i="1"/>
  <c r="AB270" i="1"/>
  <c r="AA267" i="1"/>
  <c r="Y265" i="1"/>
  <c r="Y267" i="1"/>
  <c r="V265" i="1"/>
  <c r="U265" i="1"/>
  <c r="U270" i="1"/>
  <c r="T265" i="1"/>
  <c r="T270" i="1"/>
  <c r="Q265" i="1"/>
  <c r="N265" i="1"/>
  <c r="J267" i="1"/>
  <c r="I265" i="1"/>
  <c r="F265" i="1"/>
  <c r="E265" i="1"/>
  <c r="E270" i="1"/>
  <c r="R249" i="1"/>
  <c r="F249" i="1"/>
  <c r="C249" i="1"/>
  <c r="AG241" i="1"/>
  <c r="AG246" i="1"/>
  <c r="AE241" i="1"/>
  <c r="AE246" i="1"/>
  <c r="AB241" i="1"/>
  <c r="AB246" i="1"/>
  <c r="Y241" i="1"/>
  <c r="Y246" i="1"/>
  <c r="W241" i="1"/>
  <c r="W246" i="1"/>
  <c r="V241" i="1"/>
  <c r="V246" i="1"/>
  <c r="T241" i="1"/>
  <c r="T246" i="1"/>
  <c r="R241" i="1"/>
  <c r="R246" i="1"/>
  <c r="Q241" i="1"/>
  <c r="Q246" i="1"/>
  <c r="O241" i="1"/>
  <c r="O246" i="1"/>
  <c r="L241" i="1"/>
  <c r="L246" i="1"/>
  <c r="J241" i="1"/>
  <c r="J246" i="1"/>
  <c r="I241" i="1"/>
  <c r="I246" i="1"/>
  <c r="G241" i="1"/>
  <c r="G246" i="1"/>
  <c r="D241" i="1"/>
  <c r="B241" i="1"/>
  <c r="B246" i="1"/>
  <c r="AH241" i="1"/>
  <c r="AG243" i="1"/>
  <c r="AA241" i="1"/>
  <c r="Y243" i="1"/>
  <c r="U241" i="1"/>
  <c r="S241" i="1"/>
  <c r="S243" i="1"/>
  <c r="Q243" i="1"/>
  <c r="K241" i="1"/>
  <c r="I243" i="1"/>
  <c r="E241" i="1"/>
  <c r="C241" i="1"/>
  <c r="C243" i="1"/>
  <c r="AH243" i="1"/>
  <c r="AF241" i="1"/>
  <c r="AD241" i="1"/>
  <c r="AD243" i="1"/>
  <c r="AC241" i="1"/>
  <c r="AC246" i="1"/>
  <c r="AB243" i="1"/>
  <c r="AA246" i="1"/>
  <c r="Z241" i="1"/>
  <c r="X241" i="1"/>
  <c r="V243" i="1"/>
  <c r="T243" i="1"/>
  <c r="S246" i="1"/>
  <c r="R243" i="1"/>
  <c r="P241" i="1"/>
  <c r="N241" i="1"/>
  <c r="M241" i="1"/>
  <c r="M246" i="1"/>
  <c r="L243" i="1"/>
  <c r="J243" i="1"/>
  <c r="H241" i="1"/>
  <c r="G243" i="1"/>
  <c r="F241" i="1"/>
  <c r="B243" i="1"/>
  <c r="R223" i="1"/>
  <c r="F223" i="1"/>
  <c r="C223" i="1"/>
  <c r="AB215" i="1"/>
  <c r="AB220" i="1"/>
  <c r="X215" i="1"/>
  <c r="X220" i="1"/>
  <c r="L215" i="1"/>
  <c r="L220" i="1"/>
  <c r="J215" i="1"/>
  <c r="J220" i="1"/>
  <c r="H215" i="1"/>
  <c r="D215" i="1"/>
  <c r="D220" i="1"/>
  <c r="AD215" i="1"/>
  <c r="AD217" i="1"/>
  <c r="AB217" i="1"/>
  <c r="AA215" i="1"/>
  <c r="AA217" i="1"/>
  <c r="Y215" i="1"/>
  <c r="W215" i="1"/>
  <c r="W217" i="1"/>
  <c r="V215" i="1"/>
  <c r="V217" i="1"/>
  <c r="T215" i="1"/>
  <c r="S215" i="1"/>
  <c r="Q215" i="1"/>
  <c r="O215" i="1"/>
  <c r="N215" i="1"/>
  <c r="N217" i="1"/>
  <c r="K215" i="1"/>
  <c r="I215" i="1"/>
  <c r="AE215" i="1"/>
  <c r="C215" i="1"/>
  <c r="F215" i="1"/>
  <c r="R215" i="1"/>
  <c r="AF215" i="1"/>
  <c r="AG215" i="1"/>
  <c r="I218" i="1"/>
  <c r="I223" i="1"/>
  <c r="I217" i="1"/>
  <c r="G215" i="1"/>
  <c r="F217" i="1"/>
  <c r="AC215" i="1"/>
  <c r="AC220" i="1"/>
  <c r="Z215" i="1"/>
  <c r="Z220" i="1"/>
  <c r="Y220" i="1"/>
  <c r="W220" i="1"/>
  <c r="V220" i="1"/>
  <c r="U215" i="1"/>
  <c r="R220" i="1"/>
  <c r="P215" i="1"/>
  <c r="P217" i="1"/>
  <c r="O220" i="1"/>
  <c r="N220" i="1"/>
  <c r="M215" i="1"/>
  <c r="K220" i="1"/>
  <c r="F220" i="1"/>
  <c r="E215" i="1"/>
  <c r="C220" i="1"/>
  <c r="B215" i="1"/>
  <c r="AF212" i="1"/>
  <c r="U199" i="1"/>
  <c r="G199" i="1"/>
  <c r="C199" i="1"/>
  <c r="AF191" i="1"/>
  <c r="AF196" i="1"/>
  <c r="AC191" i="1"/>
  <c r="AA191" i="1"/>
  <c r="AA196" i="1"/>
  <c r="Y191" i="1"/>
  <c r="X191" i="1"/>
  <c r="U191" i="1"/>
  <c r="S191" i="1"/>
  <c r="S196" i="1"/>
  <c r="Q191" i="1"/>
  <c r="Q196" i="1"/>
  <c r="P191" i="1"/>
  <c r="P196" i="1"/>
  <c r="M191" i="1"/>
  <c r="M196" i="1"/>
  <c r="K191" i="1"/>
  <c r="K196" i="1"/>
  <c r="I191" i="1"/>
  <c r="I196" i="1"/>
  <c r="H191" i="1"/>
  <c r="H196" i="1"/>
  <c r="F191" i="1"/>
  <c r="E191" i="1"/>
  <c r="E196" i="1"/>
  <c r="C191" i="1"/>
  <c r="AG191" i="1"/>
  <c r="AH191" i="1"/>
  <c r="G191" i="1"/>
  <c r="AF193" i="1"/>
  <c r="AA193" i="1"/>
  <c r="S193" i="1"/>
  <c r="R191" i="1"/>
  <c r="R193" i="1"/>
  <c r="P193" i="1"/>
  <c r="K193" i="1"/>
  <c r="H193" i="1"/>
  <c r="C193" i="1"/>
  <c r="B191" i="1"/>
  <c r="AE191" i="1"/>
  <c r="AD191" i="1"/>
  <c r="AB191" i="1"/>
  <c r="Z191" i="1"/>
  <c r="W191" i="1"/>
  <c r="V191" i="1"/>
  <c r="V196" i="1"/>
  <c r="T191" i="1"/>
  <c r="R196" i="1"/>
  <c r="O191" i="1"/>
  <c r="N191" i="1"/>
  <c r="L191" i="1"/>
  <c r="J191" i="1"/>
  <c r="D191" i="1"/>
  <c r="AI188" i="1"/>
  <c r="AD179" i="1"/>
  <c r="AC179" i="1"/>
  <c r="AB179" i="1"/>
  <c r="AA179" i="1"/>
  <c r="Z179" i="1"/>
  <c r="Y179" i="1"/>
  <c r="X179" i="1"/>
  <c r="W179" i="1"/>
  <c r="V179" i="1"/>
  <c r="U179" i="1"/>
  <c r="T179" i="1"/>
  <c r="S179" i="1"/>
  <c r="R179" i="1"/>
  <c r="Q179" i="1"/>
  <c r="P179" i="1"/>
  <c r="O179" i="1"/>
  <c r="N179" i="1"/>
  <c r="M179" i="1"/>
  <c r="L179" i="1"/>
  <c r="K179" i="1"/>
  <c r="J179" i="1"/>
  <c r="I179" i="1"/>
  <c r="H179" i="1"/>
  <c r="G179" i="1"/>
  <c r="F179" i="1"/>
  <c r="E179" i="1"/>
  <c r="D179" i="1"/>
  <c r="C179" i="1"/>
  <c r="B179" i="1"/>
  <c r="AD174" i="1"/>
  <c r="AC174" i="1"/>
  <c r="AB174" i="1"/>
  <c r="AA174" i="1"/>
  <c r="Z174" i="1"/>
  <c r="Y174" i="1"/>
  <c r="X174" i="1"/>
  <c r="W174" i="1"/>
  <c r="V174" i="1"/>
  <c r="U174" i="1"/>
  <c r="T174" i="1"/>
  <c r="S174" i="1"/>
  <c r="R174" i="1"/>
  <c r="C174" i="1"/>
  <c r="F174" i="1"/>
  <c r="AI174" i="1"/>
  <c r="Q174" i="1"/>
  <c r="P174" i="1"/>
  <c r="O174" i="1"/>
  <c r="N174" i="1"/>
  <c r="M174" i="1"/>
  <c r="L174" i="1"/>
  <c r="K174" i="1"/>
  <c r="J174" i="1"/>
  <c r="I174" i="1"/>
  <c r="H174" i="1"/>
  <c r="G174" i="1"/>
  <c r="E174" i="1"/>
  <c r="D174" i="1"/>
  <c r="B174" i="1"/>
  <c r="AD172" i="1"/>
  <c r="AC172" i="1"/>
  <c r="AB172" i="1"/>
  <c r="AA172" i="1"/>
  <c r="Z172" i="1"/>
  <c r="Y172" i="1"/>
  <c r="X172" i="1"/>
  <c r="W172" i="1"/>
  <c r="V172" i="1"/>
  <c r="U172" i="1"/>
  <c r="T172" i="1"/>
  <c r="S172" i="1"/>
  <c r="R172" i="1"/>
  <c r="Q172" i="1"/>
  <c r="P172" i="1"/>
  <c r="O172" i="1"/>
  <c r="N172" i="1"/>
  <c r="M172" i="1"/>
  <c r="L172" i="1"/>
  <c r="K172" i="1"/>
  <c r="J172" i="1"/>
  <c r="I172" i="1"/>
  <c r="H172" i="1"/>
  <c r="G172" i="1"/>
  <c r="F172" i="1"/>
  <c r="E172" i="1"/>
  <c r="D172" i="1"/>
  <c r="C172" i="1"/>
  <c r="B172" i="1"/>
  <c r="AO170" i="1"/>
  <c r="AH170" i="1"/>
  <c r="AI170" i="1"/>
  <c r="AD158" i="1"/>
  <c r="AC158" i="1"/>
  <c r="AB158" i="1"/>
  <c r="AA158" i="1"/>
  <c r="Z158" i="1"/>
  <c r="Y158" i="1"/>
  <c r="X158" i="1"/>
  <c r="W158" i="1"/>
  <c r="V158" i="1"/>
  <c r="U158" i="1"/>
  <c r="T158" i="1"/>
  <c r="S158" i="1"/>
  <c r="R158" i="1"/>
  <c r="Q158" i="1"/>
  <c r="P158" i="1"/>
  <c r="O158" i="1"/>
  <c r="N158" i="1"/>
  <c r="M158" i="1"/>
  <c r="L158" i="1"/>
  <c r="K158" i="1"/>
  <c r="J158" i="1"/>
  <c r="I158" i="1"/>
  <c r="H158" i="1"/>
  <c r="G158" i="1"/>
  <c r="F158" i="1"/>
  <c r="E158" i="1"/>
  <c r="D158" i="1"/>
  <c r="C158" i="1"/>
  <c r="B158" i="1"/>
  <c r="AD153" i="1"/>
  <c r="AC153" i="1"/>
  <c r="AB153" i="1"/>
  <c r="AA153" i="1"/>
  <c r="Z153" i="1"/>
  <c r="Y153" i="1"/>
  <c r="X153" i="1"/>
  <c r="W153" i="1"/>
  <c r="V153" i="1"/>
  <c r="U153" i="1"/>
  <c r="T153" i="1"/>
  <c r="S153" i="1"/>
  <c r="R153" i="1"/>
  <c r="Q153" i="1"/>
  <c r="P153" i="1"/>
  <c r="O153" i="1"/>
  <c r="N153" i="1"/>
  <c r="M153" i="1"/>
  <c r="L153" i="1"/>
  <c r="K153" i="1"/>
  <c r="J153" i="1"/>
  <c r="I153" i="1"/>
  <c r="H153" i="1"/>
  <c r="G153" i="1"/>
  <c r="F153" i="1"/>
  <c r="E153" i="1"/>
  <c r="D153" i="1"/>
  <c r="C153" i="1"/>
  <c r="B153" i="1"/>
  <c r="AI149" i="1"/>
  <c r="AH149" i="1"/>
  <c r="AK149" i="1"/>
  <c r="AE137" i="1"/>
  <c r="AD137" i="1"/>
  <c r="AC137" i="1"/>
  <c r="AB137" i="1"/>
  <c r="AA137" i="1"/>
  <c r="Z137" i="1"/>
  <c r="Y137" i="1"/>
  <c r="X137" i="1"/>
  <c r="W137" i="1"/>
  <c r="V137" i="1"/>
  <c r="U137" i="1"/>
  <c r="T137" i="1"/>
  <c r="S137" i="1"/>
  <c r="R137" i="1"/>
  <c r="Q137" i="1"/>
  <c r="P137" i="1"/>
  <c r="O137" i="1"/>
  <c r="N137" i="1"/>
  <c r="M137" i="1"/>
  <c r="L137" i="1"/>
  <c r="K137" i="1"/>
  <c r="J137" i="1"/>
  <c r="I137" i="1"/>
  <c r="H137" i="1"/>
  <c r="G137" i="1"/>
  <c r="G138" i="1"/>
  <c r="F137" i="1"/>
  <c r="E137" i="1"/>
  <c r="D137" i="1"/>
  <c r="C137" i="1"/>
  <c r="B137" i="1"/>
  <c r="AC119" i="1"/>
  <c r="C119" i="1"/>
  <c r="G119" i="1"/>
  <c r="T119" i="1"/>
  <c r="AI119" i="1"/>
  <c r="Z119" i="1"/>
  <c r="W119" i="1"/>
  <c r="M119" i="1"/>
  <c r="L119" i="1"/>
  <c r="L121" i="1"/>
  <c r="D119" i="1"/>
  <c r="AF119" i="1"/>
  <c r="AE119" i="1"/>
  <c r="AD119" i="1"/>
  <c r="AB119" i="1"/>
  <c r="AA119" i="1"/>
  <c r="Y119" i="1"/>
  <c r="X119" i="1"/>
  <c r="V119" i="1"/>
  <c r="U119" i="1"/>
  <c r="S119" i="1"/>
  <c r="R119" i="1"/>
  <c r="Q119" i="1"/>
  <c r="P119" i="1"/>
  <c r="O119" i="1"/>
  <c r="N119" i="1"/>
  <c r="K119" i="1"/>
  <c r="J119" i="1"/>
  <c r="I119" i="1"/>
  <c r="H119" i="1"/>
  <c r="F119" i="1"/>
  <c r="F121" i="1"/>
  <c r="E119" i="1"/>
  <c r="B119" i="1"/>
  <c r="K20" i="1"/>
  <c r="J20" i="1"/>
  <c r="K19" i="1"/>
  <c r="K41" i="1"/>
  <c r="K64" i="1"/>
  <c r="K87" i="1"/>
  <c r="J19" i="1"/>
  <c r="C19" i="1"/>
  <c r="C20" i="1"/>
  <c r="B19" i="1"/>
  <c r="B20" i="1"/>
  <c r="B82" i="1"/>
  <c r="L18" i="1"/>
  <c r="L20" i="1"/>
  <c r="L86" i="1"/>
  <c r="G18" i="1"/>
  <c r="G20" i="1"/>
  <c r="G86" i="1"/>
  <c r="D18" i="1"/>
  <c r="D20" i="1"/>
  <c r="B18" i="1"/>
  <c r="T83" i="1"/>
  <c r="M20" i="1"/>
  <c r="L83" i="1"/>
  <c r="G83" i="1"/>
  <c r="T82" i="1"/>
  <c r="E20" i="1"/>
  <c r="T81" i="1"/>
  <c r="L81" i="1"/>
  <c r="G81" i="1"/>
  <c r="T80" i="1"/>
  <c r="T79" i="1"/>
  <c r="H20" i="1"/>
  <c r="H79" i="1"/>
  <c r="T78" i="1"/>
  <c r="K78" i="1"/>
  <c r="T77" i="1"/>
  <c r="K77" i="1"/>
  <c r="T76" i="1"/>
  <c r="T75" i="1"/>
  <c r="M75" i="1"/>
  <c r="L75" i="1"/>
  <c r="G75" i="1"/>
  <c r="T74" i="1"/>
  <c r="T73" i="1"/>
  <c r="L73" i="1"/>
  <c r="G73" i="1"/>
  <c r="T72" i="1"/>
  <c r="J72" i="1"/>
  <c r="I20" i="1"/>
  <c r="I72" i="1"/>
  <c r="T71" i="1"/>
  <c r="H71" i="1"/>
  <c r="S24" i="1"/>
  <c r="S70" i="1"/>
  <c r="J24" i="1"/>
  <c r="J47" i="1"/>
  <c r="J70" i="1"/>
  <c r="F24" i="1"/>
  <c r="F47" i="1"/>
  <c r="F70" i="1"/>
  <c r="T65" i="1"/>
  <c r="J42" i="1"/>
  <c r="C42" i="1"/>
  <c r="C65" i="1"/>
  <c r="A65" i="1"/>
  <c r="A88" i="1"/>
  <c r="T88" i="1"/>
  <c r="T64" i="1"/>
  <c r="L19" i="1"/>
  <c r="L41" i="1"/>
  <c r="L64" i="1"/>
  <c r="D19" i="1"/>
  <c r="D41" i="1"/>
  <c r="B41" i="1"/>
  <c r="T63" i="1"/>
  <c r="M18" i="1"/>
  <c r="M40" i="1"/>
  <c r="M63" i="1"/>
  <c r="K18" i="1"/>
  <c r="K40" i="1"/>
  <c r="L40" i="1"/>
  <c r="S40" i="1"/>
  <c r="F18" i="1"/>
  <c r="F40" i="1"/>
  <c r="C18" i="1"/>
  <c r="C40" i="1"/>
  <c r="C63" i="1"/>
  <c r="T60" i="1"/>
  <c r="S15" i="1"/>
  <c r="S37" i="1"/>
  <c r="M60" i="1"/>
  <c r="L60" i="1"/>
  <c r="K60" i="1"/>
  <c r="J60" i="1"/>
  <c r="I60" i="1"/>
  <c r="H60" i="1"/>
  <c r="G60" i="1"/>
  <c r="F60" i="1"/>
  <c r="E60" i="1"/>
  <c r="D60" i="1"/>
  <c r="C60" i="1"/>
  <c r="B60" i="1"/>
  <c r="T59" i="1"/>
  <c r="S14" i="1"/>
  <c r="S36" i="1"/>
  <c r="Q14" i="1"/>
  <c r="Q36" i="1"/>
  <c r="Q59" i="1"/>
  <c r="M59" i="1"/>
  <c r="L59" i="1"/>
  <c r="K59" i="1"/>
  <c r="J59" i="1"/>
  <c r="I59" i="1"/>
  <c r="H59" i="1"/>
  <c r="G59" i="1"/>
  <c r="F59" i="1"/>
  <c r="E59" i="1"/>
  <c r="D59" i="1"/>
  <c r="C59" i="1"/>
  <c r="B59" i="1"/>
  <c r="T58" i="1"/>
  <c r="R13" i="1"/>
  <c r="R35" i="1"/>
  <c r="R58" i="1"/>
  <c r="Q13" i="1"/>
  <c r="Q35" i="1"/>
  <c r="Q58" i="1"/>
  <c r="M58" i="1"/>
  <c r="L58" i="1"/>
  <c r="K58" i="1"/>
  <c r="J58" i="1"/>
  <c r="I58" i="1"/>
  <c r="H58" i="1"/>
  <c r="G58" i="1"/>
  <c r="F58" i="1"/>
  <c r="E58" i="1"/>
  <c r="D58" i="1"/>
  <c r="C58" i="1"/>
  <c r="B58" i="1"/>
  <c r="T57" i="1"/>
  <c r="R12" i="1"/>
  <c r="R34" i="1"/>
  <c r="R57" i="1"/>
  <c r="M57" i="1"/>
  <c r="L57" i="1"/>
  <c r="K57" i="1"/>
  <c r="J57" i="1"/>
  <c r="I57" i="1"/>
  <c r="H57" i="1"/>
  <c r="G57" i="1"/>
  <c r="F57" i="1"/>
  <c r="E57" i="1"/>
  <c r="D57" i="1"/>
  <c r="C57" i="1"/>
  <c r="B57" i="1"/>
  <c r="T56" i="1"/>
  <c r="M56" i="1"/>
  <c r="L56" i="1"/>
  <c r="K56" i="1"/>
  <c r="J56" i="1"/>
  <c r="I56" i="1"/>
  <c r="H56" i="1"/>
  <c r="G56" i="1"/>
  <c r="F56" i="1"/>
  <c r="E56" i="1"/>
  <c r="D56" i="1"/>
  <c r="C56" i="1"/>
  <c r="B56" i="1"/>
  <c r="T55" i="1"/>
  <c r="P10" i="1"/>
  <c r="P32" i="1"/>
  <c r="P55" i="1"/>
  <c r="M55" i="1"/>
  <c r="L55" i="1"/>
  <c r="K55" i="1"/>
  <c r="J55" i="1"/>
  <c r="I55" i="1"/>
  <c r="H55" i="1"/>
  <c r="G55" i="1"/>
  <c r="F55" i="1"/>
  <c r="E55" i="1"/>
  <c r="D55" i="1"/>
  <c r="C55" i="1"/>
  <c r="B55" i="1"/>
  <c r="T54" i="1"/>
  <c r="Q9" i="1"/>
  <c r="Q31" i="1"/>
  <c r="Q54" i="1"/>
  <c r="P9" i="1"/>
  <c r="P31" i="1"/>
  <c r="P54" i="1"/>
  <c r="M54" i="1"/>
  <c r="L54" i="1"/>
  <c r="K54" i="1"/>
  <c r="J54" i="1"/>
  <c r="I54" i="1"/>
  <c r="H54" i="1"/>
  <c r="G54" i="1"/>
  <c r="F54" i="1"/>
  <c r="E54" i="1"/>
  <c r="D54" i="1"/>
  <c r="C54" i="1"/>
  <c r="B54" i="1"/>
  <c r="T53" i="1"/>
  <c r="Q8" i="1"/>
  <c r="Q30" i="1"/>
  <c r="Q53" i="1"/>
  <c r="M53" i="1"/>
  <c r="L53" i="1"/>
  <c r="K53" i="1"/>
  <c r="J53" i="1"/>
  <c r="I53" i="1"/>
  <c r="H53" i="1"/>
  <c r="G53" i="1"/>
  <c r="F53" i="1"/>
  <c r="E53" i="1"/>
  <c r="D53" i="1"/>
  <c r="C53" i="1"/>
  <c r="B53" i="1"/>
  <c r="T52" i="1"/>
  <c r="S7" i="1"/>
  <c r="S29" i="1"/>
  <c r="S52" i="1"/>
  <c r="M52" i="1"/>
  <c r="L52" i="1"/>
  <c r="K52" i="1"/>
  <c r="J52" i="1"/>
  <c r="I52" i="1"/>
  <c r="H52" i="1"/>
  <c r="G52" i="1"/>
  <c r="F52" i="1"/>
  <c r="E52" i="1"/>
  <c r="D52" i="1"/>
  <c r="C52" i="1"/>
  <c r="B52" i="1"/>
  <c r="T51" i="1"/>
  <c r="S6" i="1"/>
  <c r="S28" i="1"/>
  <c r="S51" i="1"/>
  <c r="Q6" i="1"/>
  <c r="Q28" i="1"/>
  <c r="Q51" i="1"/>
  <c r="M51" i="1"/>
  <c r="L51" i="1"/>
  <c r="K51" i="1"/>
  <c r="J51" i="1"/>
  <c r="I51" i="1"/>
  <c r="H51" i="1"/>
  <c r="G51" i="1"/>
  <c r="F51" i="1"/>
  <c r="E51" i="1"/>
  <c r="D51" i="1"/>
  <c r="C51" i="1"/>
  <c r="B51" i="1"/>
  <c r="T50" i="1"/>
  <c r="R5" i="1"/>
  <c r="R27" i="1"/>
  <c r="Q5" i="1"/>
  <c r="Q27" i="1"/>
  <c r="Q50" i="1"/>
  <c r="M50" i="1"/>
  <c r="L50" i="1"/>
  <c r="K50" i="1"/>
  <c r="J50" i="1"/>
  <c r="I50" i="1"/>
  <c r="H50" i="1"/>
  <c r="G50" i="1"/>
  <c r="F50" i="1"/>
  <c r="E50" i="1"/>
  <c r="D50" i="1"/>
  <c r="C50" i="1"/>
  <c r="B50" i="1"/>
  <c r="T49" i="1"/>
  <c r="R4" i="1"/>
  <c r="R26" i="1"/>
  <c r="R49" i="1"/>
  <c r="M49" i="1"/>
  <c r="L49" i="1"/>
  <c r="K49" i="1"/>
  <c r="J49" i="1"/>
  <c r="I49" i="1"/>
  <c r="H49" i="1"/>
  <c r="G49" i="1"/>
  <c r="F49" i="1"/>
  <c r="E49" i="1"/>
  <c r="D49" i="1"/>
  <c r="C49" i="1"/>
  <c r="B49" i="1"/>
  <c r="T48" i="1"/>
  <c r="M48" i="1"/>
  <c r="L48" i="1"/>
  <c r="K48" i="1"/>
  <c r="J48" i="1"/>
  <c r="I48" i="1"/>
  <c r="H48" i="1"/>
  <c r="G48" i="1"/>
  <c r="F48" i="1"/>
  <c r="E48" i="1"/>
  <c r="D48" i="1"/>
  <c r="C48" i="1"/>
  <c r="B48" i="1"/>
  <c r="S47" i="1"/>
  <c r="M24" i="1"/>
  <c r="M47" i="1"/>
  <c r="M70" i="1"/>
  <c r="L24" i="1"/>
  <c r="L47" i="1"/>
  <c r="L70" i="1"/>
  <c r="I24" i="1"/>
  <c r="I47" i="1"/>
  <c r="I70" i="1"/>
  <c r="E24" i="1"/>
  <c r="E47" i="1"/>
  <c r="E70" i="1"/>
  <c r="D24" i="1"/>
  <c r="D47" i="1"/>
  <c r="D70" i="1"/>
  <c r="B24" i="1"/>
  <c r="B47" i="1"/>
  <c r="B70" i="1"/>
  <c r="M42" i="1"/>
  <c r="L42" i="1"/>
  <c r="L65" i="1"/>
  <c r="K42" i="1"/>
  <c r="I42" i="1"/>
  <c r="H42" i="1"/>
  <c r="G42" i="1"/>
  <c r="F42" i="1"/>
  <c r="E42" i="1"/>
  <c r="Q42" i="1"/>
  <c r="D42" i="1"/>
  <c r="B42" i="1"/>
  <c r="P42" i="1"/>
  <c r="M41" i="1"/>
  <c r="S41" i="1"/>
  <c r="J41" i="1"/>
  <c r="J64" i="1"/>
  <c r="I41" i="1"/>
  <c r="H41" i="1"/>
  <c r="R41" i="1"/>
  <c r="G41" i="1"/>
  <c r="E41" i="1"/>
  <c r="F41" i="1"/>
  <c r="Q41" i="1"/>
  <c r="C41" i="1"/>
  <c r="L63" i="1"/>
  <c r="J40" i="1"/>
  <c r="J18" i="1"/>
  <c r="J63" i="1"/>
  <c r="I40" i="1"/>
  <c r="H40" i="1"/>
  <c r="R40" i="1"/>
  <c r="G40" i="1"/>
  <c r="E40" i="1"/>
  <c r="Q40" i="1"/>
  <c r="D40" i="1"/>
  <c r="B40" i="1"/>
  <c r="S39" i="1"/>
  <c r="R39" i="1"/>
  <c r="Q39" i="1"/>
  <c r="P39" i="1"/>
  <c r="S38" i="1"/>
  <c r="S16" i="1"/>
  <c r="S61" i="1"/>
  <c r="R38" i="1"/>
  <c r="Q38" i="1"/>
  <c r="P38" i="1"/>
  <c r="R37" i="1"/>
  <c r="Q37" i="1"/>
  <c r="P37" i="1"/>
  <c r="R36" i="1"/>
  <c r="P36" i="1"/>
  <c r="P14" i="1"/>
  <c r="P59" i="1"/>
  <c r="S35" i="1"/>
  <c r="P35" i="1"/>
  <c r="S34" i="1"/>
  <c r="Q34" i="1"/>
  <c r="P34" i="1"/>
  <c r="S33" i="1"/>
  <c r="R33" i="1"/>
  <c r="Q33" i="1"/>
  <c r="P33" i="1"/>
  <c r="P11" i="1"/>
  <c r="P56" i="1"/>
  <c r="S32" i="1"/>
  <c r="R32" i="1"/>
  <c r="Q32" i="1"/>
  <c r="S31" i="1"/>
  <c r="R31" i="1"/>
  <c r="S30" i="1"/>
  <c r="R30" i="1"/>
  <c r="R8" i="1"/>
  <c r="R53" i="1"/>
  <c r="P30" i="1"/>
  <c r="R29" i="1"/>
  <c r="Q29" i="1"/>
  <c r="P29" i="1"/>
  <c r="R28" i="1"/>
  <c r="P28" i="1"/>
  <c r="P6" i="1"/>
  <c r="S27" i="1"/>
  <c r="P27" i="1"/>
  <c r="S26" i="1"/>
  <c r="Q26" i="1"/>
  <c r="P26" i="1"/>
  <c r="S25" i="1"/>
  <c r="R25" i="1"/>
  <c r="Q25" i="1"/>
  <c r="P25" i="1"/>
  <c r="R24" i="1"/>
  <c r="Q24" i="1"/>
  <c r="Q70" i="1"/>
  <c r="P24" i="1"/>
  <c r="K24" i="1"/>
  <c r="K47" i="1"/>
  <c r="K70" i="1"/>
  <c r="H24" i="1"/>
  <c r="H47" i="1"/>
  <c r="H70" i="1"/>
  <c r="G24" i="1"/>
  <c r="G47" i="1"/>
  <c r="G70" i="1"/>
  <c r="C24" i="1"/>
  <c r="C47" i="1"/>
  <c r="C70" i="1"/>
  <c r="L76" i="1"/>
  <c r="I76" i="1"/>
  <c r="F20" i="1"/>
  <c r="M19" i="1"/>
  <c r="L87" i="1"/>
  <c r="I19" i="1"/>
  <c r="H19" i="1"/>
  <c r="G19" i="1"/>
  <c r="G87" i="1"/>
  <c r="F19" i="1"/>
  <c r="E19" i="1"/>
  <c r="C64" i="1"/>
  <c r="H18" i="1"/>
  <c r="I18" i="1"/>
  <c r="M86" i="1"/>
  <c r="G63" i="1"/>
  <c r="E18" i="1"/>
  <c r="S17" i="1"/>
  <c r="S62" i="1"/>
  <c r="R17" i="1"/>
  <c r="Q17" i="1"/>
  <c r="P17" i="1"/>
  <c r="R16" i="1"/>
  <c r="Q16" i="1"/>
  <c r="P16" i="1"/>
  <c r="R15" i="1"/>
  <c r="R60" i="1"/>
  <c r="Q15" i="1"/>
  <c r="P15" i="1"/>
  <c r="R14" i="1"/>
  <c r="S13" i="1"/>
  <c r="S58" i="1"/>
  <c r="P13" i="1"/>
  <c r="S12" i="1"/>
  <c r="Q12" i="1"/>
  <c r="Q57" i="1"/>
  <c r="P12" i="1"/>
  <c r="P57" i="1"/>
  <c r="S11" i="1"/>
  <c r="R11" i="1"/>
  <c r="R56" i="1"/>
  <c r="Q11" i="1"/>
  <c r="S10" i="1"/>
  <c r="R10" i="1"/>
  <c r="R55" i="1"/>
  <c r="Q10" i="1"/>
  <c r="S9" i="1"/>
  <c r="R9" i="1"/>
  <c r="S8" i="1"/>
  <c r="S53" i="1"/>
  <c r="P8" i="1"/>
  <c r="P53" i="1"/>
  <c r="R7" i="1"/>
  <c r="R52" i="1"/>
  <c r="Q7" i="1"/>
  <c r="P7" i="1"/>
  <c r="P52" i="1"/>
  <c r="R6" i="1"/>
  <c r="S5" i="1"/>
  <c r="S50" i="1"/>
  <c r="P5" i="1"/>
  <c r="S4" i="1"/>
  <c r="S49" i="1"/>
  <c r="Q4" i="1"/>
  <c r="P4" i="1"/>
  <c r="P49" i="1"/>
  <c r="S3" i="1"/>
  <c r="R3" i="1"/>
  <c r="R48" i="1"/>
  <c r="Q3" i="1"/>
  <c r="Q48" i="1"/>
  <c r="P3" i="1"/>
  <c r="P48" i="1"/>
  <c r="Y121" i="1"/>
  <c r="K121" i="1"/>
  <c r="F80" i="1"/>
  <c r="F65" i="1"/>
  <c r="S19" i="1"/>
  <c r="S54" i="1"/>
  <c r="I63" i="1"/>
  <c r="I86" i="1"/>
  <c r="S42" i="1"/>
  <c r="F81" i="1"/>
  <c r="AH119" i="1"/>
  <c r="M88" i="1"/>
  <c r="M65" i="1"/>
  <c r="M73" i="1"/>
  <c r="M72" i="1"/>
  <c r="P70" i="1"/>
  <c r="P47" i="1"/>
  <c r="I65" i="1"/>
  <c r="I73" i="1"/>
  <c r="I81" i="1"/>
  <c r="AF137" i="1"/>
  <c r="C138" i="1"/>
  <c r="S138" i="1"/>
  <c r="AF138" i="1"/>
  <c r="Y139" i="1"/>
  <c r="F76" i="1"/>
  <c r="I80" i="1"/>
  <c r="S55" i="1"/>
  <c r="Q18" i="1"/>
  <c r="Q63" i="1"/>
  <c r="F64" i="1"/>
  <c r="R70" i="1"/>
  <c r="R47" i="1"/>
  <c r="S57" i="1"/>
  <c r="M64" i="1"/>
  <c r="P50" i="1"/>
  <c r="P58" i="1"/>
  <c r="F86" i="1"/>
  <c r="H83" i="1"/>
  <c r="H75" i="1"/>
  <c r="H78" i="1"/>
  <c r="H65" i="1"/>
  <c r="H80" i="1"/>
  <c r="H82" i="1"/>
  <c r="H81" i="1"/>
  <c r="H73" i="1"/>
  <c r="S20" i="1"/>
  <c r="S48" i="1"/>
  <c r="H88" i="1"/>
  <c r="I83" i="1"/>
  <c r="I75" i="1"/>
  <c r="I82" i="1"/>
  <c r="I74" i="1"/>
  <c r="I77" i="1"/>
  <c r="I79" i="1"/>
  <c r="I71" i="1"/>
  <c r="I88" i="1"/>
  <c r="I78" i="1"/>
  <c r="E63" i="1"/>
  <c r="F82" i="1"/>
  <c r="H243" i="1"/>
  <c r="H246" i="1"/>
  <c r="P243" i="1"/>
  <c r="P246" i="1"/>
  <c r="X243" i="1"/>
  <c r="X246" i="1"/>
  <c r="AF243" i="1"/>
  <c r="AF246" i="1"/>
  <c r="G77" i="1"/>
  <c r="G76" i="1"/>
  <c r="G88" i="1"/>
  <c r="G79" i="1"/>
  <c r="Q52" i="1"/>
  <c r="K65" i="1"/>
  <c r="C71" i="1"/>
  <c r="C74" i="1"/>
  <c r="L77" i="1"/>
  <c r="D193" i="1"/>
  <c r="D196" i="1"/>
  <c r="L193" i="1"/>
  <c r="L196" i="1"/>
  <c r="T193" i="1"/>
  <c r="T196" i="1"/>
  <c r="AB193" i="1"/>
  <c r="AB196" i="1"/>
  <c r="V193" i="1"/>
  <c r="F246" i="1"/>
  <c r="C246" i="1"/>
  <c r="K246" i="1"/>
  <c r="N246" i="1"/>
  <c r="Z246" i="1"/>
  <c r="AD246" i="1"/>
  <c r="B217" i="1"/>
  <c r="B220" i="1"/>
  <c r="R217" i="1"/>
  <c r="J81" i="1"/>
  <c r="Q55" i="1"/>
  <c r="G74" i="1"/>
  <c r="L78" i="1"/>
  <c r="G82" i="1"/>
  <c r="N196" i="1"/>
  <c r="C81" i="1"/>
  <c r="C73" i="1"/>
  <c r="C72" i="1"/>
  <c r="C75" i="1"/>
  <c r="K73" i="1"/>
  <c r="K80" i="1"/>
  <c r="K72" i="1"/>
  <c r="K83" i="1"/>
  <c r="Q47" i="1"/>
  <c r="G64" i="1"/>
  <c r="J71" i="1"/>
  <c r="G72" i="1"/>
  <c r="B78" i="1"/>
  <c r="G80" i="1"/>
  <c r="D217" i="1"/>
  <c r="L218" i="1"/>
  <c r="L223" i="1"/>
  <c r="L217" i="1"/>
  <c r="J217" i="1"/>
  <c r="D82" i="1"/>
  <c r="L80" i="1"/>
  <c r="L72" i="1"/>
  <c r="L88" i="1"/>
  <c r="L79" i="1"/>
  <c r="L71" i="1"/>
  <c r="L82" i="1"/>
  <c r="L74" i="1"/>
  <c r="G65" i="1"/>
  <c r="K71" i="1"/>
  <c r="C78" i="1"/>
  <c r="K82" i="1"/>
  <c r="C88" i="1"/>
  <c r="P121" i="1"/>
  <c r="AF121" i="1"/>
  <c r="E217" i="1"/>
  <c r="M217" i="1"/>
  <c r="M220" i="1"/>
  <c r="U217" i="1"/>
  <c r="U220" i="1"/>
  <c r="AC217" i="1"/>
  <c r="N243" i="1"/>
  <c r="AI241" i="1"/>
  <c r="AJ241" i="1"/>
  <c r="AK241" i="1"/>
  <c r="H244" i="1"/>
  <c r="H249" i="1"/>
  <c r="Z196" i="1"/>
  <c r="E267" i="1"/>
  <c r="AB267" i="1"/>
  <c r="D270" i="1"/>
  <c r="G193" i="1"/>
  <c r="G196" i="1"/>
  <c r="O193" i="1"/>
  <c r="O196" i="1"/>
  <c r="AE193" i="1"/>
  <c r="AE196" i="1"/>
  <c r="X217" i="1"/>
  <c r="P220" i="1"/>
  <c r="Z243" i="1"/>
  <c r="M243" i="1"/>
  <c r="AC243" i="1"/>
  <c r="T267" i="1"/>
  <c r="Z193" i="1"/>
  <c r="V267" i="1"/>
  <c r="H270" i="1"/>
  <c r="X270" i="1"/>
  <c r="B267" i="1"/>
  <c r="R267" i="1"/>
  <c r="Z267" i="1"/>
  <c r="I193" i="1"/>
  <c r="Q193" i="1"/>
  <c r="AG193" i="1"/>
  <c r="S220" i="1"/>
  <c r="AA220" i="1"/>
  <c r="D243" i="1"/>
  <c r="M244" i="1"/>
  <c r="M249" i="1"/>
  <c r="V270" i="1"/>
  <c r="Y270" i="1"/>
  <c r="E193" i="1"/>
  <c r="M193" i="1"/>
  <c r="G267" i="1"/>
  <c r="Q65" i="1"/>
  <c r="V218" i="1"/>
  <c r="V223" i="1"/>
  <c r="N218" i="1"/>
  <c r="N223" i="1"/>
  <c r="H218" i="1"/>
  <c r="H223" i="1"/>
  <c r="Z244" i="1"/>
  <c r="Z249" i="1"/>
  <c r="S81" i="1"/>
  <c r="N139" i="1"/>
  <c r="S80" i="1"/>
  <c r="F139" i="1"/>
  <c r="X244" i="1"/>
  <c r="X249" i="1"/>
  <c r="S73" i="1"/>
  <c r="J218" i="1"/>
  <c r="J223" i="1"/>
  <c r="AB218" i="1"/>
  <c r="AB223" i="1"/>
  <c r="G139" i="1"/>
  <c r="T139" i="1"/>
  <c r="J139" i="1"/>
  <c r="S78" i="1"/>
  <c r="S74" i="1"/>
  <c r="AB244" i="1"/>
  <c r="AB249" i="1"/>
  <c r="I244" i="1"/>
  <c r="I249" i="1"/>
  <c r="G244" i="1"/>
  <c r="G249" i="1"/>
  <c r="J244" i="1"/>
  <c r="J249" i="1"/>
  <c r="AC218" i="1"/>
  <c r="AC223" i="1"/>
  <c r="P139" i="1"/>
  <c r="S84" i="1"/>
  <c r="B5" i="3"/>
  <c r="B4" i="3"/>
  <c r="B3" i="3"/>
  <c r="B3" i="10"/>
  <c r="B121" i="1"/>
  <c r="AJ119" i="1"/>
  <c r="AK119" i="1"/>
  <c r="S56" i="1"/>
  <c r="S79" i="1"/>
  <c r="X193" i="1"/>
  <c r="X196" i="1"/>
  <c r="G220" i="1"/>
  <c r="G218" i="1"/>
  <c r="G223" i="1"/>
  <c r="D65" i="1"/>
  <c r="D75" i="1"/>
  <c r="D72" i="1"/>
  <c r="D78" i="1"/>
  <c r="D79" i="1"/>
  <c r="D80" i="1"/>
  <c r="D81" i="1"/>
  <c r="D88" i="1"/>
  <c r="D76" i="1"/>
  <c r="D71" i="1"/>
  <c r="D83" i="1"/>
  <c r="D77" i="1"/>
  <c r="Y196" i="1"/>
  <c r="Y193" i="1"/>
  <c r="AI191" i="1"/>
  <c r="AJ191" i="1"/>
  <c r="Y194" i="1"/>
  <c r="Y199" i="1"/>
  <c r="E81" i="1"/>
  <c r="E82" i="1"/>
  <c r="E74" i="1"/>
  <c r="E79" i="1"/>
  <c r="E80" i="1"/>
  <c r="E86" i="1"/>
  <c r="E78" i="1"/>
  <c r="E76" i="1"/>
  <c r="E71" i="1"/>
  <c r="E87" i="1"/>
  <c r="E65" i="1"/>
  <c r="E73" i="1"/>
  <c r="E88" i="1"/>
  <c r="E83" i="1"/>
  <c r="E77" i="1"/>
  <c r="E72" i="1"/>
  <c r="E75" i="1"/>
  <c r="D86" i="1"/>
  <c r="D63" i="1"/>
  <c r="P18" i="1"/>
  <c r="D64" i="1"/>
  <c r="D87" i="1"/>
  <c r="AB139" i="1"/>
  <c r="L139" i="1"/>
  <c r="U139" i="1"/>
  <c r="R139" i="1"/>
  <c r="X139" i="1"/>
  <c r="C139" i="1"/>
  <c r="O139" i="1"/>
  <c r="E139" i="1"/>
  <c r="Q139" i="1"/>
  <c r="AA139" i="1"/>
  <c r="W139" i="1"/>
  <c r="AF140" i="1"/>
  <c r="I139" i="1"/>
  <c r="Z139" i="1"/>
  <c r="K139" i="1"/>
  <c r="H139" i="1"/>
  <c r="B139" i="1"/>
  <c r="S60" i="1"/>
  <c r="S83" i="1"/>
  <c r="S18" i="1"/>
  <c r="K63" i="1"/>
  <c r="K86" i="1"/>
  <c r="B193" i="1"/>
  <c r="B196" i="1"/>
  <c r="U244" i="1"/>
  <c r="U249" i="1"/>
  <c r="AE139" i="1"/>
  <c r="D73" i="1"/>
  <c r="H87" i="1"/>
  <c r="H64" i="1"/>
  <c r="R19" i="1"/>
  <c r="V121" i="1"/>
  <c r="X121" i="1"/>
  <c r="AE121" i="1"/>
  <c r="U121" i="1"/>
  <c r="J121" i="1"/>
  <c r="AC121" i="1"/>
  <c r="C121" i="1"/>
  <c r="M121" i="1"/>
  <c r="I121" i="1"/>
  <c r="N121" i="1"/>
  <c r="H121" i="1"/>
  <c r="Q121" i="1"/>
  <c r="G121" i="1"/>
  <c r="AB121" i="1"/>
  <c r="P60" i="1"/>
  <c r="B77" i="1"/>
  <c r="B80" i="1"/>
  <c r="P20" i="1"/>
  <c r="B74" i="1"/>
  <c r="B83" i="1"/>
  <c r="B86" i="1"/>
  <c r="B79" i="1"/>
  <c r="B72" i="1"/>
  <c r="B65" i="1"/>
  <c r="B81" i="1"/>
  <c r="B71" i="1"/>
  <c r="B76" i="1"/>
  <c r="B75" i="1"/>
  <c r="B73" i="1"/>
  <c r="B88" i="1"/>
  <c r="B87" i="1"/>
  <c r="Q218" i="1"/>
  <c r="Q223" i="1"/>
  <c r="Q220" i="1"/>
  <c r="Q20" i="1"/>
  <c r="Q83" i="1"/>
  <c r="Q60" i="1"/>
  <c r="P244" i="1"/>
  <c r="P249" i="1"/>
  <c r="V244" i="1"/>
  <c r="V249" i="1"/>
  <c r="Y244" i="1"/>
  <c r="Y249" i="1"/>
  <c r="AF244" i="1"/>
  <c r="AF249" i="1"/>
  <c r="T244" i="1"/>
  <c r="T249" i="1"/>
  <c r="AE244" i="1"/>
  <c r="AE249" i="1"/>
  <c r="AA244" i="1"/>
  <c r="AA249" i="1"/>
  <c r="AG244" i="1"/>
  <c r="AG249" i="1"/>
  <c r="Q244" i="1"/>
  <c r="Q249" i="1"/>
  <c r="AC244" i="1"/>
  <c r="AC249" i="1"/>
  <c r="W244" i="1"/>
  <c r="W249" i="1"/>
  <c r="K244" i="1"/>
  <c r="K249" i="1"/>
  <c r="N244" i="1"/>
  <c r="N249" i="1"/>
  <c r="O244" i="1"/>
  <c r="O249" i="1"/>
  <c r="S244" i="1"/>
  <c r="S249" i="1"/>
  <c r="B244" i="1"/>
  <c r="AL241" i="1"/>
  <c r="AD244" i="1"/>
  <c r="AD249" i="1"/>
  <c r="S87" i="1"/>
  <c r="S64" i="1"/>
  <c r="I64" i="1"/>
  <c r="I87" i="1"/>
  <c r="AH153" i="1"/>
  <c r="N155" i="1"/>
  <c r="AD155" i="1"/>
  <c r="AH174" i="1"/>
  <c r="AB176" i="1"/>
  <c r="D176" i="1"/>
  <c r="E246" i="1"/>
  <c r="E244" i="1"/>
  <c r="E249" i="1"/>
  <c r="E243" i="1"/>
  <c r="Q267" i="1"/>
  <c r="Q270" i="1"/>
  <c r="L244" i="1"/>
  <c r="L249" i="1"/>
  <c r="D74" i="1"/>
  <c r="S88" i="1"/>
  <c r="S77" i="1"/>
  <c r="S75" i="1"/>
  <c r="S72" i="1"/>
  <c r="S76" i="1"/>
  <c r="S65" i="1"/>
  <c r="S71" i="1"/>
  <c r="R54" i="1"/>
  <c r="R20" i="1"/>
  <c r="R77" i="1"/>
  <c r="R59" i="1"/>
  <c r="H86" i="1"/>
  <c r="R18" i="1"/>
  <c r="H63" i="1"/>
  <c r="J80" i="1"/>
  <c r="J78" i="1"/>
  <c r="J65" i="1"/>
  <c r="J76" i="1"/>
  <c r="J79" i="1"/>
  <c r="J75" i="1"/>
  <c r="J77" i="1"/>
  <c r="J82" i="1"/>
  <c r="J74" i="1"/>
  <c r="J88" i="1"/>
  <c r="J83" i="1"/>
  <c r="J73" i="1"/>
  <c r="G217" i="1"/>
  <c r="Q217" i="1"/>
  <c r="S59" i="1"/>
  <c r="S82" i="1"/>
  <c r="F196" i="1"/>
  <c r="F193" i="1"/>
  <c r="F194" i="1"/>
  <c r="F199" i="1"/>
  <c r="W267" i="1"/>
  <c r="W270" i="1"/>
  <c r="Q49" i="1"/>
  <c r="P122" i="1"/>
  <c r="AC196" i="1"/>
  <c r="AC193" i="1"/>
  <c r="AC194" i="1"/>
  <c r="AC199" i="1"/>
  <c r="B270" i="1"/>
  <c r="U267" i="1"/>
  <c r="W196" i="1"/>
  <c r="Y218" i="1"/>
  <c r="Y223" i="1"/>
  <c r="P218" i="1"/>
  <c r="P223" i="1"/>
  <c r="D218" i="1"/>
  <c r="D223" i="1"/>
  <c r="U218" i="1"/>
  <c r="U223" i="1"/>
  <c r="AH215" i="1"/>
  <c r="B218" i="1"/>
  <c r="X218" i="1"/>
  <c r="X223" i="1"/>
  <c r="M218" i="1"/>
  <c r="M223" i="1"/>
  <c r="AA218" i="1"/>
  <c r="AA223" i="1"/>
  <c r="F75" i="1"/>
  <c r="F74" i="1"/>
  <c r="F77" i="1"/>
  <c r="F72" i="1"/>
  <c r="F73" i="1"/>
  <c r="F87" i="1"/>
  <c r="F71" i="1"/>
  <c r="F83" i="1"/>
  <c r="F78" i="1"/>
  <c r="F88" i="1"/>
  <c r="M82" i="1"/>
  <c r="M74" i="1"/>
  <c r="M76" i="1"/>
  <c r="M81" i="1"/>
  <c r="M83" i="1"/>
  <c r="M80" i="1"/>
  <c r="M87" i="1"/>
  <c r="M79" i="1"/>
  <c r="M71" i="1"/>
  <c r="M78" i="1"/>
  <c r="AB122" i="1"/>
  <c r="W121" i="1"/>
  <c r="Q155" i="1"/>
  <c r="Y155" i="1"/>
  <c r="J196" i="1"/>
  <c r="J193" i="1"/>
  <c r="D246" i="1"/>
  <c r="D244" i="1"/>
  <c r="D249" i="1"/>
  <c r="I267" i="1"/>
  <c r="I270" i="1"/>
  <c r="L267" i="1"/>
  <c r="L270" i="1"/>
  <c r="U294" i="1"/>
  <c r="L291" i="1"/>
  <c r="T220" i="1"/>
  <c r="T217" i="1"/>
  <c r="T218" i="1"/>
  <c r="T223" i="1"/>
  <c r="M294" i="1"/>
  <c r="M291" i="1"/>
  <c r="Z218" i="1"/>
  <c r="Z223" i="1"/>
  <c r="R50" i="1"/>
  <c r="R73" i="1"/>
  <c r="AA121" i="1"/>
  <c r="F267" i="1"/>
  <c r="F270" i="1"/>
  <c r="S218" i="1"/>
  <c r="S223" i="1"/>
  <c r="K218" i="1"/>
  <c r="K223" i="1"/>
  <c r="W193" i="1"/>
  <c r="Z217" i="1"/>
  <c r="J86" i="1"/>
  <c r="P40" i="1"/>
  <c r="B63" i="1"/>
  <c r="M77" i="1"/>
  <c r="H122" i="1"/>
  <c r="R121" i="1"/>
  <c r="AD121" i="1"/>
  <c r="AD122" i="1"/>
  <c r="Z121" i="1"/>
  <c r="D139" i="1"/>
  <c r="S139" i="1"/>
  <c r="B155" i="1"/>
  <c r="U243" i="1"/>
  <c r="U246" i="1"/>
  <c r="AE265" i="1"/>
  <c r="AF265" i="1"/>
  <c r="C267" i="1"/>
  <c r="Y294" i="1"/>
  <c r="Y291" i="1"/>
  <c r="P291" i="1"/>
  <c r="B292" i="1"/>
  <c r="K270" i="1"/>
  <c r="K267" i="1"/>
  <c r="F122" i="1"/>
  <c r="Q294" i="1"/>
  <c r="Q291" i="1"/>
  <c r="F79" i="1"/>
  <c r="Q56" i="1"/>
  <c r="P51" i="1"/>
  <c r="S122" i="1"/>
  <c r="S121" i="1"/>
  <c r="AI153" i="1"/>
  <c r="I220" i="1"/>
  <c r="O217" i="1"/>
  <c r="O218" i="1"/>
  <c r="O223" i="1"/>
  <c r="N270" i="1"/>
  <c r="N267" i="1"/>
  <c r="R42" i="1"/>
  <c r="Q81" i="1"/>
  <c r="P19" i="1"/>
  <c r="B64" i="1"/>
  <c r="K81" i="1"/>
  <c r="K75" i="1"/>
  <c r="K74" i="1"/>
  <c r="K88" i="1"/>
  <c r="K76" i="1"/>
  <c r="K79" i="1"/>
  <c r="D121" i="1"/>
  <c r="J155" i="1"/>
  <c r="B194" i="1"/>
  <c r="E220" i="1"/>
  <c r="E218" i="1"/>
  <c r="E223" i="1"/>
  <c r="S267" i="1"/>
  <c r="AC292" i="1"/>
  <c r="AC297" i="1"/>
  <c r="AC294" i="1"/>
  <c r="T291" i="1"/>
  <c r="H77" i="1"/>
  <c r="H72" i="1"/>
  <c r="H76" i="1"/>
  <c r="H74" i="1"/>
  <c r="C82" i="1"/>
  <c r="C79" i="1"/>
  <c r="C77" i="1"/>
  <c r="C86" i="1"/>
  <c r="C80" i="1"/>
  <c r="C87" i="1"/>
  <c r="C76" i="1"/>
  <c r="C83" i="1"/>
  <c r="T121" i="1"/>
  <c r="M139" i="1"/>
  <c r="AC139" i="1"/>
  <c r="S155" i="1"/>
  <c r="N193" i="1"/>
  <c r="N194" i="1"/>
  <c r="N199" i="1"/>
  <c r="U196" i="1"/>
  <c r="U193" i="1"/>
  <c r="Q19" i="1"/>
  <c r="E64" i="1"/>
  <c r="V139" i="1"/>
  <c r="AD139" i="1"/>
  <c r="AD196" i="1"/>
  <c r="AD193" i="1"/>
  <c r="C196" i="1"/>
  <c r="W218" i="1"/>
  <c r="W223" i="1"/>
  <c r="H220" i="1"/>
  <c r="H217" i="1"/>
  <c r="C291" i="1"/>
  <c r="D291" i="1"/>
  <c r="E291" i="1"/>
  <c r="J291" i="1"/>
  <c r="K291" i="1"/>
  <c r="O291" i="1"/>
  <c r="S291" i="1"/>
  <c r="V291" i="1"/>
  <c r="W291" i="1"/>
  <c r="AA291" i="1"/>
  <c r="AB291" i="1"/>
  <c r="AF291" i="1"/>
  <c r="L292" i="1"/>
  <c r="L297" i="1"/>
  <c r="I294" i="1"/>
  <c r="D294" i="1"/>
  <c r="R51" i="1"/>
  <c r="G78" i="1"/>
  <c r="G71" i="1"/>
  <c r="AK170" i="1"/>
  <c r="AJ170" i="1"/>
  <c r="O243" i="1"/>
  <c r="AA243" i="1"/>
  <c r="K243" i="1"/>
  <c r="AE243" i="1"/>
  <c r="F243" i="1"/>
  <c r="W243" i="1"/>
  <c r="AA292" i="1"/>
  <c r="AA297" i="1"/>
  <c r="K292" i="1"/>
  <c r="K297" i="1"/>
  <c r="B294" i="1"/>
  <c r="AF294" i="1"/>
  <c r="F63" i="1"/>
  <c r="AJ149" i="1"/>
  <c r="R292" i="1"/>
  <c r="R297" i="1"/>
  <c r="P41" i="1"/>
  <c r="J87" i="1"/>
  <c r="E121" i="1"/>
  <c r="O121" i="1"/>
  <c r="Y217" i="1"/>
  <c r="S217" i="1"/>
  <c r="K217" i="1"/>
  <c r="C217" i="1"/>
  <c r="B199" i="1"/>
  <c r="P87" i="1"/>
  <c r="P64" i="1"/>
  <c r="AG265" i="1"/>
  <c r="J268" i="1"/>
  <c r="J273" i="1"/>
  <c r="V268" i="1"/>
  <c r="V273" i="1"/>
  <c r="E268" i="1"/>
  <c r="E273" i="1"/>
  <c r="Z268" i="1"/>
  <c r="Z273" i="1"/>
  <c r="Y268" i="1"/>
  <c r="Y273" i="1"/>
  <c r="T268" i="1"/>
  <c r="T273" i="1"/>
  <c r="G268" i="1"/>
  <c r="G273" i="1"/>
  <c r="M268" i="1"/>
  <c r="M273" i="1"/>
  <c r="R268" i="1"/>
  <c r="R273" i="1"/>
  <c r="L268" i="1"/>
  <c r="L273" i="1"/>
  <c r="AB268" i="1"/>
  <c r="AB273" i="1"/>
  <c r="H268" i="1"/>
  <c r="H273" i="1"/>
  <c r="S268" i="1"/>
  <c r="S273" i="1"/>
  <c r="D268" i="1"/>
  <c r="D273" i="1"/>
  <c r="W268" i="1"/>
  <c r="W273" i="1"/>
  <c r="P268" i="1"/>
  <c r="P273" i="1"/>
  <c r="X268" i="1"/>
  <c r="X273" i="1"/>
  <c r="AA268" i="1"/>
  <c r="AA273" i="1"/>
  <c r="I268" i="1"/>
  <c r="I273" i="1"/>
  <c r="P88" i="1"/>
  <c r="P75" i="1"/>
  <c r="P77" i="1"/>
  <c r="P71" i="1"/>
  <c r="P81" i="1"/>
  <c r="P78" i="1"/>
  <c r="P76" i="1"/>
  <c r="P82" i="1"/>
  <c r="P79" i="1"/>
  <c r="R72" i="1"/>
  <c r="R79" i="1"/>
  <c r="R74" i="1"/>
  <c r="R80" i="1"/>
  <c r="R81" i="1"/>
  <c r="R78" i="1"/>
  <c r="R76" i="1"/>
  <c r="R65" i="1"/>
  <c r="R88" i="1"/>
  <c r="R84" i="1"/>
  <c r="R83" i="1"/>
  <c r="Q71" i="1"/>
  <c r="Q80" i="1"/>
  <c r="Q77" i="1"/>
  <c r="Q72" i="1"/>
  <c r="Q74" i="1"/>
  <c r="Q88" i="1"/>
  <c r="Q73" i="1"/>
  <c r="Q75" i="1"/>
  <c r="Q76" i="1"/>
  <c r="Q82" i="1"/>
  <c r="Q78" i="1"/>
  <c r="Q86" i="1"/>
  <c r="AG196" i="1"/>
  <c r="R75" i="1"/>
  <c r="P72" i="1"/>
  <c r="W194" i="1"/>
  <c r="W199" i="1"/>
  <c r="R71" i="1"/>
  <c r="W292" i="1"/>
  <c r="W297" i="1"/>
  <c r="Q64" i="1"/>
  <c r="Q87" i="1"/>
  <c r="P73" i="1"/>
  <c r="AD220" i="1"/>
  <c r="Q292" i="1"/>
  <c r="Q297" i="1"/>
  <c r="P292" i="1"/>
  <c r="P297" i="1"/>
  <c r="D155" i="1"/>
  <c r="AJ153" i="1"/>
  <c r="W155" i="1"/>
  <c r="E155" i="1"/>
  <c r="L155" i="1"/>
  <c r="M155" i="1"/>
  <c r="AK153" i="1"/>
  <c r="O155" i="1"/>
  <c r="AB155" i="1"/>
  <c r="U155" i="1"/>
  <c r="G155" i="1"/>
  <c r="K155" i="1"/>
  <c r="R155" i="1"/>
  <c r="X155" i="1"/>
  <c r="AA155" i="1"/>
  <c r="V155" i="1"/>
  <c r="P155" i="1"/>
  <c r="Z155" i="1"/>
  <c r="T155" i="1"/>
  <c r="H155" i="1"/>
  <c r="C155" i="1"/>
  <c r="AC155" i="1"/>
  <c r="AH246" i="1"/>
  <c r="I155" i="1"/>
  <c r="R86" i="1"/>
  <c r="R63" i="1"/>
  <c r="X194" i="1"/>
  <c r="X199" i="1"/>
  <c r="P83" i="1"/>
  <c r="R87" i="1"/>
  <c r="R64" i="1"/>
  <c r="K176" i="1"/>
  <c r="E176" i="1"/>
  <c r="R176" i="1"/>
  <c r="Q176" i="1"/>
  <c r="U176" i="1"/>
  <c r="AJ174" i="1"/>
  <c r="Y176" i="1"/>
  <c r="M176" i="1"/>
  <c r="S176" i="1"/>
  <c r="H176" i="1"/>
  <c r="V176" i="1"/>
  <c r="B176" i="1"/>
  <c r="AA176" i="1"/>
  <c r="F176" i="1"/>
  <c r="C176" i="1"/>
  <c r="O176" i="1"/>
  <c r="P176" i="1"/>
  <c r="J176" i="1"/>
  <c r="W176" i="1"/>
  <c r="AC176" i="1"/>
  <c r="Z176" i="1"/>
  <c r="I176" i="1"/>
  <c r="L176" i="1"/>
  <c r="N176" i="1"/>
  <c r="AK174" i="1"/>
  <c r="X176" i="1"/>
  <c r="G176" i="1"/>
  <c r="AD176" i="1"/>
  <c r="B297" i="1"/>
  <c r="S292" i="1"/>
  <c r="S297" i="1"/>
  <c r="AJ289" i="1"/>
  <c r="N292" i="1"/>
  <c r="N297" i="1"/>
  <c r="F292" i="1"/>
  <c r="F297" i="1"/>
  <c r="E292" i="1"/>
  <c r="E297" i="1"/>
  <c r="V292" i="1"/>
  <c r="V297" i="1"/>
  <c r="J292" i="1"/>
  <c r="J297" i="1"/>
  <c r="D292" i="1"/>
  <c r="D297" i="1"/>
  <c r="X292" i="1"/>
  <c r="X297" i="1"/>
  <c r="E194" i="1"/>
  <c r="E199" i="1"/>
  <c r="I194" i="1"/>
  <c r="I199" i="1"/>
  <c r="O194" i="1"/>
  <c r="O199" i="1"/>
  <c r="AE194" i="1"/>
  <c r="AE199" i="1"/>
  <c r="P194" i="1"/>
  <c r="P199" i="1"/>
  <c r="D194" i="1"/>
  <c r="D199" i="1"/>
  <c r="Q194" i="1"/>
  <c r="Q199" i="1"/>
  <c r="T194" i="1"/>
  <c r="T199" i="1"/>
  <c r="AA194" i="1"/>
  <c r="AA199" i="1"/>
  <c r="K194" i="1"/>
  <c r="K199" i="1"/>
  <c r="S194" i="1"/>
  <c r="S199" i="1"/>
  <c r="AD194" i="1"/>
  <c r="AD199" i="1"/>
  <c r="H194" i="1"/>
  <c r="H199" i="1"/>
  <c r="R194" i="1"/>
  <c r="R199" i="1"/>
  <c r="AF194" i="1"/>
  <c r="AF199" i="1"/>
  <c r="V194" i="1"/>
  <c r="V199" i="1"/>
  <c r="AK191" i="1"/>
  <c r="AB194" i="1"/>
  <c r="AB199" i="1"/>
  <c r="M194" i="1"/>
  <c r="M199" i="1"/>
  <c r="N268" i="1"/>
  <c r="N273" i="1"/>
  <c r="T176" i="1"/>
  <c r="P65" i="1"/>
  <c r="P86" i="1"/>
  <c r="P63" i="1"/>
  <c r="Z292" i="1"/>
  <c r="Z297" i="1"/>
  <c r="AE292" i="1"/>
  <c r="AE297" i="1"/>
  <c r="T292" i="1"/>
  <c r="T297" i="1"/>
  <c r="Z194" i="1"/>
  <c r="Z199" i="1"/>
  <c r="P74" i="1"/>
  <c r="U268" i="1"/>
  <c r="U273" i="1"/>
  <c r="U292" i="1"/>
  <c r="U297" i="1"/>
  <c r="AD218" i="1"/>
  <c r="B223" i="1"/>
  <c r="AD223" i="1"/>
  <c r="B268" i="1"/>
  <c r="R82" i="1"/>
  <c r="F155" i="1"/>
  <c r="B249" i="1"/>
  <c r="AH249" i="1"/>
  <c r="AH244" i="1"/>
  <c r="I292" i="1"/>
  <c r="I297" i="1"/>
  <c r="H292" i="1"/>
  <c r="H297" i="1"/>
  <c r="M292" i="1"/>
  <c r="M297" i="1"/>
  <c r="J194" i="1"/>
  <c r="J199" i="1"/>
  <c r="Q268" i="1"/>
  <c r="Q273" i="1"/>
  <c r="P80" i="1"/>
  <c r="AD292" i="1"/>
  <c r="AD297" i="1"/>
  <c r="AB292" i="1"/>
  <c r="AB297" i="1"/>
  <c r="L194" i="1"/>
  <c r="L199" i="1"/>
  <c r="Q79" i="1"/>
  <c r="K268" i="1"/>
  <c r="K273" i="1"/>
  <c r="Y292" i="1"/>
  <c r="Y297" i="1"/>
  <c r="AC270" i="1"/>
  <c r="S63" i="1"/>
  <c r="S86" i="1"/>
  <c r="M122" i="1"/>
  <c r="AE122" i="1"/>
  <c r="E122" i="1"/>
  <c r="G122" i="1"/>
  <c r="Y122" i="1"/>
  <c r="U122" i="1"/>
  <c r="W122" i="1"/>
  <c r="T122" i="1"/>
  <c r="L122" i="1"/>
  <c r="X122" i="1"/>
  <c r="V122" i="1"/>
  <c r="AC122" i="1"/>
  <c r="Z122" i="1"/>
  <c r="K122" i="1"/>
  <c r="J122" i="1"/>
  <c r="D122" i="1"/>
  <c r="AF122" i="1"/>
  <c r="N122" i="1"/>
  <c r="C122" i="1"/>
  <c r="R122" i="1"/>
  <c r="O122" i="1"/>
  <c r="I122" i="1"/>
  <c r="AA122" i="1"/>
  <c r="Q122" i="1"/>
  <c r="B122" i="1"/>
  <c r="Y177" i="1"/>
  <c r="J177" i="1"/>
  <c r="I177" i="1"/>
  <c r="K177" i="1"/>
  <c r="B177" i="1"/>
  <c r="Z177" i="1"/>
  <c r="F177" i="1"/>
  <c r="C177" i="1"/>
  <c r="Q177" i="1"/>
  <c r="X177" i="1"/>
  <c r="U177" i="1"/>
  <c r="M177" i="1"/>
  <c r="O177" i="1"/>
  <c r="H177" i="1"/>
  <c r="N177" i="1"/>
  <c r="S177" i="1"/>
  <c r="D177" i="1"/>
  <c r="E177" i="1"/>
  <c r="P177" i="1"/>
  <c r="AC177" i="1"/>
  <c r="AA177" i="1"/>
  <c r="R177" i="1"/>
  <c r="W177" i="1"/>
  <c r="AD177" i="1"/>
  <c r="V177" i="1"/>
  <c r="L177" i="1"/>
  <c r="T177" i="1"/>
  <c r="G177" i="1"/>
  <c r="AB177" i="1"/>
  <c r="AA156" i="1"/>
  <c r="U156" i="1"/>
  <c r="O156" i="1"/>
  <c r="X156" i="1"/>
  <c r="J156" i="1"/>
  <c r="Z156" i="1"/>
  <c r="P156" i="1"/>
  <c r="E156" i="1"/>
  <c r="I156" i="1"/>
  <c r="B156" i="1"/>
  <c r="G156" i="1"/>
  <c r="H156" i="1"/>
  <c r="S156" i="1"/>
  <c r="W156" i="1"/>
  <c r="M156" i="1"/>
  <c r="K156" i="1"/>
  <c r="C156" i="1"/>
  <c r="Q156" i="1"/>
  <c r="L156" i="1"/>
  <c r="AB156" i="1"/>
  <c r="AD156" i="1"/>
  <c r="AC156" i="1"/>
  <c r="R156" i="1"/>
  <c r="T156" i="1"/>
  <c r="D156" i="1"/>
  <c r="F156" i="1"/>
  <c r="Y156" i="1"/>
  <c r="N156" i="1"/>
  <c r="V156" i="1"/>
  <c r="AF297" i="1"/>
  <c r="B273" i="1"/>
  <c r="AC273" i="1"/>
  <c r="AC268" i="1"/>
  <c r="AG199" i="1"/>
  <c r="AF292" i="1"/>
  <c r="AG194" i="1"/>
</calcChain>
</file>

<file path=xl/sharedStrings.xml><?xml version="1.0" encoding="utf-8"?>
<sst xmlns="http://schemas.openxmlformats.org/spreadsheetml/2006/main" count="1635" uniqueCount="327">
  <si>
    <t>CPu</t>
  </si>
  <si>
    <t>2014-01</t>
  </si>
  <si>
    <t>2014-02</t>
  </si>
  <si>
    <t>2014-03</t>
  </si>
  <si>
    <t>2014-04</t>
  </si>
  <si>
    <t>2014-05</t>
  </si>
  <si>
    <t>2014-06</t>
  </si>
  <si>
    <t>2014-07</t>
  </si>
  <si>
    <t>2014-08</t>
  </si>
  <si>
    <t>2014-09</t>
  </si>
  <si>
    <t>2014-10</t>
  </si>
  <si>
    <t>2014-11</t>
  </si>
  <si>
    <t>2014-12</t>
  </si>
  <si>
    <t>Q1 2014</t>
  </si>
  <si>
    <t>Q2 2014</t>
  </si>
  <si>
    <t>Q3 2014</t>
  </si>
  <si>
    <t>Q4 2014</t>
  </si>
  <si>
    <t>2013-11</t>
  </si>
  <si>
    <t>2013-12</t>
  </si>
  <si>
    <t>ALICE</t>
  </si>
  <si>
    <t>ATLAS</t>
  </si>
  <si>
    <t>CMS</t>
  </si>
  <si>
    <t>LHCb</t>
  </si>
  <si>
    <t>H1</t>
  </si>
  <si>
    <t>ILC</t>
  </si>
  <si>
    <t>MICE</t>
  </si>
  <si>
    <t>NA48/NA62</t>
  </si>
  <si>
    <t>Pheno</t>
  </si>
  <si>
    <t>SNO+</t>
  </si>
  <si>
    <t>SuperB</t>
  </si>
  <si>
    <t>T2K</t>
  </si>
  <si>
    <t>Others</t>
  </si>
  <si>
    <t>ZEUS</t>
  </si>
  <si>
    <t>DTeam/Ops</t>
  </si>
  <si>
    <t>    </t>
  </si>
  <si>
    <t>LHC (ex Alice)</t>
  </si>
  <si>
    <t>LHC (Inc Alice)</t>
  </si>
  <si>
    <t>        </t>
  </si>
  <si>
    <t>Non LHC</t>
  </si>
  <si>
    <t>Other</t>
  </si>
  <si>
    <t>         </t>
  </si>
  <si>
    <t>Total</t>
  </si>
  <si>
    <t>       </t>
  </si>
  <si>
    <t>Wall times:</t>
  </si>
  <si>
    <t>          </t>
  </si>
  <si>
    <t> </t>
  </si>
  <si>
    <t>LHC (inc Alice)</t>
  </si>
  <si>
    <t>CPU Efficiency</t>
  </si>
  <si>
    <t>Non-LHC</t>
  </si>
  <si>
    <t>Fraction of CPU usage</t>
  </si>
  <si>
    <t>SUBREGION</t>
  </si>
  <si>
    <t>alice</t>
  </si>
  <si>
    <t>atlas</t>
  </si>
  <si>
    <t>biomed</t>
  </si>
  <si>
    <t>calice</t>
  </si>
  <si>
    <t>cernatschool.org</t>
  </si>
  <si>
    <t>cms</t>
  </si>
  <si>
    <t>dteam</t>
  </si>
  <si>
    <t>dzero</t>
  </si>
  <si>
    <t>earthsci.vo.gridpp.ac.uk</t>
  </si>
  <si>
    <t>enmr.eu</t>
  </si>
  <si>
    <t>epic.vo.gridpp.ac.uk</t>
  </si>
  <si>
    <t>esr</t>
  </si>
  <si>
    <t>fusion</t>
  </si>
  <si>
    <t>geant4</t>
  </si>
  <si>
    <t>gridpp</t>
  </si>
  <si>
    <t>hone</t>
  </si>
  <si>
    <t>hyperk.org</t>
  </si>
  <si>
    <t>ilc</t>
  </si>
  <si>
    <t>lhcb</t>
  </si>
  <si>
    <t>mice</t>
  </si>
  <si>
    <t>na62.vo.gridpp.ac.uk</t>
  </si>
  <si>
    <t>ops</t>
  </si>
  <si>
    <t>pheno</t>
  </si>
  <si>
    <t>snoplus.snolab.ca</t>
  </si>
  <si>
    <t>t2k.org</t>
  </si>
  <si>
    <t>vo.landslides.mossaic.org</t>
  </si>
  <si>
    <t>vo.londongrid.ac.uk</t>
  </si>
  <si>
    <t>vo.northgrid.ac.uk</t>
  </si>
  <si>
    <t>vo.scotgrid.ac.uk</t>
  </si>
  <si>
    <t>vo.southgrid.ac.uk</t>
  </si>
  <si>
    <t>zeus</t>
  </si>
  <si>
    <t>LondonT2</t>
  </si>
  <si>
    <t>NorthGrid</t>
  </si>
  <si>
    <t>ScotGrid</t>
  </si>
  <si>
    <t>SouthGrid</t>
  </si>
  <si>
    <t>Tier1A</t>
  </si>
  <si>
    <t>LHC (ex alice)</t>
  </si>
  <si>
    <t>Tier-2</t>
  </si>
  <si>
    <t>Non LHC frac</t>
  </si>
  <si>
    <t>example</t>
  </si>
  <si>
    <t>planck</t>
  </si>
  <si>
    <t>Non Tier-1</t>
  </si>
  <si>
    <t>Normalised CPU time [units 1K.SI2K.Hours] by SUBREGION and VO</t>
  </si>
  <si>
    <t>glast.org</t>
  </si>
  <si>
    <t>None</t>
  </si>
  <si>
    <t>T1 Non LHC fraction</t>
  </si>
  <si>
    <t>%</t>
  </si>
  <si>
    <t>21.93%</t>
  </si>
  <si>
    <t>22.75%</t>
  </si>
  <si>
    <t>7.22%</t>
  </si>
  <si>
    <t>16.03%</t>
  </si>
  <si>
    <t>frac ALICE T1)</t>
  </si>
  <si>
    <t>32.08%</t>
  </si>
  <si>
    <t>=&gt; CSV Dump from EGI accounting portal for the period 10/2014 to 12/2014 &lt;=</t>
  </si>
  <si>
    <t>Values show are NGI_UK Normalised CPU time [units 1K.SI2K.Hours] by SUBREGION and VO&lt;b&gt;&lt;/b&gt;(Units are Hours)</t>
  </si>
  <si>
    <t>comet.j-parc.jp</t>
  </si>
  <si>
    <t>icecube</t>
  </si>
  <si>
    <t>non LHC (inc ALICE)</t>
  </si>
  <si>
    <t>Active</t>
  </si>
  <si>
    <t>(i.e. if total Tier-2 ksi2k &gt; 1000 for quarter. Subtract ATLAS, CMS, dteam, lhcb, ops))</t>
  </si>
  <si>
    <t>Active and &gt; 1%</t>
  </si>
  <si>
    <t>Q1 2015</t>
  </si>
  <si>
    <t>=&gt; CSV Dump from EGI accounting portal for the period 1/2015 to 3/2015 &lt;=</t>
  </si>
  <si>
    <t>Values show are NGI_UK Normalised CPU time [units HEPSPEC06.Hours] by SUBREGION and VO&lt;b&gt;&lt;/b&gt;(Units are Hours)</t>
  </si>
  <si>
    <t>frac ALICE T1</t>
  </si>
  <si>
    <t/>
  </si>
  <si>
    <t>(i.e. if total Tier-2 HS06 &gt; 1000 for quarter. Subtract ATLAS, CMS, dteam, lhcb, ops))</t>
  </si>
  <si>
    <t>=&gt; CSV Dump from EGI accounting portal for the period 7/2015 to 9/2015 &lt;=</t>
  </si>
  <si>
    <t>lsst</t>
  </si>
  <si>
    <t>lz</t>
  </si>
  <si>
    <t>test.ngs.ac.uk</t>
  </si>
  <si>
    <t>CSV</t>
  </si>
  <si>
    <t>Dump</t>
  </si>
  <si>
    <t>from</t>
  </si>
  <si>
    <t>EGI</t>
  </si>
  <si>
    <t>accounting</t>
  </si>
  <si>
    <t>portal</t>
  </si>
  <si>
    <t>for</t>
  </si>
  <si>
    <t>the</t>
  </si>
  <si>
    <t>period</t>
  </si>
  <si>
    <t>10/2015</t>
  </si>
  <si>
    <t>to</t>
  </si>
  <si>
    <t>12/2015</t>
  </si>
  <si>
    <t>&lt;=</t>
  </si>
  <si>
    <t>Values</t>
  </si>
  <si>
    <t>show</t>
  </si>
  <si>
    <t>are</t>
  </si>
  <si>
    <t>NGI_UK</t>
  </si>
  <si>
    <t>Normalised</t>
  </si>
  <si>
    <t>CPU</t>
  </si>
  <si>
    <t>time</t>
  </si>
  <si>
    <t>[units</t>
  </si>
  <si>
    <t>HEPSPEC06.Hours]</t>
  </si>
  <si>
    <t>by</t>
  </si>
  <si>
    <t>and</t>
  </si>
  <si>
    <t>VO&lt;b&gt;&lt;/b&gt;(Units</t>
  </si>
  <si>
    <t>Hours)</t>
  </si>
  <si>
    <t>=&gt; CSV Dump from EGI accounting portal for the period 1/2016 to 3/2016 &lt;=</t>
  </si>
  <si>
    <t>fermilab</t>
  </si>
  <si>
    <t>nordugrid.org</t>
  </si>
  <si>
    <t xml:space="preserve"> </t>
    <phoneticPr fontId="7" type="noConversion"/>
  </si>
  <si>
    <t>csv dump from egi accounting portal for the period 4/2016 to 6/2016</t>
  </si>
  <si>
    <t>dune</t>
  </si>
  <si>
    <t>skatelescope.eu</t>
  </si>
  <si>
    <t>solidexperiment.org</t>
  </si>
  <si>
    <t xml:space="preserve"> </t>
  </si>
  <si>
    <t>vo.moedal.org</t>
  </si>
  <si>
    <t>GridPP Quarterly Report</t>
  </si>
  <si>
    <t>OK</t>
  </si>
  <si>
    <t>Area</t>
  </si>
  <si>
    <t>Other Experiments</t>
  </si>
  <si>
    <t>Includes ALICE</t>
  </si>
  <si>
    <t>Close to target</t>
  </si>
  <si>
    <t>Year</t>
  </si>
  <si>
    <t>Not OK</t>
  </si>
  <si>
    <t>Reported by</t>
  </si>
  <si>
    <t>Duncan Rand</t>
  </si>
  <si>
    <t>Not yet able to be measured</t>
  </si>
  <si>
    <t>Suspended</t>
  </si>
  <si>
    <t>Metric no.</t>
  </si>
  <si>
    <t>Description</t>
  </si>
  <si>
    <t>Source</t>
  </si>
  <si>
    <t>Owner</t>
  </si>
  <si>
    <t>Target</t>
  </si>
  <si>
    <t>Q116</t>
  </si>
  <si>
    <t>Q216</t>
  </si>
  <si>
    <t>Q316</t>
  </si>
  <si>
    <t>Comment Q116</t>
  </si>
  <si>
    <t>Comment Q216</t>
  </si>
  <si>
    <t>Comment Q316</t>
  </si>
  <si>
    <t>1.8.1</t>
  </si>
  <si>
    <t>UK T1 CPU efficiency for "other" experiments
(non-ALICE).</t>
  </si>
  <si>
    <t>T1  CPU accounting</t>
  </si>
  <si>
    <t>Back up to usual level ~91%</t>
    <phoneticPr fontId="7" type="noConversion"/>
  </si>
  <si>
    <t>Slight drop, still above target</t>
  </si>
  <si>
    <t>Still falling.</t>
  </si>
  <si>
    <t>1.8.2</t>
  </si>
  <si>
    <t>Fraction of CPU time used by other experiments at UK T1
(non ALICE).</t>
  </si>
  <si>
    <t>T1&gt;2%</t>
  </si>
  <si>
    <t>Dropped, but still exceeded target.</t>
    <phoneticPr fontId="7" type="noConversion"/>
  </si>
  <si>
    <t>1.8.3</t>
  </si>
  <si>
    <t>Number of new user groups for UK Grid.</t>
  </si>
  <si>
    <t>T1 and T2 accounting.
Email requests, etc</t>
  </si>
  <si>
    <t>&gt;1 per year</t>
  </si>
  <si>
    <t>Some T2 sites now supporting fermilab VO. List now includes: DEAP3600, DiRAC, EUCLID, GalDyn, LIGO, LOFAR, LSST, LZ, PraVDA, SNO+, SuperNemo, UKQCD although not all are running jobs yet. https://www.gridpp.ac.uk/wiki/GridPP_VO_Incubator</t>
  </si>
  <si>
    <t>New VOs: dune, skatelescope.eu, solidexperiment.org added. List now includes: dune, DEAP3600, DiRAC, EUCLID, GalDyn, LIGO, LOFAR, LSST, LZ, dune, PraVDA, skatelescope.org, solidexperiment.org, SNO+, SuperNemo, UKQCD although not all are running jobs yet. https://www.gridpp.ac.uk/wiki/GridPP_VO_Incubator</t>
  </si>
  <si>
    <t>Large increase of CPU use by LZ. vo.moedal.org now supported at QMUL. icecube running jobs at QMUL and Manchester.</t>
  </si>
  <si>
    <t>1.8.4</t>
  </si>
  <si>
    <t>UK T1 CPU efficiency for ALICE.</t>
  </si>
  <si>
    <t>T1  CPU accounting and EGI accounting</t>
  </si>
  <si>
    <t>Efficiency recovering towards previous levels.</t>
    <phoneticPr fontId="7" type="noConversion"/>
  </si>
  <si>
    <t>Increased efficiency</t>
  </si>
  <si>
    <t>1.8.5</t>
  </si>
  <si>
    <t>Fraction of CPU time used by ALICE at UK T1.</t>
  </si>
  <si>
    <t>T1  CPU accounting and EGI acconting</t>
  </si>
  <si>
    <t>T1&gt;5%</t>
  </si>
  <si>
    <t>Increased up to almost three times target.</t>
    <phoneticPr fontId="7" type="noConversion"/>
  </si>
  <si>
    <t>Over twice target</t>
  </si>
  <si>
    <t>Big increase</t>
  </si>
  <si>
    <t>2.4.1</t>
  </si>
  <si>
    <t>No of non LHC VOs (including ALICE) active at UK T2s</t>
  </si>
  <si>
    <t>http://accounting.egi.eu/egi.php</t>
  </si>
  <si>
    <t xml:space="preserve">fermilab added. </t>
    <phoneticPr fontId="7" type="noConversion"/>
  </si>
  <si>
    <t>dune,  icecube added</t>
  </si>
  <si>
    <t>2.4.2</t>
  </si>
  <si>
    <t>Fraction of CPU used by other expts (including ALICE) at UK T2s.</t>
  </si>
  <si>
    <t>Grid&gt;5%</t>
  </si>
  <si>
    <t>alice, biomed, comet, ilc, lsst, pheno, snoplus largest users</t>
  </si>
  <si>
    <t>alice, biomed, gridpp, ilc, lsst, pheno, snoplus are the largest users</t>
  </si>
  <si>
    <t>alice, biomed, gridpp, ilc, lz, pheno, snoplus are the largest users</t>
  </si>
  <si>
    <t>Complete</t>
  </si>
  <si>
    <t>Overdue</t>
  </si>
  <si>
    <t>Quarter</t>
  </si>
  <si>
    <t>Not yet due</t>
  </si>
  <si>
    <t>Milestone no.</t>
  </si>
  <si>
    <t>Due date</t>
  </si>
  <si>
    <t>Date complete</t>
  </si>
  <si>
    <t>Evidence</t>
  </si>
  <si>
    <t>Comment</t>
  </si>
  <si>
    <t>1.8.6</t>
  </si>
  <si>
    <t>Report to PMB on delivery during year</t>
  </si>
  <si>
    <t>OC Docs</t>
  </si>
  <si>
    <t>1.8.7</t>
  </si>
  <si>
    <t>1.8.8</t>
  </si>
  <si>
    <t>1.8.9</t>
  </si>
  <si>
    <t>2016 Q1</t>
  </si>
  <si>
    <t>Progress over last Quarter</t>
  </si>
  <si>
    <t>Work area</t>
  </si>
  <si>
    <t>Successes</t>
  </si>
  <si>
    <t>Problems/Issues</t>
  </si>
  <si>
    <t>A8.2</t>
  </si>
  <si>
    <t>Slight drop</t>
    <phoneticPr fontId="7" type="noConversion"/>
  </si>
  <si>
    <t>A8.6</t>
  </si>
  <si>
    <t>Significant increase up to almost three times target.</t>
    <phoneticPr fontId="7" type="noConversion"/>
  </si>
  <si>
    <t>B4.1</t>
  </si>
  <si>
    <t>No change.</t>
    <phoneticPr fontId="7" type="noConversion"/>
  </si>
  <si>
    <t>B4.2</t>
  </si>
  <si>
    <t>Slight drop but still more than twice the target.</t>
    <phoneticPr fontId="7" type="noConversion"/>
  </si>
  <si>
    <t>Note:To get multiple lines per box use Alt-Return</t>
  </si>
  <si>
    <t>General Risks</t>
  </si>
  <si>
    <t>Risk</t>
  </si>
  <si>
    <t>Mitigating Action</t>
  </si>
  <si>
    <t>It is good that the number of new user groups for UK Grid is steadily growing. However it raises the risk that small VOs do not receive enough support to successfully get going on the grid.</t>
  </si>
  <si>
    <t>Each small VO has been allocated a dedicated GridPP contact. Introductory documentation is being prepared (e.g. https://vm36.tier2.hep.manchester.ac.uk/userguide/). Development on the GridPP Dirac instance is ongoing.</t>
  </si>
  <si>
    <t>Insitute or area specific risks</t>
  </si>
  <si>
    <t>Objectives and Deliverables for Last Quarter</t>
  </si>
  <si>
    <t>Objective/Deliverable</t>
  </si>
  <si>
    <t>Due Date</t>
  </si>
  <si>
    <t>Metric/Output</t>
  </si>
  <si>
    <t>Objectives and Deliverables for Next Quarter</t>
  </si>
  <si>
    <t>2016 Q2</t>
  </si>
  <si>
    <t>dune,  icecube added</t>
  </si>
  <si>
    <t>old text</t>
  </si>
  <si>
    <t>2016 Q3</t>
  </si>
  <si>
    <t>EVAL Notes</t>
  </si>
  <si>
    <t>Publications</t>
  </si>
  <si>
    <t>Date</t>
  </si>
  <si>
    <t>Notes</t>
  </si>
  <si>
    <t>Collaborations</t>
  </si>
  <si>
    <t>Further Funding (eg external grants)</t>
  </si>
  <si>
    <t>Destination of ex staff and recruitment issues</t>
  </si>
  <si>
    <t>Dissemmination events</t>
  </si>
  <si>
    <t>Intellectual Property</t>
  </si>
  <si>
    <t>Spin out companies</t>
  </si>
  <si>
    <t>Roles held on committees and boards</t>
  </si>
  <si>
    <t>Other outputs and Knowledge</t>
  </si>
  <si>
    <t>Q416</t>
  </si>
  <si>
    <t>Comment Q416</t>
  </si>
  <si>
    <t>=&gt; CSV Dump from EGI accounting portal for the period 10/2016 to 12/2016 &lt;=</t>
  </si>
  <si>
    <t>cepc</t>
  </si>
  <si>
    <t>https://accounting.egi.eu/egi.php?SubRegion=1.65&amp;query=normcpu-HEPSPEC06&amp;startYear=2016&amp;startMonth=10&amp;endYear=2016&amp;endMonth=12&amp;yRange=SUBREGION&amp;xRange=VO&amp;voGroup=all&amp;chart=GRBAR&amp;scale=LIN&amp;localJobs=onlygridjobs</t>
  </si>
  <si>
    <t>Large drop, now just above the target</t>
  </si>
  <si>
    <t>alice, dune, ilc, pheno, snoplus are the largest users</t>
  </si>
  <si>
    <t xml:space="preserve">New VO cepc running at QMUL. Solidexperiment.org appears in accounting. Dune increased usage. </t>
  </si>
  <si>
    <t>2016 Q4</t>
  </si>
  <si>
    <t>Q117</t>
  </si>
  <si>
    <t>Comment Q117</t>
  </si>
  <si>
    <t>2017 Q1</t>
  </si>
  <si>
    <t>Slight drop</t>
  </si>
  <si>
    <t>Doubled</t>
  </si>
  <si>
    <t>RAL-LCG2</t>
  </si>
  <si>
    <t>UKI-LT2-Brunel</t>
  </si>
  <si>
    <t>UKI-LT2-IC-HEP</t>
  </si>
  <si>
    <t>UKI-LT2-QMUL</t>
  </si>
  <si>
    <t>UKI-LT2-RHUL</t>
  </si>
  <si>
    <t>UKI-NORTHGRID-LANCS-HEP</t>
  </si>
  <si>
    <t>UKI-NORTHGRID-LIV-HEP</t>
  </si>
  <si>
    <t>UKI-NORTHGRID-MAN-HEP</t>
  </si>
  <si>
    <t>UKI-NORTHGRID-SHEF-HEP</t>
  </si>
  <si>
    <t>UKI-SCOTGRID-DURHAM</t>
  </si>
  <si>
    <t>UKI-SCOTGRID-ECDF</t>
  </si>
  <si>
    <t>UKI-SCOTGRID-GLASGOW</t>
  </si>
  <si>
    <t>UKI-SOUTHGRID-BHAM-HEP</t>
  </si>
  <si>
    <t>UKI-SOUTHGRID-BRIS-HEP</t>
  </si>
  <si>
    <t>UKI-SOUTHGRID-CAM-HEP</t>
  </si>
  <si>
    <t>UKI-SOUTHGRID-OX-HEP</t>
  </si>
  <si>
    <t>UKI-SOUTHGRID-RALPP</t>
  </si>
  <si>
    <t>UKI-SOUTHGRID-SUSX</t>
  </si>
  <si>
    <t>OC Docs and review SS</t>
  </si>
  <si>
    <t>Q217</t>
  </si>
  <si>
    <t>Comment Q217</t>
  </si>
  <si>
    <t>Only just above target</t>
  </si>
  <si>
    <t>Almost three times target</t>
  </si>
  <si>
    <t>osg</t>
  </si>
  <si>
    <t>total</t>
  </si>
  <si>
    <t>cernatschool, LSST, vo.moedal.org have increased usage</t>
  </si>
  <si>
    <t xml:space="preserve"> alice, biomed, lz, pheno, snoplus are the largest users</t>
  </si>
  <si>
    <t>2017 Q2</t>
  </si>
  <si>
    <t>Comment Q317</t>
  </si>
  <si>
    <t>2017 Q3</t>
  </si>
  <si>
    <t>Improved efficiency</t>
  </si>
  <si>
    <t>UKI-LT2-UCL-HEP</t>
  </si>
  <si>
    <t>https://accounting.egi.eu/wlcg/country/United%20Kingdom/normcpu/SITE/VO/2017/7/2017/9/all/localinfrajobs/</t>
  </si>
  <si>
    <t>alice, cepc, lz, pheno, snoplus are the largest users</t>
  </si>
  <si>
    <t>Q317</t>
  </si>
  <si>
    <t>vo.londongrid.ac.uk has been decommissioned. cepc using ~6%.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</si>
</sst>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E+00"/>
  </numFmts>
  <fonts count="9" x14ac:knownFonts="1">
    <font>
      <sz val="10"/>
      <name val="Arial"/>
      <family val="2"/>
      <charset val="1"/>
    </font>
    <font>
      <b/>
      <sz val="10"/>
      <name val="Arial"/>
      <family val="2"/>
      <charset val="1"/>
    </font>
    <font>
      <sz val="10"/>
      <color rgb="FFC00000"/>
      <name val="Arial"/>
      <family val="2"/>
      <charset val="1"/>
    </font>
    <font>
      <b/>
      <i/>
      <sz val="10"/>
      <color rgb="FFDD0806"/>
      <name val="Arial"/>
      <family val="2"/>
      <charset val="1"/>
    </font>
    <font>
      <u/>
      <sz val="10"/>
      <color rgb="FF0000D4"/>
      <name val="Arial"/>
      <family val="2"/>
      <charset val="1"/>
    </font>
    <font>
      <sz val="10"/>
      <name val="Arial"/>
      <family val="2"/>
      <charset val="1"/>
    </font>
    <font>
      <sz val="10"/>
      <color indexed="20"/>
      <name val="Arial"/>
      <family val="2"/>
      <charset val="1"/>
    </font>
    <font>
      <sz val="8"/>
      <name val="Verdana"/>
      <family val="2"/>
    </font>
    <font>
      <sz val="10"/>
      <color rgb="FFFF0000"/>
      <name val="Arial"/>
      <family val="2"/>
      <charset val="1"/>
    </font>
  </fonts>
  <fills count="15">
    <fill>
      <patternFill patternType="none"/>
    </fill>
    <fill>
      <patternFill patternType="gray125"/>
    </fill>
    <fill>
      <patternFill patternType="solid">
        <fgColor rgb="FF99CCFF"/>
        <bgColor rgb="FF93CDDD"/>
      </patternFill>
    </fill>
    <fill>
      <patternFill patternType="solid">
        <fgColor rgb="FF1FB714"/>
        <bgColor rgb="FF00AE00"/>
      </patternFill>
    </fill>
    <fill>
      <patternFill patternType="solid">
        <fgColor rgb="FFCCFFFF"/>
        <bgColor rgb="FFCCFFFF"/>
      </patternFill>
    </fill>
    <fill>
      <patternFill patternType="solid">
        <fgColor rgb="FFFF9900"/>
        <bgColor rgb="FFFF950E"/>
      </patternFill>
    </fill>
    <fill>
      <patternFill patternType="solid">
        <fgColor rgb="FFDD0806"/>
        <bgColor rgb="FFC00000"/>
      </patternFill>
    </fill>
    <fill>
      <patternFill patternType="solid">
        <fgColor rgb="FFCC99FF"/>
        <bgColor rgb="FF9999FF"/>
      </patternFill>
    </fill>
    <fill>
      <patternFill patternType="solid">
        <fgColor rgb="FF000000"/>
        <bgColor rgb="FF003300"/>
      </patternFill>
    </fill>
    <fill>
      <patternFill patternType="solid">
        <fgColor rgb="FF93CDDD"/>
        <bgColor rgb="FF99CCFF"/>
      </patternFill>
    </fill>
    <fill>
      <patternFill patternType="solid">
        <fgColor rgb="FF00AE00"/>
        <bgColor rgb="FF1FB714"/>
      </patternFill>
    </fill>
    <fill>
      <patternFill patternType="solid">
        <fgColor rgb="FF00FFFF"/>
        <bgColor rgb="FF00FFFF"/>
      </patternFill>
    </fill>
    <fill>
      <patternFill patternType="solid">
        <fgColor indexed="52"/>
        <bgColor indexed="52"/>
      </patternFill>
    </fill>
    <fill>
      <patternFill patternType="solid">
        <fgColor indexed="60"/>
        <bgColor indexed="25"/>
      </patternFill>
    </fill>
    <fill>
      <patternFill patternType="solid">
        <fgColor rgb="FF00B050"/>
        <bgColor indexed="64"/>
      </patternFill>
    </fill>
  </fills>
  <borders count="17">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style="thick">
        <color auto="1"/>
      </left>
      <right style="thick">
        <color auto="1"/>
      </right>
      <top style="thick">
        <color auto="1"/>
      </top>
      <bottom/>
      <diagonal/>
    </border>
    <border>
      <left style="thick">
        <color auto="1"/>
      </left>
      <right/>
      <top/>
      <bottom/>
      <diagonal/>
    </border>
    <border>
      <left style="thick">
        <color auto="1"/>
      </left>
      <right style="thick">
        <color auto="1"/>
      </right>
      <top/>
      <bottom/>
      <diagonal/>
    </border>
    <border>
      <left style="thick">
        <color auto="1"/>
      </left>
      <right/>
      <top/>
      <bottom style="thick">
        <color auto="1"/>
      </bottom>
      <diagonal/>
    </border>
    <border>
      <left style="thick">
        <color auto="1"/>
      </left>
      <right style="thick">
        <color auto="1"/>
      </right>
      <top/>
      <bottom style="thick">
        <color auto="1"/>
      </bottom>
      <diagonal/>
    </border>
    <border>
      <left/>
      <right style="thick">
        <color auto="1"/>
      </right>
      <top style="thick">
        <color auto="1"/>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style="thick">
        <color auto="1"/>
      </right>
      <top style="thick">
        <color auto="1"/>
      </top>
      <bottom/>
      <diagonal/>
    </border>
    <border>
      <left/>
      <right/>
      <top style="thick">
        <color auto="1"/>
      </top>
      <bottom style="thick">
        <color auto="1"/>
      </bottom>
      <diagonal/>
    </border>
    <border>
      <left/>
      <right style="thick">
        <color auto="1"/>
      </right>
      <top/>
      <bottom/>
      <diagonal/>
    </border>
    <border>
      <left style="thin">
        <color auto="1"/>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1">
    <xf numFmtId="0" fontId="0" fillId="0" borderId="0"/>
  </cellStyleXfs>
  <cellXfs count="127">
    <xf numFmtId="0" fontId="0" fillId="0" borderId="0" xfId="0"/>
    <xf numFmtId="0" fontId="1" fillId="0" borderId="0" xfId="0" applyFont="1"/>
    <xf numFmtId="0" fontId="0" fillId="0" borderId="0" xfId="0" applyFont="1"/>
    <xf numFmtId="10" fontId="1" fillId="0" borderId="0" xfId="0" applyNumberFormat="1" applyFont="1"/>
    <xf numFmtId="10" fontId="0" fillId="0" borderId="0" xfId="0" applyNumberFormat="1"/>
    <xf numFmtId="49" fontId="0" fillId="0" borderId="0" xfId="0" applyNumberFormat="1" applyFont="1"/>
    <xf numFmtId="0" fontId="0" fillId="0" borderId="0" xfId="0" applyAlignment="1">
      <alignment horizontal="right"/>
    </xf>
    <xf numFmtId="10" fontId="0" fillId="0" borderId="0" xfId="0" applyNumberFormat="1" applyAlignment="1">
      <alignment horizontal="right"/>
    </xf>
    <xf numFmtId="0" fontId="2" fillId="0" borderId="0" xfId="0" applyFont="1"/>
    <xf numFmtId="0" fontId="0" fillId="0" borderId="0" xfId="0" applyFont="1" applyAlignment="1">
      <alignment wrapText="1"/>
    </xf>
    <xf numFmtId="0" fontId="1" fillId="2" borderId="1" xfId="0" applyFont="1" applyFill="1" applyBorder="1"/>
    <xf numFmtId="0" fontId="0" fillId="2" borderId="1" xfId="0" applyFill="1" applyBorder="1" applyAlignment="1">
      <alignment wrapText="1"/>
    </xf>
    <xf numFmtId="0" fontId="0" fillId="0" borderId="0" xfId="0" applyBorder="1" applyAlignment="1">
      <alignment wrapText="1"/>
    </xf>
    <xf numFmtId="0" fontId="0" fillId="3" borderId="2" xfId="0" applyFill="1" applyBorder="1"/>
    <xf numFmtId="0" fontId="0" fillId="0" borderId="3" xfId="0" applyFont="1" applyBorder="1" applyAlignment="1"/>
    <xf numFmtId="0" fontId="1" fillId="4" borderId="1" xfId="0" applyFont="1" applyFill="1" applyBorder="1"/>
    <xf numFmtId="0" fontId="0" fillId="0" borderId="1" xfId="0" applyFont="1" applyBorder="1" applyAlignment="1">
      <alignment wrapText="1"/>
    </xf>
    <xf numFmtId="0" fontId="3" fillId="0" borderId="0" xfId="0" applyFont="1" applyBorder="1" applyAlignment="1">
      <alignment horizontal="right" wrapText="1"/>
    </xf>
    <xf numFmtId="0" fontId="0" fillId="5" borderId="4" xfId="0" applyFont="1" applyFill="1" applyBorder="1"/>
    <xf numFmtId="0" fontId="0" fillId="0" borderId="5" xfId="0" applyFont="1" applyBorder="1" applyAlignment="1"/>
    <xf numFmtId="0" fontId="0" fillId="6" borderId="4" xfId="0" applyFill="1" applyBorder="1"/>
    <xf numFmtId="0" fontId="0" fillId="7" borderId="4" xfId="0" applyFill="1" applyBorder="1"/>
    <xf numFmtId="0" fontId="0" fillId="8" borderId="6" xfId="0" applyFill="1" applyBorder="1"/>
    <xf numFmtId="0" fontId="0" fillId="0" borderId="7" xfId="0" applyFont="1" applyBorder="1" applyAlignment="1"/>
    <xf numFmtId="0" fontId="1" fillId="2" borderId="8" xfId="0" applyFont="1" applyFill="1" applyBorder="1" applyAlignment="1">
      <alignment wrapText="1"/>
    </xf>
    <xf numFmtId="164" fontId="1" fillId="9" borderId="6" xfId="0" applyNumberFormat="1" applyFont="1" applyFill="1" applyBorder="1" applyAlignment="1">
      <alignment vertical="top" wrapText="1"/>
    </xf>
    <xf numFmtId="0" fontId="1" fillId="2" borderId="6" xfId="0" applyFont="1" applyFill="1" applyBorder="1" applyAlignment="1">
      <alignment vertical="top" wrapText="1"/>
    </xf>
    <xf numFmtId="0" fontId="4" fillId="0" borderId="1" xfId="0" applyFont="1" applyBorder="1" applyAlignment="1" applyProtection="1">
      <alignment horizontal="right" vertical="top" wrapText="1"/>
    </xf>
    <xf numFmtId="0" fontId="0" fillId="0" borderId="9" xfId="0" applyFont="1" applyBorder="1" applyAlignment="1">
      <alignment horizontal="right" vertical="top" wrapText="1"/>
    </xf>
    <xf numFmtId="9" fontId="0" fillId="0" borderId="6" xfId="0" applyNumberFormat="1" applyBorder="1" applyAlignment="1">
      <alignment vertical="top" wrapText="1"/>
    </xf>
    <xf numFmtId="165" fontId="0" fillId="10" borderId="8" xfId="0" applyNumberFormat="1" applyFill="1" applyBorder="1" applyAlignment="1">
      <alignment horizontal="right" vertical="top" wrapText="1"/>
    </xf>
    <xf numFmtId="0" fontId="1" fillId="2" borderId="10" xfId="0" applyFont="1" applyFill="1" applyBorder="1" applyAlignment="1">
      <alignment vertical="top" wrapText="1"/>
    </xf>
    <xf numFmtId="0" fontId="0" fillId="0" borderId="10" xfId="0" applyFont="1" applyBorder="1" applyAlignment="1">
      <alignment horizontal="right" vertical="top" wrapText="1"/>
    </xf>
    <xf numFmtId="164" fontId="1" fillId="9" borderId="10" xfId="0" applyNumberFormat="1" applyFont="1" applyFill="1" applyBorder="1" applyAlignment="1">
      <alignment vertical="top" wrapText="1"/>
    </xf>
    <xf numFmtId="0" fontId="1" fillId="5" borderId="10" xfId="0" applyFont="1" applyFill="1" applyBorder="1" applyAlignment="1">
      <alignment vertical="top" wrapText="1"/>
    </xf>
    <xf numFmtId="0" fontId="0" fillId="10" borderId="8" xfId="0" applyFill="1" applyBorder="1" applyAlignment="1">
      <alignment horizontal="right" vertical="top" wrapText="1"/>
    </xf>
    <xf numFmtId="0" fontId="5" fillId="0" borderId="8" xfId="0" applyFont="1" applyBorder="1" applyAlignment="1">
      <alignment vertical="top" wrapText="1"/>
    </xf>
    <xf numFmtId="0" fontId="1" fillId="2" borderId="1" xfId="0" applyFont="1" applyFill="1" applyBorder="1" applyAlignment="1">
      <alignment vertical="top" wrapText="1"/>
    </xf>
    <xf numFmtId="0" fontId="0" fillId="0" borderId="1" xfId="0" applyFont="1" applyBorder="1" applyAlignment="1">
      <alignment horizontal="right" vertical="top" wrapText="1"/>
    </xf>
    <xf numFmtId="165" fontId="0" fillId="10" borderId="10" xfId="0" applyNumberFormat="1" applyFont="1" applyFill="1" applyBorder="1" applyAlignment="1">
      <alignment horizontal="right" vertical="top" wrapText="1"/>
    </xf>
    <xf numFmtId="164" fontId="1" fillId="0" borderId="0" xfId="0" applyNumberFormat="1" applyFont="1" applyBorder="1" applyAlignment="1">
      <alignment vertical="top" wrapText="1"/>
    </xf>
    <xf numFmtId="0" fontId="0" fillId="0" borderId="0" xfId="0" applyFont="1" applyBorder="1" applyAlignment="1">
      <alignment vertical="top" wrapText="1"/>
    </xf>
    <xf numFmtId="0" fontId="0" fillId="0" borderId="0" xfId="0" applyFont="1" applyBorder="1" applyAlignment="1">
      <alignment horizontal="right" vertical="top" wrapText="1"/>
    </xf>
    <xf numFmtId="164" fontId="1" fillId="4" borderId="10" xfId="0" applyNumberFormat="1" applyFont="1" applyFill="1" applyBorder="1" applyAlignment="1">
      <alignment vertical="top" wrapText="1"/>
    </xf>
    <xf numFmtId="0" fontId="1" fillId="11" borderId="1" xfId="0" applyFont="1" applyFill="1" applyBorder="1" applyAlignment="1">
      <alignment vertical="top" wrapText="1"/>
    </xf>
    <xf numFmtId="0" fontId="4" fillId="0" borderId="11" xfId="0" applyFont="1" applyBorder="1" applyAlignment="1" applyProtection="1">
      <alignment horizontal="right" vertical="top" wrapText="1"/>
    </xf>
    <xf numFmtId="0" fontId="0" fillId="3" borderId="12" xfId="0" applyFont="1" applyFill="1" applyBorder="1" applyAlignment="1">
      <alignment horizontal="right" vertical="top" wrapText="1"/>
    </xf>
    <xf numFmtId="0" fontId="1" fillId="4" borderId="1" xfId="0" applyFont="1" applyFill="1" applyBorder="1" applyAlignment="1">
      <alignment vertical="top" wrapText="1"/>
    </xf>
    <xf numFmtId="0" fontId="5" fillId="0" borderId="1" xfId="0" applyFont="1" applyBorder="1" applyAlignment="1">
      <alignment vertical="top" wrapText="1"/>
    </xf>
    <xf numFmtId="0" fontId="0" fillId="0" borderId="0" xfId="0" applyBorder="1"/>
    <xf numFmtId="0" fontId="0" fillId="0" borderId="11" xfId="0" applyFont="1" applyBorder="1"/>
    <xf numFmtId="0" fontId="0" fillId="0" borderId="13" xfId="0" applyFont="1" applyBorder="1"/>
    <xf numFmtId="0" fontId="0" fillId="0" borderId="4" xfId="0" applyBorder="1"/>
    <xf numFmtId="0" fontId="0" fillId="0" borderId="9" xfId="0" applyFont="1" applyBorder="1"/>
    <xf numFmtId="164" fontId="1" fillId="4" borderId="7" xfId="0" applyNumberFormat="1" applyFont="1" applyFill="1" applyBorder="1" applyAlignment="1">
      <alignment vertical="top" wrapText="1"/>
    </xf>
    <xf numFmtId="0" fontId="0" fillId="2" borderId="1" xfId="0" applyFont="1" applyFill="1" applyBorder="1" applyAlignment="1">
      <alignment horizontal="justify" vertical="top"/>
    </xf>
    <xf numFmtId="17" fontId="0" fillId="2" borderId="1" xfId="0" applyNumberFormat="1" applyFont="1" applyFill="1" applyBorder="1" applyAlignment="1">
      <alignment vertical="top"/>
    </xf>
    <xf numFmtId="0" fontId="0" fillId="0" borderId="1" xfId="0" applyFont="1" applyBorder="1" applyAlignment="1">
      <alignment horizontal="right" wrapText="1"/>
    </xf>
    <xf numFmtId="0" fontId="0" fillId="2" borderId="1" xfId="0" applyFill="1" applyBorder="1"/>
    <xf numFmtId="0" fontId="1" fillId="4" borderId="7" xfId="0" applyFont="1" applyFill="1" applyBorder="1"/>
    <xf numFmtId="0" fontId="0" fillId="0" borderId="7" xfId="0" applyBorder="1"/>
    <xf numFmtId="0" fontId="0" fillId="0" borderId="1" xfId="0" applyFont="1" applyBorder="1"/>
    <xf numFmtId="0" fontId="1" fillId="2" borderId="10" xfId="0" applyFont="1" applyFill="1" applyBorder="1" applyAlignment="1">
      <alignment wrapText="1"/>
    </xf>
    <xf numFmtId="0" fontId="1" fillId="0" borderId="3"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center" wrapText="1"/>
    </xf>
    <xf numFmtId="0" fontId="0" fillId="0" borderId="8" xfId="0" applyBorder="1" applyAlignment="1">
      <alignment vertical="top" wrapText="1"/>
    </xf>
    <xf numFmtId="0" fontId="0" fillId="0" borderId="7" xfId="0" applyFont="1" applyFill="1" applyBorder="1" applyAlignment="1">
      <alignment wrapText="1"/>
    </xf>
    <xf numFmtId="0" fontId="8" fillId="0" borderId="0" xfId="0" applyFont="1"/>
    <xf numFmtId="0" fontId="0" fillId="10" borderId="14" xfId="0" applyFill="1" applyBorder="1" applyAlignment="1">
      <alignment horizontal="right" vertical="top" wrapText="1"/>
    </xf>
    <xf numFmtId="0" fontId="0" fillId="0" borderId="8" xfId="0" applyFont="1" applyBorder="1" applyAlignment="1">
      <alignment vertical="top" wrapText="1"/>
    </xf>
    <xf numFmtId="0" fontId="0" fillId="0" borderId="0" xfId="0" applyFont="1" applyBorder="1" applyAlignment="1"/>
    <xf numFmtId="0" fontId="0" fillId="0" borderId="1" xfId="0" applyFont="1" applyBorder="1" applyAlignment="1">
      <alignment horizontal="left" vertical="top" wrapText="1"/>
    </xf>
    <xf numFmtId="0" fontId="0" fillId="0" borderId="1" xfId="0" applyBorder="1" applyAlignment="1">
      <alignment vertical="top" wrapText="1"/>
    </xf>
    <xf numFmtId="0" fontId="0" fillId="0" borderId="1" xfId="0" applyFont="1" applyBorder="1" applyAlignment="1">
      <alignment vertical="top" wrapText="1"/>
    </xf>
    <xf numFmtId="0" fontId="0" fillId="0" borderId="1" xfId="0" applyBorder="1" applyAlignment="1">
      <alignment vertical="top" wrapText="1"/>
    </xf>
    <xf numFmtId="165" fontId="0" fillId="10" borderId="7" xfId="0" applyNumberFormat="1" applyFont="1" applyFill="1" applyBorder="1" applyAlignment="1">
      <alignment horizontal="right" vertical="top" wrapText="1"/>
    </xf>
    <xf numFmtId="165" fontId="0" fillId="10" borderId="1" xfId="0" applyNumberFormat="1" applyFont="1" applyFill="1" applyBorder="1" applyAlignment="1">
      <alignment horizontal="right" vertical="top" wrapText="1"/>
    </xf>
    <xf numFmtId="165" fontId="0" fillId="3" borderId="10" xfId="0" applyNumberFormat="1" applyFont="1" applyFill="1" applyBorder="1" applyAlignment="1">
      <alignment horizontal="right" vertical="top" wrapText="1"/>
    </xf>
    <xf numFmtId="0" fontId="0" fillId="3" borderId="15" xfId="0" applyFont="1" applyFill="1" applyBorder="1" applyAlignment="1">
      <alignment horizontal="right" vertical="top" wrapText="1"/>
    </xf>
    <xf numFmtId="166" fontId="0" fillId="0" borderId="0" xfId="0" applyNumberFormat="1"/>
    <xf numFmtId="11" fontId="0" fillId="0" borderId="0" xfId="0" applyNumberFormat="1"/>
    <xf numFmtId="0" fontId="0" fillId="0" borderId="1" xfId="0" applyBorder="1" applyAlignment="1">
      <alignment vertical="top" wrapText="1"/>
    </xf>
    <xf numFmtId="0" fontId="0" fillId="0" borderId="1" xfId="0" applyFont="1" applyBorder="1" applyAlignment="1">
      <alignment vertical="top" wrapText="1"/>
    </xf>
    <xf numFmtId="0" fontId="0" fillId="0" borderId="1" xfId="0" applyFont="1" applyBorder="1" applyAlignment="1">
      <alignment vertical="top" wrapText="1"/>
    </xf>
    <xf numFmtId="165" fontId="0" fillId="14" borderId="8" xfId="0" applyNumberFormat="1" applyFill="1" applyBorder="1" applyAlignment="1">
      <alignment horizontal="right" vertical="top" wrapText="1"/>
    </xf>
    <xf numFmtId="0" fontId="0" fillId="14" borderId="8" xfId="0" applyFill="1" applyBorder="1" applyAlignment="1">
      <alignment horizontal="right" vertical="top" wrapText="1"/>
    </xf>
    <xf numFmtId="165" fontId="0" fillId="14" borderId="10" xfId="0" applyNumberFormat="1" applyFont="1" applyFill="1" applyBorder="1" applyAlignment="1">
      <alignment horizontal="right" vertical="top" wrapText="1"/>
    </xf>
    <xf numFmtId="0" fontId="0" fillId="14" borderId="15" xfId="0" applyFont="1" applyFill="1" applyBorder="1" applyAlignment="1">
      <alignment horizontal="right" vertical="top" wrapText="1"/>
    </xf>
    <xf numFmtId="165" fontId="0" fillId="14" borderId="7" xfId="0" applyNumberFormat="1" applyFont="1" applyFill="1" applyBorder="1" applyAlignment="1">
      <alignment horizontal="right" vertical="top" wrapText="1"/>
    </xf>
    <xf numFmtId="17" fontId="0" fillId="14" borderId="1" xfId="0" applyNumberFormat="1" applyFont="1" applyFill="1" applyBorder="1" applyAlignment="1">
      <alignment horizontal="right" wrapText="1"/>
    </xf>
    <xf numFmtId="0" fontId="0" fillId="0" borderId="1" xfId="0" applyBorder="1" applyAlignment="1">
      <alignment vertical="top" wrapText="1"/>
    </xf>
    <xf numFmtId="0" fontId="0" fillId="0" borderId="1" xfId="0" applyFont="1" applyBorder="1" applyAlignment="1">
      <alignment vertical="top" wrapText="1"/>
    </xf>
    <xf numFmtId="0" fontId="0" fillId="0" borderId="1" xfId="0" applyFont="1" applyBorder="1" applyAlignment="1">
      <alignment vertical="top" wrapText="1"/>
    </xf>
    <xf numFmtId="0" fontId="0" fillId="0" borderId="1" xfId="0" applyBorder="1" applyAlignment="1">
      <alignment vertical="top" wrapText="1"/>
    </xf>
    <xf numFmtId="0" fontId="0" fillId="0" borderId="1" xfId="0" applyFont="1" applyBorder="1" applyAlignment="1">
      <alignment vertical="top" wrapText="1"/>
    </xf>
    <xf numFmtId="165" fontId="0" fillId="14" borderId="1" xfId="0" applyNumberFormat="1" applyFont="1" applyFill="1" applyBorder="1" applyAlignment="1">
      <alignment horizontal="right" vertical="top" wrapText="1"/>
    </xf>
    <xf numFmtId="0" fontId="0" fillId="14" borderId="16" xfId="0" applyFont="1" applyFill="1" applyBorder="1" applyAlignment="1">
      <alignment horizontal="right" vertical="top" wrapText="1"/>
    </xf>
    <xf numFmtId="0" fontId="0" fillId="14" borderId="1" xfId="0" applyFont="1" applyFill="1" applyBorder="1" applyAlignment="1">
      <alignment horizontal="right" vertical="top" wrapText="1"/>
    </xf>
    <xf numFmtId="0" fontId="0" fillId="0" borderId="0" xfId="0" applyFont="1" applyBorder="1" applyAlignment="1"/>
    <xf numFmtId="14" fontId="0" fillId="0" borderId="1" xfId="0" applyNumberFormat="1" applyBorder="1" applyAlignment="1">
      <alignment horizontal="center" vertical="center" wrapText="1"/>
    </xf>
    <xf numFmtId="0" fontId="0" fillId="0" borderId="1" xfId="0" applyFont="1" applyBorder="1" applyAlignment="1">
      <alignment horizontal="center" vertical="center" wrapText="1"/>
    </xf>
    <xf numFmtId="0" fontId="1" fillId="12" borderId="10" xfId="0" applyFont="1" applyFill="1" applyBorder="1" applyAlignment="1">
      <alignment horizontal="center"/>
    </xf>
    <xf numFmtId="0" fontId="1" fillId="12" borderId="1" xfId="0" applyFont="1" applyFill="1" applyBorder="1" applyAlignment="1">
      <alignment horizontal="center"/>
    </xf>
    <xf numFmtId="0" fontId="1" fillId="12" borderId="8" xfId="0" applyFont="1" applyFill="1" applyBorder="1" applyAlignment="1">
      <alignment horizontal="center"/>
    </xf>
    <xf numFmtId="0" fontId="1" fillId="0" borderId="1" xfId="0" applyFont="1" applyBorder="1" applyAlignment="1">
      <alignment horizontal="left" vertical="top" wrapText="1"/>
    </xf>
    <xf numFmtId="14" fontId="0" fillId="0" borderId="1" xfId="0" applyNumberFormat="1" applyBorder="1" applyAlignment="1">
      <alignment horizontal="center" vertical="top"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0" borderId="1" xfId="0" applyBorder="1" applyAlignment="1">
      <alignment vertical="top" wrapText="1"/>
    </xf>
    <xf numFmtId="0" fontId="0" fillId="0" borderId="1" xfId="0" applyFont="1" applyBorder="1" applyAlignment="1">
      <alignment vertical="top" wrapText="1"/>
    </xf>
    <xf numFmtId="0" fontId="0" fillId="0" borderId="1" xfId="0" applyFont="1" applyBorder="1" applyAlignment="1">
      <alignment vertical="center" wrapText="1"/>
    </xf>
    <xf numFmtId="0" fontId="0" fillId="0" borderId="2" xfId="0"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center" vertical="top" wrapText="1"/>
    </xf>
    <xf numFmtId="0" fontId="0" fillId="0" borderId="1" xfId="0" applyFont="1" applyBorder="1" applyAlignment="1">
      <alignment horizontal="center" vertical="top"/>
    </xf>
    <xf numFmtId="0" fontId="8" fillId="0" borderId="1" xfId="0" applyFont="1" applyBorder="1" applyAlignment="1">
      <alignment horizontal="center" vertical="center" wrapText="1"/>
    </xf>
    <xf numFmtId="0" fontId="1" fillId="13" borderId="10" xfId="0" applyFont="1" applyFill="1" applyBorder="1" applyAlignment="1">
      <alignment horizontal="center"/>
    </xf>
    <xf numFmtId="0" fontId="1" fillId="13" borderId="1" xfId="0" applyFont="1" applyFill="1" applyBorder="1" applyAlignment="1">
      <alignment horizontal="center"/>
    </xf>
    <xf numFmtId="0" fontId="0" fillId="0" borderId="0" xfId="0" applyFont="1" applyBorder="1" applyAlignment="1">
      <alignment horizontal="center" vertical="center" wrapText="1"/>
    </xf>
    <xf numFmtId="15" fontId="0" fillId="0" borderId="1" xfId="0" applyNumberFormat="1" applyFont="1" applyBorder="1" applyAlignment="1">
      <alignment horizontal="center"/>
    </xf>
    <xf numFmtId="0" fontId="0" fillId="0" borderId="1" xfId="0" applyFont="1" applyBorder="1" applyAlignment="1">
      <alignment horizontal="center" vertical="center"/>
    </xf>
    <xf numFmtId="0" fontId="0" fillId="0" borderId="7" xfId="0" applyFon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Medium7"/>
  <colors>
    <indexedColors>
      <rgbColor rgb="FF000000"/>
      <rgbColor rgb="FFFFFFFF"/>
      <rgbColor rgb="FFDD0806"/>
      <rgbColor rgb="FF00FF00"/>
      <rgbColor rgb="FF0000FF"/>
      <rgbColor rgb="FFFFFF00"/>
      <rgbColor rgb="FFFF00FF"/>
      <rgbColor rgb="FF00FFFF"/>
      <rgbColor rgb="FFC00000"/>
      <rgbColor rgb="FF00AE00"/>
      <rgbColor rgb="FF000080"/>
      <rgbColor rgb="FF808000"/>
      <rgbColor rgb="FF800080"/>
      <rgbColor rgb="FF1FB714"/>
      <rgbColor rgb="FF93CDDD"/>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D4"/>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950E"/>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www.gridpp.rl.ac.uk/capacity/index.php?p=cpu&amp;sp=usage&amp;plot=quarterly" TargetMode="External"/><Relationship Id="rId4" Type="http://schemas.openxmlformats.org/officeDocument/2006/relationships/hyperlink" Target="http://www.gridpp.rl.ac.uk/capacity/index.php?p=cpu&amp;sp=usage&amp;plot=quarterly" TargetMode="External"/><Relationship Id="rId5" Type="http://schemas.openxmlformats.org/officeDocument/2006/relationships/hyperlink" Target="http://accounting.egi.eu/egi.php" TargetMode="External"/><Relationship Id="rId6" Type="http://schemas.openxmlformats.org/officeDocument/2006/relationships/hyperlink" Target="http://accounting.egi.eu/egi.php" TargetMode="External"/><Relationship Id="rId1" Type="http://schemas.openxmlformats.org/officeDocument/2006/relationships/hyperlink" Target="http://www.gridpp.rl.ac.uk/capacity/index.php?p=cpu&amp;sp=usage&amp;plot=quarterly" TargetMode="External"/><Relationship Id="rId2" Type="http://schemas.openxmlformats.org/officeDocument/2006/relationships/hyperlink" Target="http://www.gridpp.rl.ac.uk/capacity/index.php?p=cpu&amp;sp=usage&amp;plot=quarterl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89"/>
  <sheetViews>
    <sheetView topLeftCell="A448" workbookViewId="0">
      <selection activeCell="A450" sqref="A450"/>
    </sheetView>
  </sheetViews>
  <sheetFormatPr baseColWidth="10" defaultColWidth="8.83203125" defaultRowHeight="13" x14ac:dyDescent="0.15"/>
  <cols>
    <col min="1" max="1" width="24.83203125" customWidth="1"/>
    <col min="2" max="2" width="12" bestFit="1" customWidth="1"/>
    <col min="6" max="6" width="12" customWidth="1"/>
    <col min="31" max="31" width="12" bestFit="1" customWidth="1"/>
    <col min="32" max="32" width="9.1640625" bestFit="1" customWidth="1"/>
    <col min="33" max="33" width="14.5" customWidth="1"/>
    <col min="34" max="34" width="17" customWidth="1"/>
    <col min="35" max="35" width="13.83203125" customWidth="1"/>
    <col min="36" max="36" width="15.5" customWidth="1"/>
  </cols>
  <sheetData>
    <row r="1" spans="1:35" x14ac:dyDescent="0.15">
      <c r="B1" s="1"/>
      <c r="C1" s="1"/>
      <c r="D1" s="1"/>
      <c r="E1" s="1"/>
      <c r="F1" s="1"/>
      <c r="G1" s="1"/>
      <c r="H1" s="1"/>
      <c r="I1" s="1"/>
      <c r="J1" s="1"/>
      <c r="K1" s="1"/>
      <c r="L1" s="1"/>
      <c r="M1" s="1"/>
      <c r="P1" s="1"/>
      <c r="Q1" s="1"/>
      <c r="R1" s="1"/>
      <c r="S1" s="1"/>
    </row>
    <row r="2" spans="1:35" x14ac:dyDescent="0.15">
      <c r="A2" t="s">
        <v>0</v>
      </c>
      <c r="B2" s="1" t="s">
        <v>1</v>
      </c>
      <c r="C2" s="1" t="s">
        <v>2</v>
      </c>
      <c r="D2" s="1" t="s">
        <v>3</v>
      </c>
      <c r="E2" s="1" t="s">
        <v>4</v>
      </c>
      <c r="F2" s="1" t="s">
        <v>5</v>
      </c>
      <c r="G2" s="1" t="s">
        <v>6</v>
      </c>
      <c r="H2" s="1" t="s">
        <v>7</v>
      </c>
      <c r="I2" s="1" t="s">
        <v>8</v>
      </c>
      <c r="J2" s="1" t="s">
        <v>9</v>
      </c>
      <c r="K2" s="1" t="s">
        <v>10</v>
      </c>
      <c r="L2" s="1" t="s">
        <v>11</v>
      </c>
      <c r="M2" s="1" t="s">
        <v>12</v>
      </c>
      <c r="P2" s="1" t="s">
        <v>13</v>
      </c>
      <c r="Q2" s="1" t="s">
        <v>14</v>
      </c>
      <c r="R2" s="1" t="s">
        <v>15</v>
      </c>
      <c r="S2" s="1" t="s">
        <v>16</v>
      </c>
      <c r="W2" s="2"/>
      <c r="X2" s="2" t="s">
        <v>17</v>
      </c>
      <c r="Y2" s="2" t="s">
        <v>18</v>
      </c>
      <c r="Z2" s="2" t="s">
        <v>1</v>
      </c>
      <c r="AA2" s="2" t="s">
        <v>2</v>
      </c>
      <c r="AB2" s="2" t="s">
        <v>3</v>
      </c>
      <c r="AC2" s="2" t="s">
        <v>4</v>
      </c>
      <c r="AD2" s="2" t="s">
        <v>5</v>
      </c>
      <c r="AE2" s="2" t="s">
        <v>6</v>
      </c>
      <c r="AF2" s="2" t="s">
        <v>7</v>
      </c>
      <c r="AG2" s="2" t="s">
        <v>8</v>
      </c>
      <c r="AH2" s="2" t="s">
        <v>9</v>
      </c>
      <c r="AI2" s="2" t="s">
        <v>10</v>
      </c>
    </row>
    <row r="3" spans="1:35" x14ac:dyDescent="0.15">
      <c r="A3" s="2" t="s">
        <v>19</v>
      </c>
      <c r="B3" s="2">
        <v>2658</v>
      </c>
      <c r="C3" s="2">
        <v>3541</v>
      </c>
      <c r="D3" s="2">
        <v>5056</v>
      </c>
      <c r="E3" s="2">
        <v>5337</v>
      </c>
      <c r="F3" s="2">
        <v>5767</v>
      </c>
      <c r="G3" s="2">
        <v>5909</v>
      </c>
      <c r="H3" s="2">
        <v>4068</v>
      </c>
      <c r="I3" s="2">
        <v>8386</v>
      </c>
      <c r="J3" s="2">
        <v>9304</v>
      </c>
      <c r="K3" s="2">
        <v>13047</v>
      </c>
      <c r="L3" s="2"/>
      <c r="N3" s="2"/>
      <c r="P3">
        <f t="shared" ref="P3:P20" si="0">SUM(B3:D3)</f>
        <v>11255</v>
      </c>
      <c r="Q3">
        <f t="shared" ref="Q3:Q20" si="1">SUM(E3:G3)</f>
        <v>17013</v>
      </c>
      <c r="R3">
        <f t="shared" ref="R3:R20" si="2">SUM(H3:J3)</f>
        <v>21758</v>
      </c>
      <c r="S3">
        <f t="shared" ref="S3:S20" si="3">SUM(K3:M3)</f>
        <v>13047</v>
      </c>
      <c r="T3" s="1" t="s">
        <v>19</v>
      </c>
      <c r="W3" s="2" t="s">
        <v>19</v>
      </c>
      <c r="X3" s="2">
        <v>3521</v>
      </c>
      <c r="Y3" s="2">
        <v>3450</v>
      </c>
      <c r="Z3" s="2">
        <v>2658</v>
      </c>
      <c r="AA3" s="2">
        <v>3541</v>
      </c>
      <c r="AB3" s="2">
        <v>5056</v>
      </c>
      <c r="AC3" s="2">
        <v>5337</v>
      </c>
      <c r="AD3" s="2">
        <v>5767</v>
      </c>
      <c r="AE3" s="2">
        <v>5909</v>
      </c>
      <c r="AF3" s="2">
        <v>4068</v>
      </c>
      <c r="AG3" s="2">
        <v>8386</v>
      </c>
      <c r="AH3" s="2">
        <v>9304</v>
      </c>
      <c r="AI3" s="2">
        <v>13047</v>
      </c>
    </row>
    <row r="4" spans="1:35" x14ac:dyDescent="0.15">
      <c r="A4" s="2" t="s">
        <v>20</v>
      </c>
      <c r="B4" s="2">
        <v>39246</v>
      </c>
      <c r="C4" s="2">
        <v>33605</v>
      </c>
      <c r="D4" s="2">
        <v>38435</v>
      </c>
      <c r="E4" s="2">
        <v>34109</v>
      </c>
      <c r="F4" s="2">
        <v>46891</v>
      </c>
      <c r="G4" s="2">
        <v>59801</v>
      </c>
      <c r="H4" s="2">
        <v>51727</v>
      </c>
      <c r="I4" s="2">
        <v>52672</v>
      </c>
      <c r="J4" s="2">
        <v>48009</v>
      </c>
      <c r="K4" s="2">
        <v>49598</v>
      </c>
      <c r="L4" s="2"/>
      <c r="N4" s="2"/>
      <c r="P4">
        <f t="shared" si="0"/>
        <v>111286</v>
      </c>
      <c r="Q4">
        <f t="shared" si="1"/>
        <v>140801</v>
      </c>
      <c r="R4">
        <f t="shared" si="2"/>
        <v>152408</v>
      </c>
      <c r="S4">
        <f t="shared" si="3"/>
        <v>49598</v>
      </c>
      <c r="T4" s="1" t="s">
        <v>20</v>
      </c>
      <c r="W4" s="2" t="s">
        <v>20</v>
      </c>
      <c r="X4" s="2">
        <v>39695</v>
      </c>
      <c r="Y4" s="2">
        <v>38104</v>
      </c>
      <c r="Z4" s="2">
        <v>39246</v>
      </c>
      <c r="AA4" s="2">
        <v>33605</v>
      </c>
      <c r="AB4" s="2">
        <v>38435</v>
      </c>
      <c r="AC4" s="2">
        <v>34109</v>
      </c>
      <c r="AD4" s="2">
        <v>46891</v>
      </c>
      <c r="AE4" s="2">
        <v>59801</v>
      </c>
      <c r="AF4" s="2">
        <v>51727</v>
      </c>
      <c r="AG4" s="2">
        <v>52672</v>
      </c>
      <c r="AH4" s="2">
        <v>48009</v>
      </c>
      <c r="AI4" s="2">
        <v>49598</v>
      </c>
    </row>
    <row r="5" spans="1:35" x14ac:dyDescent="0.15">
      <c r="A5" s="2" t="s">
        <v>21</v>
      </c>
      <c r="B5" s="2">
        <v>12286</v>
      </c>
      <c r="C5" s="2">
        <v>8998</v>
      </c>
      <c r="D5" s="2">
        <v>11076</v>
      </c>
      <c r="E5" s="2">
        <v>13176</v>
      </c>
      <c r="F5" s="2">
        <v>15338</v>
      </c>
      <c r="G5" s="2">
        <v>23657</v>
      </c>
      <c r="H5" s="2">
        <v>24312</v>
      </c>
      <c r="I5" s="2">
        <v>13129</v>
      </c>
      <c r="J5" s="2">
        <v>11187</v>
      </c>
      <c r="K5" s="2">
        <v>8990</v>
      </c>
      <c r="L5" s="2"/>
      <c r="N5" s="2"/>
      <c r="P5">
        <f t="shared" si="0"/>
        <v>32360</v>
      </c>
      <c r="Q5">
        <f t="shared" si="1"/>
        <v>52171</v>
      </c>
      <c r="R5">
        <f t="shared" si="2"/>
        <v>48628</v>
      </c>
      <c r="S5">
        <f t="shared" si="3"/>
        <v>8990</v>
      </c>
      <c r="T5" s="1" t="s">
        <v>21</v>
      </c>
      <c r="W5" s="2" t="s">
        <v>21</v>
      </c>
      <c r="X5" s="2">
        <v>11944</v>
      </c>
      <c r="Y5" s="2">
        <v>12250</v>
      </c>
      <c r="Z5" s="2">
        <v>12286</v>
      </c>
      <c r="AA5" s="2">
        <v>8998</v>
      </c>
      <c r="AB5" s="2">
        <v>11076</v>
      </c>
      <c r="AC5" s="2">
        <v>13176</v>
      </c>
      <c r="AD5" s="2">
        <v>15338</v>
      </c>
      <c r="AE5" s="2">
        <v>23657</v>
      </c>
      <c r="AF5" s="2">
        <v>24312</v>
      </c>
      <c r="AG5" s="2">
        <v>13129</v>
      </c>
      <c r="AH5" s="2">
        <v>11187</v>
      </c>
      <c r="AI5" s="2">
        <v>8990</v>
      </c>
    </row>
    <row r="6" spans="1:35" x14ac:dyDescent="0.15">
      <c r="A6" s="2" t="s">
        <v>22</v>
      </c>
      <c r="B6" s="2">
        <v>22036</v>
      </c>
      <c r="C6" s="2">
        <v>16905</v>
      </c>
      <c r="D6" s="2">
        <v>15963</v>
      </c>
      <c r="E6" s="2">
        <v>33905</v>
      </c>
      <c r="F6" s="2">
        <v>35156</v>
      </c>
      <c r="G6" s="2">
        <v>14732</v>
      </c>
      <c r="H6" s="2">
        <v>18498</v>
      </c>
      <c r="I6" s="2">
        <v>11576</v>
      </c>
      <c r="J6" s="2">
        <v>10667</v>
      </c>
      <c r="K6" s="2">
        <v>7713</v>
      </c>
      <c r="L6" s="2"/>
      <c r="N6" s="2"/>
      <c r="P6">
        <f t="shared" si="0"/>
        <v>54904</v>
      </c>
      <c r="Q6">
        <f t="shared" si="1"/>
        <v>83793</v>
      </c>
      <c r="R6">
        <f t="shared" si="2"/>
        <v>40741</v>
      </c>
      <c r="S6">
        <f t="shared" si="3"/>
        <v>7713</v>
      </c>
      <c r="T6" s="1" t="s">
        <v>22</v>
      </c>
      <c r="W6" s="2" t="s">
        <v>22</v>
      </c>
      <c r="X6" s="2">
        <v>17932</v>
      </c>
      <c r="Y6" s="2">
        <v>22831</v>
      </c>
      <c r="Z6" s="2">
        <v>22036</v>
      </c>
      <c r="AA6" s="2">
        <v>16905</v>
      </c>
      <c r="AB6" s="2">
        <v>15963</v>
      </c>
      <c r="AC6" s="2">
        <v>33905</v>
      </c>
      <c r="AD6" s="2">
        <v>35156</v>
      </c>
      <c r="AE6" s="2">
        <v>14732</v>
      </c>
      <c r="AF6" s="2">
        <v>18498</v>
      </c>
      <c r="AG6" s="2">
        <v>11576</v>
      </c>
      <c r="AH6" s="2">
        <v>10667</v>
      </c>
      <c r="AI6" s="2">
        <v>7713</v>
      </c>
    </row>
    <row r="7" spans="1:35" x14ac:dyDescent="0.15">
      <c r="A7" s="2" t="s">
        <v>23</v>
      </c>
      <c r="B7" s="2">
        <v>0</v>
      </c>
      <c r="C7" s="2">
        <v>306</v>
      </c>
      <c r="D7" s="2">
        <v>11</v>
      </c>
      <c r="E7" s="2">
        <v>0</v>
      </c>
      <c r="F7" s="2">
        <v>0</v>
      </c>
      <c r="G7" s="2">
        <v>0</v>
      </c>
      <c r="H7" s="2">
        <v>43</v>
      </c>
      <c r="I7" s="2">
        <v>32</v>
      </c>
      <c r="J7" s="2">
        <v>85</v>
      </c>
      <c r="K7" s="2">
        <v>262</v>
      </c>
      <c r="L7" s="2"/>
      <c r="N7" s="2"/>
      <c r="P7">
        <f t="shared" si="0"/>
        <v>317</v>
      </c>
      <c r="Q7">
        <f t="shared" si="1"/>
        <v>0</v>
      </c>
      <c r="R7">
        <f t="shared" si="2"/>
        <v>160</v>
      </c>
      <c r="S7">
        <f t="shared" si="3"/>
        <v>262</v>
      </c>
      <c r="T7" s="1" t="s">
        <v>23</v>
      </c>
      <c r="W7" s="2" t="s">
        <v>23</v>
      </c>
      <c r="X7" s="2">
        <v>23</v>
      </c>
      <c r="Y7" s="2">
        <v>0</v>
      </c>
      <c r="Z7" s="2">
        <v>0</v>
      </c>
      <c r="AA7" s="2">
        <v>306</v>
      </c>
      <c r="AB7" s="2">
        <v>11</v>
      </c>
      <c r="AC7" s="2">
        <v>0</v>
      </c>
      <c r="AD7" s="2">
        <v>0</v>
      </c>
      <c r="AE7" s="2">
        <v>0</v>
      </c>
      <c r="AF7" s="2">
        <v>43</v>
      </c>
      <c r="AG7" s="2">
        <v>32</v>
      </c>
      <c r="AH7" s="2">
        <v>85</v>
      </c>
      <c r="AI7" s="2">
        <v>262</v>
      </c>
    </row>
    <row r="8" spans="1:35" x14ac:dyDescent="0.15">
      <c r="A8" s="2" t="s">
        <v>24</v>
      </c>
      <c r="B8" s="2">
        <v>0</v>
      </c>
      <c r="C8" s="2">
        <v>2230</v>
      </c>
      <c r="D8" s="2">
        <v>215</v>
      </c>
      <c r="E8" s="2">
        <v>0</v>
      </c>
      <c r="F8" s="2">
        <v>0</v>
      </c>
      <c r="G8" s="2">
        <v>0</v>
      </c>
      <c r="H8" s="2">
        <v>476</v>
      </c>
      <c r="I8" s="2">
        <v>900</v>
      </c>
      <c r="J8" s="2">
        <v>180</v>
      </c>
      <c r="K8" s="2">
        <v>15</v>
      </c>
      <c r="L8" s="2"/>
      <c r="N8" s="2"/>
      <c r="P8">
        <f t="shared" si="0"/>
        <v>2445</v>
      </c>
      <c r="Q8">
        <f t="shared" si="1"/>
        <v>0</v>
      </c>
      <c r="R8">
        <f t="shared" si="2"/>
        <v>1556</v>
      </c>
      <c r="S8">
        <f t="shared" si="3"/>
        <v>15</v>
      </c>
      <c r="T8" s="1" t="s">
        <v>24</v>
      </c>
      <c r="W8" s="2" t="s">
        <v>24</v>
      </c>
      <c r="X8" s="2">
        <v>0</v>
      </c>
      <c r="Y8" s="2">
        <v>0</v>
      </c>
      <c r="Z8" s="2">
        <v>0</v>
      </c>
      <c r="AA8" s="2">
        <v>2230</v>
      </c>
      <c r="AB8" s="2">
        <v>215</v>
      </c>
      <c r="AC8" s="2">
        <v>0</v>
      </c>
      <c r="AD8" s="2">
        <v>0</v>
      </c>
      <c r="AE8" s="2">
        <v>0</v>
      </c>
      <c r="AF8" s="2">
        <v>476</v>
      </c>
      <c r="AG8" s="2">
        <v>900</v>
      </c>
      <c r="AH8" s="2">
        <v>180</v>
      </c>
      <c r="AI8" s="2">
        <v>15</v>
      </c>
    </row>
    <row r="9" spans="1:35" x14ac:dyDescent="0.15">
      <c r="A9" s="2" t="s">
        <v>25</v>
      </c>
      <c r="B9" s="2">
        <v>0</v>
      </c>
      <c r="C9" s="2">
        <v>0</v>
      </c>
      <c r="D9" s="2">
        <v>0</v>
      </c>
      <c r="E9" s="2">
        <v>0</v>
      </c>
      <c r="F9" s="2">
        <v>0</v>
      </c>
      <c r="G9" s="2">
        <v>0</v>
      </c>
      <c r="H9" s="2">
        <v>0</v>
      </c>
      <c r="I9" s="2">
        <v>0</v>
      </c>
      <c r="J9" s="2">
        <v>0</v>
      </c>
      <c r="K9" s="2">
        <v>0</v>
      </c>
      <c r="L9" s="2"/>
      <c r="N9" s="2"/>
      <c r="P9">
        <f t="shared" si="0"/>
        <v>0</v>
      </c>
      <c r="Q9">
        <f t="shared" si="1"/>
        <v>0</v>
      </c>
      <c r="R9">
        <f t="shared" si="2"/>
        <v>0</v>
      </c>
      <c r="S9">
        <f t="shared" si="3"/>
        <v>0</v>
      </c>
      <c r="T9" s="1" t="s">
        <v>25</v>
      </c>
      <c r="W9" s="2" t="s">
        <v>25</v>
      </c>
      <c r="X9" s="2">
        <v>0</v>
      </c>
      <c r="Y9" s="2">
        <v>0</v>
      </c>
      <c r="Z9" s="2">
        <v>0</v>
      </c>
      <c r="AA9" s="2">
        <v>0</v>
      </c>
      <c r="AB9" s="2">
        <v>0</v>
      </c>
      <c r="AC9" s="2">
        <v>0</v>
      </c>
      <c r="AD9" s="2">
        <v>0</v>
      </c>
      <c r="AE9" s="2">
        <v>0</v>
      </c>
      <c r="AF9" s="2">
        <v>0</v>
      </c>
      <c r="AG9" s="2">
        <v>0</v>
      </c>
      <c r="AH9" s="2">
        <v>0</v>
      </c>
      <c r="AI9" s="2">
        <v>0</v>
      </c>
    </row>
    <row r="10" spans="1:35" x14ac:dyDescent="0.15">
      <c r="A10" s="2" t="s">
        <v>26</v>
      </c>
      <c r="B10" s="2">
        <v>0</v>
      </c>
      <c r="C10" s="2">
        <v>0</v>
      </c>
      <c r="D10" s="2">
        <v>0</v>
      </c>
      <c r="E10" s="2">
        <v>0</v>
      </c>
      <c r="F10" s="2">
        <v>0</v>
      </c>
      <c r="G10" s="2">
        <v>0</v>
      </c>
      <c r="H10" s="2">
        <v>0</v>
      </c>
      <c r="I10" s="2">
        <v>0</v>
      </c>
      <c r="J10" s="2">
        <v>0</v>
      </c>
      <c r="K10" s="2">
        <v>0</v>
      </c>
      <c r="L10" s="2"/>
      <c r="N10" s="2"/>
      <c r="P10">
        <f t="shared" si="0"/>
        <v>0</v>
      </c>
      <c r="Q10">
        <f t="shared" si="1"/>
        <v>0</v>
      </c>
      <c r="R10">
        <f t="shared" si="2"/>
        <v>0</v>
      </c>
      <c r="S10">
        <f t="shared" si="3"/>
        <v>0</v>
      </c>
      <c r="T10" s="1" t="s">
        <v>26</v>
      </c>
      <c r="W10" s="2" t="s">
        <v>26</v>
      </c>
      <c r="X10" s="2">
        <v>0</v>
      </c>
      <c r="Y10" s="2">
        <v>0</v>
      </c>
      <c r="Z10" s="2">
        <v>0</v>
      </c>
      <c r="AA10" s="2">
        <v>0</v>
      </c>
      <c r="AB10" s="2">
        <v>0</v>
      </c>
      <c r="AC10" s="2">
        <v>0</v>
      </c>
      <c r="AD10" s="2">
        <v>0</v>
      </c>
      <c r="AE10" s="2">
        <v>0</v>
      </c>
      <c r="AF10" s="2">
        <v>0</v>
      </c>
      <c r="AG10" s="2">
        <v>0</v>
      </c>
      <c r="AH10" s="2">
        <v>0</v>
      </c>
      <c r="AI10" s="2">
        <v>0</v>
      </c>
    </row>
    <row r="11" spans="1:35" x14ac:dyDescent="0.15">
      <c r="A11" s="2" t="s">
        <v>27</v>
      </c>
      <c r="B11" s="2">
        <v>0</v>
      </c>
      <c r="C11" s="2">
        <v>0</v>
      </c>
      <c r="D11" s="2">
        <v>6</v>
      </c>
      <c r="E11" s="2">
        <v>124</v>
      </c>
      <c r="F11" s="2">
        <v>1033</v>
      </c>
      <c r="G11" s="2">
        <v>450</v>
      </c>
      <c r="H11" s="2">
        <v>175</v>
      </c>
      <c r="I11" s="2">
        <v>0</v>
      </c>
      <c r="J11" s="2">
        <v>124</v>
      </c>
      <c r="K11" s="2">
        <v>545</v>
      </c>
      <c r="L11" s="2"/>
      <c r="N11" s="2"/>
      <c r="P11">
        <f t="shared" si="0"/>
        <v>6</v>
      </c>
      <c r="Q11">
        <f t="shared" si="1"/>
        <v>1607</v>
      </c>
      <c r="R11">
        <f t="shared" si="2"/>
        <v>299</v>
      </c>
      <c r="S11">
        <f t="shared" si="3"/>
        <v>545</v>
      </c>
      <c r="T11" s="1" t="s">
        <v>27</v>
      </c>
      <c r="W11" s="2" t="s">
        <v>27</v>
      </c>
      <c r="X11" s="2">
        <v>0</v>
      </c>
      <c r="Y11" s="2">
        <v>0</v>
      </c>
      <c r="Z11" s="2">
        <v>0</v>
      </c>
      <c r="AA11" s="2">
        <v>0</v>
      </c>
      <c r="AB11" s="2">
        <v>6</v>
      </c>
      <c r="AC11" s="2">
        <v>124</v>
      </c>
      <c r="AD11" s="2">
        <v>1033</v>
      </c>
      <c r="AE11" s="2">
        <v>450</v>
      </c>
      <c r="AF11" s="2">
        <v>175</v>
      </c>
      <c r="AG11" s="2">
        <v>0</v>
      </c>
      <c r="AH11" s="2">
        <v>124</v>
      </c>
      <c r="AI11" s="2">
        <v>545</v>
      </c>
    </row>
    <row r="12" spans="1:35" x14ac:dyDescent="0.15">
      <c r="A12" s="2" t="s">
        <v>28</v>
      </c>
      <c r="B12" s="2">
        <v>0</v>
      </c>
      <c r="C12" s="2">
        <v>0</v>
      </c>
      <c r="D12" s="2">
        <v>0</v>
      </c>
      <c r="E12" s="2">
        <v>0</v>
      </c>
      <c r="F12" s="2">
        <v>0</v>
      </c>
      <c r="G12" s="2">
        <v>0</v>
      </c>
      <c r="H12" s="2">
        <v>0</v>
      </c>
      <c r="I12" s="2">
        <v>0</v>
      </c>
      <c r="J12" s="2">
        <v>0</v>
      </c>
      <c r="K12" s="2">
        <v>1995</v>
      </c>
      <c r="L12" s="2"/>
      <c r="N12" s="2"/>
      <c r="P12">
        <f t="shared" si="0"/>
        <v>0</v>
      </c>
      <c r="Q12">
        <f t="shared" si="1"/>
        <v>0</v>
      </c>
      <c r="R12">
        <f t="shared" si="2"/>
        <v>0</v>
      </c>
      <c r="S12">
        <f t="shared" si="3"/>
        <v>1995</v>
      </c>
      <c r="T12" s="1" t="s">
        <v>28</v>
      </c>
      <c r="W12" s="2" t="s">
        <v>28</v>
      </c>
      <c r="X12" s="2">
        <v>94</v>
      </c>
      <c r="Y12" s="2">
        <v>0</v>
      </c>
      <c r="Z12" s="2">
        <v>0</v>
      </c>
      <c r="AA12" s="2">
        <v>0</v>
      </c>
      <c r="AB12" s="2">
        <v>0</v>
      </c>
      <c r="AC12" s="2">
        <v>0</v>
      </c>
      <c r="AD12" s="2">
        <v>0</v>
      </c>
      <c r="AE12" s="2">
        <v>0</v>
      </c>
      <c r="AF12" s="2">
        <v>0</v>
      </c>
      <c r="AG12" s="2">
        <v>0</v>
      </c>
      <c r="AH12" s="2">
        <v>0</v>
      </c>
      <c r="AI12" s="2">
        <v>1995</v>
      </c>
    </row>
    <row r="13" spans="1:35" x14ac:dyDescent="0.15">
      <c r="A13" s="2" t="s">
        <v>29</v>
      </c>
      <c r="B13" s="2">
        <v>0</v>
      </c>
      <c r="C13" s="2">
        <v>0</v>
      </c>
      <c r="D13" s="2">
        <v>0</v>
      </c>
      <c r="E13" s="2">
        <v>0</v>
      </c>
      <c r="F13" s="2">
        <v>0</v>
      </c>
      <c r="G13" s="2">
        <v>0</v>
      </c>
      <c r="H13" s="2">
        <v>0</v>
      </c>
      <c r="I13" s="2">
        <v>0</v>
      </c>
      <c r="J13" s="2">
        <v>0</v>
      </c>
      <c r="K13" s="2">
        <v>0</v>
      </c>
      <c r="L13" s="2"/>
      <c r="N13" s="2"/>
      <c r="P13">
        <f t="shared" si="0"/>
        <v>0</v>
      </c>
      <c r="Q13">
        <f t="shared" si="1"/>
        <v>0</v>
      </c>
      <c r="R13">
        <f t="shared" si="2"/>
        <v>0</v>
      </c>
      <c r="S13">
        <f t="shared" si="3"/>
        <v>0</v>
      </c>
      <c r="T13" s="1" t="s">
        <v>29</v>
      </c>
      <c r="W13" s="2" t="s">
        <v>29</v>
      </c>
      <c r="X13" s="2">
        <v>0</v>
      </c>
      <c r="Y13" s="2">
        <v>0</v>
      </c>
      <c r="Z13" s="2">
        <v>0</v>
      </c>
      <c r="AA13" s="2">
        <v>0</v>
      </c>
      <c r="AB13" s="2">
        <v>0</v>
      </c>
      <c r="AC13" s="2">
        <v>0</v>
      </c>
      <c r="AD13" s="2">
        <v>0</v>
      </c>
      <c r="AE13" s="2">
        <v>0</v>
      </c>
      <c r="AF13" s="2">
        <v>0</v>
      </c>
      <c r="AG13" s="2">
        <v>0</v>
      </c>
      <c r="AH13" s="2">
        <v>0</v>
      </c>
      <c r="AI13" s="2">
        <v>0</v>
      </c>
    </row>
    <row r="14" spans="1:35" x14ac:dyDescent="0.15">
      <c r="A14" s="2" t="s">
        <v>30</v>
      </c>
      <c r="B14" s="2">
        <v>126</v>
      </c>
      <c r="C14" s="2">
        <v>2303</v>
      </c>
      <c r="D14" s="2">
        <v>1620</v>
      </c>
      <c r="E14" s="2">
        <v>5287</v>
      </c>
      <c r="F14" s="2">
        <v>2490</v>
      </c>
      <c r="G14" s="2">
        <v>141</v>
      </c>
      <c r="H14" s="2">
        <v>126</v>
      </c>
      <c r="I14" s="2">
        <v>40</v>
      </c>
      <c r="J14" s="2">
        <v>1</v>
      </c>
      <c r="K14" s="2">
        <v>4806</v>
      </c>
      <c r="L14" s="2"/>
      <c r="M14" s="2"/>
      <c r="N14" s="2"/>
      <c r="P14">
        <f t="shared" si="0"/>
        <v>4049</v>
      </c>
      <c r="Q14">
        <f t="shared" si="1"/>
        <v>7918</v>
      </c>
      <c r="R14">
        <f t="shared" si="2"/>
        <v>167</v>
      </c>
      <c r="S14">
        <f t="shared" si="3"/>
        <v>4806</v>
      </c>
      <c r="T14" s="1" t="s">
        <v>30</v>
      </c>
      <c r="W14" s="2" t="s">
        <v>30</v>
      </c>
      <c r="X14" s="2">
        <v>1039</v>
      </c>
      <c r="Y14" s="2">
        <v>2393</v>
      </c>
      <c r="Z14" s="2">
        <v>126</v>
      </c>
      <c r="AA14" s="2">
        <v>2303</v>
      </c>
      <c r="AB14" s="2">
        <v>1620</v>
      </c>
      <c r="AC14" s="2">
        <v>5287</v>
      </c>
      <c r="AD14" s="2">
        <v>2490</v>
      </c>
      <c r="AE14" s="2">
        <v>141</v>
      </c>
      <c r="AF14" s="2">
        <v>126</v>
      </c>
      <c r="AG14" s="2">
        <v>40</v>
      </c>
      <c r="AH14" s="2">
        <v>1</v>
      </c>
      <c r="AI14" s="2">
        <v>4806</v>
      </c>
    </row>
    <row r="15" spans="1:35" x14ac:dyDescent="0.15">
      <c r="A15" s="2" t="s">
        <v>31</v>
      </c>
      <c r="B15" s="2">
        <v>347</v>
      </c>
      <c r="C15" s="2">
        <v>266</v>
      </c>
      <c r="D15" s="2">
        <v>244</v>
      </c>
      <c r="E15" s="2">
        <v>306</v>
      </c>
      <c r="F15" s="2">
        <v>261</v>
      </c>
      <c r="G15" s="2">
        <v>1807</v>
      </c>
      <c r="H15" s="2">
        <v>128</v>
      </c>
      <c r="I15" s="2">
        <v>64</v>
      </c>
      <c r="J15" s="2">
        <v>1163</v>
      </c>
      <c r="K15" s="2">
        <v>0</v>
      </c>
      <c r="L15" s="2"/>
      <c r="N15" s="2"/>
      <c r="P15">
        <f t="shared" si="0"/>
        <v>857</v>
      </c>
      <c r="Q15">
        <f t="shared" si="1"/>
        <v>2374</v>
      </c>
      <c r="R15">
        <f t="shared" si="2"/>
        <v>1355</v>
      </c>
      <c r="S15">
        <f t="shared" si="3"/>
        <v>0</v>
      </c>
      <c r="T15" s="1" t="s">
        <v>32</v>
      </c>
      <c r="W15" s="2" t="s">
        <v>31</v>
      </c>
      <c r="X15" s="2">
        <v>75</v>
      </c>
      <c r="Y15" s="2">
        <v>977</v>
      </c>
      <c r="Z15" s="2">
        <v>347</v>
      </c>
      <c r="AA15" s="2">
        <v>266</v>
      </c>
      <c r="AB15" s="2">
        <v>244</v>
      </c>
      <c r="AC15" s="2">
        <v>306</v>
      </c>
      <c r="AD15" s="2">
        <v>261</v>
      </c>
      <c r="AE15" s="2">
        <v>1807</v>
      </c>
      <c r="AF15" s="2">
        <v>128</v>
      </c>
      <c r="AG15" s="2">
        <v>64</v>
      </c>
      <c r="AH15" s="2">
        <v>1163</v>
      </c>
      <c r="AI15" s="2">
        <v>0</v>
      </c>
    </row>
    <row r="16" spans="1:35" x14ac:dyDescent="0.15">
      <c r="A16" s="2"/>
      <c r="B16" s="2"/>
      <c r="C16" s="2"/>
      <c r="D16" s="2"/>
      <c r="E16" s="2"/>
      <c r="F16" s="2"/>
      <c r="G16" s="2"/>
      <c r="H16" s="2"/>
      <c r="I16" s="2"/>
      <c r="J16" s="2"/>
      <c r="K16" s="2"/>
      <c r="L16" s="2"/>
      <c r="M16" s="2"/>
      <c r="N16" s="2"/>
      <c r="P16">
        <f t="shared" si="0"/>
        <v>0</v>
      </c>
      <c r="Q16">
        <f t="shared" si="1"/>
        <v>0</v>
      </c>
      <c r="R16">
        <f t="shared" si="2"/>
        <v>0</v>
      </c>
      <c r="S16">
        <f t="shared" si="3"/>
        <v>0</v>
      </c>
      <c r="T16" s="1" t="s">
        <v>33</v>
      </c>
      <c r="W16" s="2"/>
      <c r="X16" s="2"/>
      <c r="Y16" s="2"/>
      <c r="Z16" s="2"/>
      <c r="AA16" s="2"/>
      <c r="AB16" s="2"/>
      <c r="AC16" s="2"/>
      <c r="AD16" s="2"/>
      <c r="AE16" s="2"/>
      <c r="AF16" s="2"/>
      <c r="AG16" s="2"/>
      <c r="AH16" s="2"/>
      <c r="AI16" s="2"/>
    </row>
    <row r="17" spans="1:37" x14ac:dyDescent="0.15">
      <c r="A17" s="2"/>
      <c r="B17" s="2"/>
      <c r="C17" s="2"/>
      <c r="D17" s="2"/>
      <c r="E17" s="2"/>
      <c r="F17" s="2"/>
      <c r="G17" s="2"/>
      <c r="H17" s="2"/>
      <c r="I17" s="2"/>
      <c r="J17" s="2"/>
      <c r="K17" s="2"/>
      <c r="L17" s="2"/>
      <c r="M17" s="2"/>
      <c r="N17" s="2"/>
      <c r="P17">
        <f t="shared" si="0"/>
        <v>0</v>
      </c>
      <c r="Q17">
        <f t="shared" si="1"/>
        <v>0</v>
      </c>
      <c r="R17">
        <f t="shared" si="2"/>
        <v>0</v>
      </c>
      <c r="S17">
        <f t="shared" si="3"/>
        <v>0</v>
      </c>
      <c r="T17" s="1" t="s">
        <v>31</v>
      </c>
      <c r="W17" s="2" t="s">
        <v>34</v>
      </c>
      <c r="X17" s="2"/>
      <c r="Y17" s="2"/>
      <c r="Z17" s="2"/>
      <c r="AA17" s="2"/>
      <c r="AB17" s="2"/>
    </row>
    <row r="18" spans="1:37" x14ac:dyDescent="0.15">
      <c r="A18" s="1" t="s">
        <v>35</v>
      </c>
      <c r="B18" s="1">
        <f t="shared" ref="B18:M18" si="4">SUM(B4:B6)</f>
        <v>73568</v>
      </c>
      <c r="C18" s="1">
        <f t="shared" si="4"/>
        <v>59508</v>
      </c>
      <c r="D18" s="1">
        <f t="shared" si="4"/>
        <v>65474</v>
      </c>
      <c r="E18" s="1">
        <f t="shared" si="4"/>
        <v>81190</v>
      </c>
      <c r="F18" s="1">
        <f t="shared" si="4"/>
        <v>97385</v>
      </c>
      <c r="G18" s="1">
        <f t="shared" si="4"/>
        <v>98190</v>
      </c>
      <c r="H18" s="1">
        <f t="shared" si="4"/>
        <v>94537</v>
      </c>
      <c r="I18" s="1">
        <f t="shared" si="4"/>
        <v>77377</v>
      </c>
      <c r="J18" s="1">
        <f t="shared" si="4"/>
        <v>69863</v>
      </c>
      <c r="K18" s="1">
        <f t="shared" si="4"/>
        <v>66301</v>
      </c>
      <c r="L18" s="1">
        <f t="shared" si="4"/>
        <v>0</v>
      </c>
      <c r="M18" s="1">
        <f t="shared" si="4"/>
        <v>0</v>
      </c>
      <c r="N18" s="1"/>
      <c r="P18" s="1">
        <f t="shared" si="0"/>
        <v>198550</v>
      </c>
      <c r="Q18" s="1">
        <f t="shared" si="1"/>
        <v>276765</v>
      </c>
      <c r="R18" s="1">
        <f t="shared" si="2"/>
        <v>241777</v>
      </c>
      <c r="S18" s="1">
        <f t="shared" si="3"/>
        <v>66301</v>
      </c>
      <c r="T18" s="1" t="s">
        <v>36</v>
      </c>
      <c r="W18" s="2" t="s">
        <v>37</v>
      </c>
      <c r="X18" s="2"/>
      <c r="Y18" s="2"/>
      <c r="Z18" s="2"/>
      <c r="AA18" s="2"/>
      <c r="AB18" s="2"/>
    </row>
    <row r="19" spans="1:37" x14ac:dyDescent="0.15">
      <c r="A19" s="1" t="s">
        <v>38</v>
      </c>
      <c r="B19" s="1">
        <f t="shared" ref="B19:M19" si="5">SUM(B7:B17)</f>
        <v>473</v>
      </c>
      <c r="C19" s="1">
        <f t="shared" si="5"/>
        <v>5105</v>
      </c>
      <c r="D19" s="1">
        <f t="shared" si="5"/>
        <v>2096</v>
      </c>
      <c r="E19" s="1">
        <f t="shared" si="5"/>
        <v>5717</v>
      </c>
      <c r="F19" s="1">
        <f t="shared" si="5"/>
        <v>3784</v>
      </c>
      <c r="G19" s="1">
        <f t="shared" si="5"/>
        <v>2398</v>
      </c>
      <c r="H19" s="1">
        <f t="shared" si="5"/>
        <v>948</v>
      </c>
      <c r="I19" s="1">
        <f t="shared" si="5"/>
        <v>1036</v>
      </c>
      <c r="J19" s="1">
        <f t="shared" si="5"/>
        <v>1553</v>
      </c>
      <c r="K19" s="1">
        <f t="shared" si="5"/>
        <v>7623</v>
      </c>
      <c r="L19" s="1">
        <f t="shared" si="5"/>
        <v>0</v>
      </c>
      <c r="M19" s="1">
        <f t="shared" si="5"/>
        <v>0</v>
      </c>
      <c r="N19" s="1"/>
      <c r="P19" s="1">
        <f t="shared" si="0"/>
        <v>7674</v>
      </c>
      <c r="Q19" s="1">
        <f t="shared" si="1"/>
        <v>11899</v>
      </c>
      <c r="R19" s="1">
        <f t="shared" si="2"/>
        <v>3537</v>
      </c>
      <c r="S19" s="1">
        <f t="shared" si="3"/>
        <v>7623</v>
      </c>
      <c r="T19" s="1" t="s">
        <v>39</v>
      </c>
      <c r="W19" s="2" t="s">
        <v>40</v>
      </c>
      <c r="X19" s="2"/>
      <c r="Y19" s="2"/>
      <c r="Z19" s="2"/>
      <c r="AA19" s="2"/>
      <c r="AB19" s="2"/>
      <c r="AC19" s="2"/>
      <c r="AD19" s="2"/>
      <c r="AE19" s="2"/>
      <c r="AF19" s="2"/>
      <c r="AG19" s="2"/>
      <c r="AH19" s="2"/>
    </row>
    <row r="20" spans="1:37" x14ac:dyDescent="0.15">
      <c r="A20" s="1" t="s">
        <v>41</v>
      </c>
      <c r="B20" s="1">
        <f t="shared" ref="B20:M20" si="6">SUM(B3:B17)</f>
        <v>76699</v>
      </c>
      <c r="C20" s="1">
        <f t="shared" si="6"/>
        <v>68154</v>
      </c>
      <c r="D20" s="1">
        <f t="shared" si="6"/>
        <v>72626</v>
      </c>
      <c r="E20" s="1">
        <f t="shared" si="6"/>
        <v>92244</v>
      </c>
      <c r="F20" s="1">
        <f t="shared" si="6"/>
        <v>106936</v>
      </c>
      <c r="G20" s="1">
        <f t="shared" si="6"/>
        <v>106497</v>
      </c>
      <c r="H20" s="1">
        <f t="shared" si="6"/>
        <v>99553</v>
      </c>
      <c r="I20" s="1">
        <f t="shared" si="6"/>
        <v>86799</v>
      </c>
      <c r="J20" s="1">
        <f t="shared" si="6"/>
        <v>80720</v>
      </c>
      <c r="K20" s="1">
        <f t="shared" si="6"/>
        <v>86971</v>
      </c>
      <c r="L20" s="1">
        <f t="shared" si="6"/>
        <v>0</v>
      </c>
      <c r="M20" s="1">
        <f t="shared" si="6"/>
        <v>0</v>
      </c>
      <c r="N20" s="1"/>
      <c r="P20" s="1">
        <f t="shared" si="0"/>
        <v>217479</v>
      </c>
      <c r="Q20" s="1">
        <f t="shared" si="1"/>
        <v>305677</v>
      </c>
      <c r="R20" s="1">
        <f t="shared" si="2"/>
        <v>267072</v>
      </c>
      <c r="S20" s="1">
        <f t="shared" si="3"/>
        <v>86971</v>
      </c>
      <c r="T20" s="1" t="s">
        <v>41</v>
      </c>
      <c r="W20" s="2" t="s">
        <v>42</v>
      </c>
      <c r="X20" s="2"/>
      <c r="Y20" s="2"/>
      <c r="Z20" s="2"/>
      <c r="AA20" s="2"/>
      <c r="AB20" s="2"/>
      <c r="AC20" s="2"/>
      <c r="AD20" s="2"/>
      <c r="AE20" s="2"/>
      <c r="AF20" s="2"/>
      <c r="AG20" s="2"/>
      <c r="AH20" s="2"/>
      <c r="AI20" s="2"/>
      <c r="AJ20" s="2"/>
    </row>
    <row r="21" spans="1:37" x14ac:dyDescent="0.15">
      <c r="A21" s="2"/>
      <c r="H21" s="2"/>
      <c r="I21" s="2"/>
      <c r="J21" s="2"/>
      <c r="W21" s="2" t="s">
        <v>34</v>
      </c>
      <c r="X21" s="2"/>
      <c r="Y21" s="2"/>
      <c r="Z21" s="2"/>
      <c r="AA21" s="2"/>
      <c r="AB21" s="2"/>
      <c r="AC21" s="2"/>
      <c r="AD21" s="2"/>
      <c r="AE21" s="2"/>
      <c r="AF21" s="2"/>
      <c r="AG21" s="2"/>
      <c r="AH21" s="2"/>
      <c r="AI21" s="2"/>
      <c r="AJ21" s="2"/>
      <c r="AK21" s="2"/>
    </row>
    <row r="22" spans="1:37" x14ac:dyDescent="0.15">
      <c r="A22" s="2" t="s">
        <v>43</v>
      </c>
      <c r="H22" s="2"/>
      <c r="I22" s="2"/>
      <c r="J22" s="2"/>
      <c r="W22" s="2" t="s">
        <v>44</v>
      </c>
      <c r="X22" s="2"/>
      <c r="Y22" s="2"/>
      <c r="Z22" s="2"/>
      <c r="AA22" s="2"/>
      <c r="AB22" s="2"/>
      <c r="AC22" s="2"/>
      <c r="AD22" s="2"/>
      <c r="AE22" s="2"/>
      <c r="AF22" s="2"/>
      <c r="AG22" s="2"/>
      <c r="AH22" s="2"/>
      <c r="AI22" s="2"/>
      <c r="AJ22" s="2"/>
      <c r="AK22" s="2"/>
    </row>
    <row r="23" spans="1:37" x14ac:dyDescent="0.15">
      <c r="A23" s="2" t="s">
        <v>45</v>
      </c>
      <c r="W23" s="2" t="s">
        <v>37</v>
      </c>
      <c r="X23" s="2"/>
      <c r="Y23" s="2"/>
      <c r="Z23" s="2"/>
      <c r="AA23" s="2"/>
      <c r="AB23" s="2"/>
      <c r="AC23" s="2"/>
      <c r="AD23" s="2"/>
      <c r="AE23" s="2"/>
      <c r="AF23" s="2"/>
      <c r="AG23" s="2"/>
      <c r="AH23" s="2"/>
      <c r="AI23" s="2"/>
      <c r="AJ23" s="2"/>
      <c r="AK23" s="2"/>
    </row>
    <row r="24" spans="1:37" x14ac:dyDescent="0.15">
      <c r="A24" s="2"/>
      <c r="B24" s="1" t="str">
        <f t="shared" ref="B24:M24" si="7">B2</f>
        <v>2014-01</v>
      </c>
      <c r="C24" s="1" t="str">
        <f t="shared" si="7"/>
        <v>2014-02</v>
      </c>
      <c r="D24" s="1" t="str">
        <f t="shared" si="7"/>
        <v>2014-03</v>
      </c>
      <c r="E24" s="1" t="str">
        <f t="shared" si="7"/>
        <v>2014-04</v>
      </c>
      <c r="F24" s="1" t="str">
        <f t="shared" si="7"/>
        <v>2014-05</v>
      </c>
      <c r="G24" s="1" t="str">
        <f t="shared" si="7"/>
        <v>2014-06</v>
      </c>
      <c r="H24" s="1" t="str">
        <f t="shared" si="7"/>
        <v>2014-07</v>
      </c>
      <c r="I24" s="1" t="str">
        <f t="shared" si="7"/>
        <v>2014-08</v>
      </c>
      <c r="J24" s="1" t="str">
        <f t="shared" si="7"/>
        <v>2014-09</v>
      </c>
      <c r="K24" s="1" t="str">
        <f t="shared" si="7"/>
        <v>2014-10</v>
      </c>
      <c r="L24" s="1" t="str">
        <f t="shared" si="7"/>
        <v>2014-11</v>
      </c>
      <c r="M24" s="1" t="str">
        <f t="shared" si="7"/>
        <v>2014-12</v>
      </c>
      <c r="P24" s="1" t="str">
        <f>P2</f>
        <v>Q1 2014</v>
      </c>
      <c r="Q24" s="1" t="str">
        <f>Q2</f>
        <v>Q2 2014</v>
      </c>
      <c r="R24" s="1" t="str">
        <f>R2</f>
        <v>Q3 2014</v>
      </c>
      <c r="S24" s="1" t="str">
        <f>S2</f>
        <v>Q4 2014</v>
      </c>
      <c r="W24" s="2"/>
      <c r="X24" s="2" t="s">
        <v>17</v>
      </c>
      <c r="Y24" s="2" t="s">
        <v>18</v>
      </c>
      <c r="Z24" s="2" t="s">
        <v>1</v>
      </c>
      <c r="AA24" s="2" t="s">
        <v>2</v>
      </c>
      <c r="AB24" s="2" t="s">
        <v>3</v>
      </c>
      <c r="AC24" s="2" t="s">
        <v>4</v>
      </c>
      <c r="AD24" s="2" t="s">
        <v>5</v>
      </c>
      <c r="AE24" s="2" t="s">
        <v>6</v>
      </c>
      <c r="AF24" s="2" t="s">
        <v>7</v>
      </c>
      <c r="AG24" s="2" t="s">
        <v>8</v>
      </c>
      <c r="AH24" s="2" t="s">
        <v>9</v>
      </c>
      <c r="AI24" s="2" t="s">
        <v>10</v>
      </c>
      <c r="AJ24" s="2"/>
    </row>
    <row r="25" spans="1:37" x14ac:dyDescent="0.15">
      <c r="A25" s="2" t="s">
        <v>19</v>
      </c>
      <c r="B25" s="2">
        <v>4182</v>
      </c>
      <c r="C25" s="2">
        <v>5344</v>
      </c>
      <c r="D25" s="2">
        <v>6182</v>
      </c>
      <c r="E25" s="2">
        <v>7093</v>
      </c>
      <c r="F25" s="2">
        <v>6372</v>
      </c>
      <c r="G25" s="2">
        <v>7144</v>
      </c>
      <c r="H25" s="2">
        <v>4907</v>
      </c>
      <c r="I25" s="2">
        <v>9165</v>
      </c>
      <c r="J25" s="2">
        <v>10279</v>
      </c>
      <c r="K25" s="2">
        <v>14345</v>
      </c>
      <c r="L25" s="2"/>
      <c r="N25" s="2"/>
      <c r="P25">
        <f t="shared" ref="P25:P42" si="8">SUM(B25:D25)</f>
        <v>15708</v>
      </c>
      <c r="Q25">
        <f t="shared" ref="Q25:Q42" si="9">SUM(E25:G25)</f>
        <v>20609</v>
      </c>
      <c r="R25">
        <f t="shared" ref="R25:R42" si="10">SUM(H25:J25)</f>
        <v>24351</v>
      </c>
      <c r="S25">
        <f t="shared" ref="S25:S42" si="11">SUM(K25:M25)</f>
        <v>14345</v>
      </c>
      <c r="T25" s="1" t="s">
        <v>19</v>
      </c>
      <c r="W25" s="2" t="s">
        <v>19</v>
      </c>
      <c r="X25" s="2">
        <v>4677</v>
      </c>
      <c r="Y25" s="2">
        <v>4395</v>
      </c>
      <c r="Z25" s="2">
        <v>4182</v>
      </c>
      <c r="AA25" s="2">
        <v>5344</v>
      </c>
      <c r="AB25" s="2">
        <v>6182</v>
      </c>
      <c r="AC25" s="2">
        <v>7093</v>
      </c>
      <c r="AD25" s="2">
        <v>6372</v>
      </c>
      <c r="AE25" s="2">
        <v>7144</v>
      </c>
      <c r="AF25" s="2">
        <v>4907</v>
      </c>
      <c r="AG25" s="2">
        <v>9165</v>
      </c>
      <c r="AH25" s="2">
        <v>10279</v>
      </c>
      <c r="AI25" s="2">
        <v>14345</v>
      </c>
      <c r="AJ25" s="2"/>
    </row>
    <row r="26" spans="1:37" x14ac:dyDescent="0.15">
      <c r="A26" s="2" t="s">
        <v>20</v>
      </c>
      <c r="B26" s="2">
        <v>42835</v>
      </c>
      <c r="C26" s="2">
        <v>36844</v>
      </c>
      <c r="D26" s="2">
        <v>40914</v>
      </c>
      <c r="E26" s="2">
        <v>43611</v>
      </c>
      <c r="F26" s="2">
        <v>52760</v>
      </c>
      <c r="G26" s="2">
        <v>63607</v>
      </c>
      <c r="H26" s="2">
        <v>58529</v>
      </c>
      <c r="I26" s="2">
        <v>61978</v>
      </c>
      <c r="J26" s="2">
        <v>62267</v>
      </c>
      <c r="K26" s="2">
        <v>60435</v>
      </c>
      <c r="L26" s="2"/>
      <c r="N26" s="2"/>
      <c r="P26">
        <f t="shared" si="8"/>
        <v>120593</v>
      </c>
      <c r="Q26">
        <f t="shared" si="9"/>
        <v>159978</v>
      </c>
      <c r="R26">
        <f t="shared" si="10"/>
        <v>182774</v>
      </c>
      <c r="S26">
        <f t="shared" si="11"/>
        <v>60435</v>
      </c>
      <c r="T26" s="1" t="s">
        <v>20</v>
      </c>
      <c r="W26" s="2" t="s">
        <v>20</v>
      </c>
      <c r="X26" s="2">
        <v>40982</v>
      </c>
      <c r="Y26" s="2">
        <v>40767</v>
      </c>
      <c r="Z26" s="2">
        <v>42835</v>
      </c>
      <c r="AA26" s="2">
        <v>36844</v>
      </c>
      <c r="AB26" s="2">
        <v>40914</v>
      </c>
      <c r="AC26" s="2">
        <v>43611</v>
      </c>
      <c r="AD26" s="2">
        <v>52760</v>
      </c>
      <c r="AE26" s="2">
        <v>63607</v>
      </c>
      <c r="AF26" s="2">
        <v>58529</v>
      </c>
      <c r="AG26" s="2">
        <v>61978</v>
      </c>
      <c r="AH26" s="2">
        <v>62267</v>
      </c>
      <c r="AI26" s="2">
        <v>60435</v>
      </c>
      <c r="AJ26" s="2"/>
    </row>
    <row r="27" spans="1:37" x14ac:dyDescent="0.15">
      <c r="A27" s="2" t="s">
        <v>21</v>
      </c>
      <c r="B27" s="2">
        <v>17836</v>
      </c>
      <c r="C27" s="2">
        <v>11137</v>
      </c>
      <c r="D27" s="2">
        <v>14156</v>
      </c>
      <c r="E27" s="2">
        <v>16922</v>
      </c>
      <c r="F27" s="2">
        <v>25975</v>
      </c>
      <c r="G27" s="2">
        <v>31754</v>
      </c>
      <c r="H27" s="2">
        <v>36648</v>
      </c>
      <c r="I27" s="2">
        <v>33878</v>
      </c>
      <c r="J27" s="2">
        <v>17038</v>
      </c>
      <c r="K27" s="2">
        <v>16464</v>
      </c>
      <c r="L27" s="2"/>
      <c r="N27" s="2"/>
      <c r="P27">
        <f t="shared" si="8"/>
        <v>43129</v>
      </c>
      <c r="Q27">
        <f t="shared" si="9"/>
        <v>74651</v>
      </c>
      <c r="R27">
        <f t="shared" si="10"/>
        <v>87564</v>
      </c>
      <c r="S27">
        <f t="shared" si="11"/>
        <v>16464</v>
      </c>
      <c r="T27" s="1" t="s">
        <v>21</v>
      </c>
      <c r="W27" s="2" t="s">
        <v>21</v>
      </c>
      <c r="X27" s="2">
        <v>15287</v>
      </c>
      <c r="Y27" s="2">
        <v>17763</v>
      </c>
      <c r="Z27" s="2">
        <v>17836</v>
      </c>
      <c r="AA27" s="2">
        <v>11137</v>
      </c>
      <c r="AB27" s="2">
        <v>14156</v>
      </c>
      <c r="AC27" s="2">
        <v>16922</v>
      </c>
      <c r="AD27" s="2">
        <v>25975</v>
      </c>
      <c r="AE27" s="2">
        <v>31754</v>
      </c>
      <c r="AF27" s="2">
        <v>36648</v>
      </c>
      <c r="AG27" s="2">
        <v>33878</v>
      </c>
      <c r="AH27" s="2">
        <v>17038</v>
      </c>
      <c r="AI27" s="2">
        <v>16464</v>
      </c>
      <c r="AJ27" s="2"/>
    </row>
    <row r="28" spans="1:37" x14ac:dyDescent="0.15">
      <c r="A28" s="2" t="s">
        <v>22</v>
      </c>
      <c r="B28" s="2">
        <v>23043</v>
      </c>
      <c r="C28" s="2">
        <v>17217</v>
      </c>
      <c r="D28" s="2">
        <v>16447</v>
      </c>
      <c r="E28" s="2">
        <v>35057</v>
      </c>
      <c r="F28" s="2">
        <v>36637</v>
      </c>
      <c r="G28" s="2">
        <v>15567</v>
      </c>
      <c r="H28" s="2">
        <v>19388</v>
      </c>
      <c r="I28" s="2">
        <v>12206</v>
      </c>
      <c r="J28" s="2">
        <v>11248</v>
      </c>
      <c r="K28" s="2">
        <v>8092</v>
      </c>
      <c r="L28" s="2"/>
      <c r="N28" s="2"/>
      <c r="P28">
        <f t="shared" si="8"/>
        <v>56707</v>
      </c>
      <c r="Q28">
        <f t="shared" si="9"/>
        <v>87261</v>
      </c>
      <c r="R28">
        <f t="shared" si="10"/>
        <v>42842</v>
      </c>
      <c r="S28">
        <f t="shared" si="11"/>
        <v>8092</v>
      </c>
      <c r="T28" s="1" t="s">
        <v>22</v>
      </c>
      <c r="W28" s="2" t="s">
        <v>22</v>
      </c>
      <c r="X28" s="2">
        <v>18529</v>
      </c>
      <c r="Y28" s="2">
        <v>23235</v>
      </c>
      <c r="Z28" s="2">
        <v>23043</v>
      </c>
      <c r="AA28" s="2">
        <v>17217</v>
      </c>
      <c r="AB28" s="2">
        <v>16447</v>
      </c>
      <c r="AC28" s="2">
        <v>35057</v>
      </c>
      <c r="AD28" s="2">
        <v>36637</v>
      </c>
      <c r="AE28" s="2">
        <v>15567</v>
      </c>
      <c r="AF28" s="2">
        <v>19388</v>
      </c>
      <c r="AG28" s="2">
        <v>12206</v>
      </c>
      <c r="AH28" s="2">
        <v>11248</v>
      </c>
      <c r="AI28" s="2">
        <v>8092</v>
      </c>
      <c r="AJ28" s="2"/>
    </row>
    <row r="29" spans="1:37" x14ac:dyDescent="0.15">
      <c r="A29" s="2" t="s">
        <v>23</v>
      </c>
      <c r="B29" s="2">
        <v>0</v>
      </c>
      <c r="C29" s="2">
        <v>385</v>
      </c>
      <c r="D29" s="2">
        <v>36</v>
      </c>
      <c r="E29" s="2">
        <v>0</v>
      </c>
      <c r="F29" s="2">
        <v>0</v>
      </c>
      <c r="G29" s="2">
        <v>0</v>
      </c>
      <c r="H29" s="2">
        <v>48</v>
      </c>
      <c r="I29" s="2">
        <v>37</v>
      </c>
      <c r="J29" s="2">
        <v>94</v>
      </c>
      <c r="K29" s="2">
        <v>300</v>
      </c>
      <c r="L29" s="2"/>
      <c r="N29" s="2"/>
      <c r="P29">
        <f t="shared" si="8"/>
        <v>421</v>
      </c>
      <c r="Q29">
        <f t="shared" si="9"/>
        <v>0</v>
      </c>
      <c r="R29">
        <f t="shared" si="10"/>
        <v>179</v>
      </c>
      <c r="S29">
        <f t="shared" si="11"/>
        <v>300</v>
      </c>
      <c r="T29" s="1" t="s">
        <v>23</v>
      </c>
      <c r="W29" s="2" t="s">
        <v>23</v>
      </c>
      <c r="X29" s="2">
        <v>24</v>
      </c>
      <c r="Y29" s="2">
        <v>0</v>
      </c>
      <c r="Z29" s="2">
        <v>0</v>
      </c>
      <c r="AA29" s="2">
        <v>385</v>
      </c>
      <c r="AB29" s="2">
        <v>36</v>
      </c>
      <c r="AC29" s="2">
        <v>0</v>
      </c>
      <c r="AD29" s="2">
        <v>0</v>
      </c>
      <c r="AE29" s="2">
        <v>0</v>
      </c>
      <c r="AF29" s="2">
        <v>48</v>
      </c>
      <c r="AG29" s="2">
        <v>37</v>
      </c>
      <c r="AH29" s="2">
        <v>94</v>
      </c>
      <c r="AI29" s="2">
        <v>300</v>
      </c>
      <c r="AJ29" s="2"/>
    </row>
    <row r="30" spans="1:37" x14ac:dyDescent="0.15">
      <c r="A30" s="2" t="s">
        <v>24</v>
      </c>
      <c r="B30" s="2">
        <v>0</v>
      </c>
      <c r="C30" s="2">
        <v>2465</v>
      </c>
      <c r="D30" s="2">
        <v>1672</v>
      </c>
      <c r="E30" s="2">
        <v>0</v>
      </c>
      <c r="F30" s="2">
        <v>0</v>
      </c>
      <c r="G30" s="2">
        <v>0</v>
      </c>
      <c r="H30" s="2">
        <v>519</v>
      </c>
      <c r="I30" s="2">
        <v>2128</v>
      </c>
      <c r="J30" s="2">
        <v>330</v>
      </c>
      <c r="K30" s="2">
        <v>25</v>
      </c>
      <c r="L30" s="2"/>
      <c r="N30" s="2"/>
      <c r="P30">
        <f t="shared" si="8"/>
        <v>4137</v>
      </c>
      <c r="Q30">
        <f t="shared" si="9"/>
        <v>0</v>
      </c>
      <c r="R30">
        <f t="shared" si="10"/>
        <v>2977</v>
      </c>
      <c r="S30">
        <f t="shared" si="11"/>
        <v>25</v>
      </c>
      <c r="T30" s="1" t="s">
        <v>24</v>
      </c>
      <c r="W30" s="2" t="s">
        <v>24</v>
      </c>
      <c r="X30" s="2">
        <v>0</v>
      </c>
      <c r="Y30" s="2">
        <v>0</v>
      </c>
      <c r="Z30" s="2">
        <v>0</v>
      </c>
      <c r="AA30" s="2">
        <v>2465</v>
      </c>
      <c r="AB30" s="2">
        <v>1672</v>
      </c>
      <c r="AC30" s="2">
        <v>0</v>
      </c>
      <c r="AD30" s="2">
        <v>0</v>
      </c>
      <c r="AE30" s="2">
        <v>0</v>
      </c>
      <c r="AF30" s="2">
        <v>519</v>
      </c>
      <c r="AG30" s="2">
        <v>2128</v>
      </c>
      <c r="AH30" s="2">
        <v>330</v>
      </c>
      <c r="AI30" s="2">
        <v>25</v>
      </c>
      <c r="AJ30" s="2"/>
    </row>
    <row r="31" spans="1:37" x14ac:dyDescent="0.15">
      <c r="A31" s="2" t="s">
        <v>25</v>
      </c>
      <c r="B31" s="2">
        <v>0</v>
      </c>
      <c r="C31" s="2">
        <v>0</v>
      </c>
      <c r="D31" s="2">
        <v>0</v>
      </c>
      <c r="E31" s="2">
        <v>0</v>
      </c>
      <c r="F31" s="2">
        <v>0</v>
      </c>
      <c r="G31" s="2">
        <v>0</v>
      </c>
      <c r="H31" s="2">
        <v>0</v>
      </c>
      <c r="I31" s="2">
        <v>0</v>
      </c>
      <c r="J31" s="2">
        <v>0</v>
      </c>
      <c r="K31" s="2">
        <v>0</v>
      </c>
      <c r="L31" s="2"/>
      <c r="N31" s="2"/>
      <c r="P31">
        <f t="shared" si="8"/>
        <v>0</v>
      </c>
      <c r="Q31">
        <f t="shared" si="9"/>
        <v>0</v>
      </c>
      <c r="R31">
        <f t="shared" si="10"/>
        <v>0</v>
      </c>
      <c r="S31">
        <f t="shared" si="11"/>
        <v>0</v>
      </c>
      <c r="T31" s="1" t="s">
        <v>25</v>
      </c>
      <c r="W31" s="2" t="s">
        <v>25</v>
      </c>
      <c r="X31" s="2">
        <v>0</v>
      </c>
      <c r="Y31" s="2">
        <v>0</v>
      </c>
      <c r="Z31" s="2">
        <v>0</v>
      </c>
      <c r="AA31" s="2">
        <v>0</v>
      </c>
      <c r="AB31" s="2">
        <v>0</v>
      </c>
      <c r="AC31" s="2">
        <v>0</v>
      </c>
      <c r="AD31" s="2">
        <v>0</v>
      </c>
      <c r="AE31" s="2">
        <v>0</v>
      </c>
      <c r="AF31" s="2">
        <v>0</v>
      </c>
      <c r="AG31" s="2">
        <v>0</v>
      </c>
      <c r="AH31" s="2">
        <v>0</v>
      </c>
      <c r="AI31" s="2">
        <v>0</v>
      </c>
      <c r="AJ31" s="2"/>
    </row>
    <row r="32" spans="1:37" x14ac:dyDescent="0.15">
      <c r="A32" s="2" t="s">
        <v>26</v>
      </c>
      <c r="B32" s="2">
        <v>0</v>
      </c>
      <c r="C32" s="2">
        <v>0</v>
      </c>
      <c r="D32" s="2">
        <v>0</v>
      </c>
      <c r="E32" s="2">
        <v>0</v>
      </c>
      <c r="F32" s="2">
        <v>0</v>
      </c>
      <c r="G32" s="2">
        <v>0</v>
      </c>
      <c r="H32" s="2">
        <v>0</v>
      </c>
      <c r="I32" s="2">
        <v>0</v>
      </c>
      <c r="J32" s="2">
        <v>0</v>
      </c>
      <c r="K32" s="2">
        <v>0</v>
      </c>
      <c r="L32" s="2"/>
      <c r="N32" s="2"/>
      <c r="P32">
        <f t="shared" si="8"/>
        <v>0</v>
      </c>
      <c r="Q32">
        <f t="shared" si="9"/>
        <v>0</v>
      </c>
      <c r="R32">
        <f t="shared" si="10"/>
        <v>0</v>
      </c>
      <c r="S32">
        <f t="shared" si="11"/>
        <v>0</v>
      </c>
      <c r="T32" s="1" t="s">
        <v>26</v>
      </c>
      <c r="W32" s="2" t="s">
        <v>26</v>
      </c>
      <c r="X32" s="2">
        <v>0</v>
      </c>
      <c r="Y32" s="2">
        <v>0</v>
      </c>
      <c r="Z32" s="2">
        <v>0</v>
      </c>
      <c r="AA32" s="2">
        <v>0</v>
      </c>
      <c r="AB32" s="2">
        <v>0</v>
      </c>
      <c r="AC32" s="2">
        <v>0</v>
      </c>
      <c r="AD32" s="2">
        <v>0</v>
      </c>
      <c r="AE32" s="2">
        <v>0</v>
      </c>
      <c r="AF32" s="2">
        <v>0</v>
      </c>
      <c r="AG32" s="2">
        <v>0</v>
      </c>
      <c r="AH32" s="2">
        <v>0</v>
      </c>
      <c r="AI32" s="2">
        <v>0</v>
      </c>
      <c r="AJ32" s="2"/>
    </row>
    <row r="33" spans="1:37" x14ac:dyDescent="0.15">
      <c r="A33" s="2" t="s">
        <v>27</v>
      </c>
      <c r="B33" s="2">
        <v>0</v>
      </c>
      <c r="C33" s="2">
        <v>0</v>
      </c>
      <c r="D33" s="2">
        <v>6</v>
      </c>
      <c r="E33" s="2">
        <v>126</v>
      </c>
      <c r="F33" s="2">
        <v>1307</v>
      </c>
      <c r="G33" s="2">
        <v>458</v>
      </c>
      <c r="H33" s="2">
        <v>177</v>
      </c>
      <c r="I33" s="2">
        <v>0</v>
      </c>
      <c r="J33" s="2">
        <v>174</v>
      </c>
      <c r="K33" s="2">
        <v>598</v>
      </c>
      <c r="L33" s="2"/>
      <c r="N33" s="2"/>
      <c r="P33">
        <f t="shared" si="8"/>
        <v>6</v>
      </c>
      <c r="Q33">
        <f t="shared" si="9"/>
        <v>1891</v>
      </c>
      <c r="R33">
        <f t="shared" si="10"/>
        <v>351</v>
      </c>
      <c r="S33">
        <f t="shared" si="11"/>
        <v>598</v>
      </c>
      <c r="T33" s="1" t="s">
        <v>27</v>
      </c>
      <c r="W33" s="2" t="s">
        <v>27</v>
      </c>
      <c r="X33" s="2">
        <v>0</v>
      </c>
      <c r="Y33" s="2">
        <v>0</v>
      </c>
      <c r="Z33" s="2">
        <v>0</v>
      </c>
      <c r="AA33" s="2">
        <v>0</v>
      </c>
      <c r="AB33" s="2">
        <v>6</v>
      </c>
      <c r="AC33" s="2">
        <v>126</v>
      </c>
      <c r="AD33" s="2">
        <v>1307</v>
      </c>
      <c r="AE33" s="2">
        <v>458</v>
      </c>
      <c r="AF33" s="2">
        <v>177</v>
      </c>
      <c r="AG33" s="2">
        <v>0</v>
      </c>
      <c r="AH33" s="2">
        <v>174</v>
      </c>
      <c r="AI33" s="2">
        <v>598</v>
      </c>
      <c r="AJ33" s="2"/>
    </row>
    <row r="34" spans="1:37" x14ac:dyDescent="0.15">
      <c r="A34" s="2" t="s">
        <v>28</v>
      </c>
      <c r="B34" s="2">
        <v>0</v>
      </c>
      <c r="C34" s="2">
        <v>0</v>
      </c>
      <c r="D34" s="2">
        <v>0</v>
      </c>
      <c r="E34" s="2">
        <v>0</v>
      </c>
      <c r="F34" s="2">
        <v>0</v>
      </c>
      <c r="G34" s="2">
        <v>0</v>
      </c>
      <c r="H34" s="2">
        <v>0</v>
      </c>
      <c r="I34" s="2">
        <v>0</v>
      </c>
      <c r="J34" s="2">
        <v>0</v>
      </c>
      <c r="K34" s="2">
        <v>2026</v>
      </c>
      <c r="L34" s="2"/>
      <c r="N34" s="2"/>
      <c r="P34">
        <f t="shared" si="8"/>
        <v>0</v>
      </c>
      <c r="Q34">
        <f t="shared" si="9"/>
        <v>0</v>
      </c>
      <c r="R34">
        <f t="shared" si="10"/>
        <v>0</v>
      </c>
      <c r="S34">
        <f t="shared" si="11"/>
        <v>2026</v>
      </c>
      <c r="T34" s="1" t="s">
        <v>28</v>
      </c>
      <c r="W34" s="2" t="s">
        <v>28</v>
      </c>
      <c r="X34" s="2">
        <v>96</v>
      </c>
      <c r="Y34" s="2">
        <v>0</v>
      </c>
      <c r="Z34" s="2">
        <v>0</v>
      </c>
      <c r="AA34" s="2">
        <v>0</v>
      </c>
      <c r="AB34" s="2">
        <v>0</v>
      </c>
      <c r="AC34" s="2">
        <v>0</v>
      </c>
      <c r="AD34" s="2">
        <v>0</v>
      </c>
      <c r="AE34" s="2">
        <v>0</v>
      </c>
      <c r="AF34" s="2">
        <v>0</v>
      </c>
      <c r="AG34" s="2">
        <v>0</v>
      </c>
      <c r="AH34" s="2">
        <v>0</v>
      </c>
      <c r="AI34" s="2">
        <v>2026</v>
      </c>
      <c r="AJ34" s="2"/>
    </row>
    <row r="35" spans="1:37" x14ac:dyDescent="0.15">
      <c r="A35" s="2" t="s">
        <v>29</v>
      </c>
      <c r="B35" s="2">
        <v>0</v>
      </c>
      <c r="C35" s="2">
        <v>0</v>
      </c>
      <c r="D35" s="2">
        <v>0</v>
      </c>
      <c r="E35" s="2">
        <v>0</v>
      </c>
      <c r="F35" s="2">
        <v>0</v>
      </c>
      <c r="G35" s="2">
        <v>0</v>
      </c>
      <c r="H35" s="2">
        <v>0</v>
      </c>
      <c r="I35" s="2">
        <v>0</v>
      </c>
      <c r="J35" s="2">
        <v>0</v>
      </c>
      <c r="K35" s="2">
        <v>0</v>
      </c>
      <c r="L35" s="2"/>
      <c r="N35" s="2"/>
      <c r="P35">
        <f t="shared" si="8"/>
        <v>0</v>
      </c>
      <c r="Q35">
        <f t="shared" si="9"/>
        <v>0</v>
      </c>
      <c r="R35">
        <f t="shared" si="10"/>
        <v>0</v>
      </c>
      <c r="S35">
        <f t="shared" si="11"/>
        <v>0</v>
      </c>
      <c r="T35" s="1" t="s">
        <v>29</v>
      </c>
      <c r="W35" s="2" t="s">
        <v>29</v>
      </c>
      <c r="X35" s="2">
        <v>0</v>
      </c>
      <c r="Y35" s="2">
        <v>0</v>
      </c>
      <c r="Z35" s="2">
        <v>0</v>
      </c>
      <c r="AA35" s="2">
        <v>0</v>
      </c>
      <c r="AB35" s="2">
        <v>0</v>
      </c>
      <c r="AC35" s="2">
        <v>0</v>
      </c>
      <c r="AD35" s="2">
        <v>0</v>
      </c>
      <c r="AE35" s="2">
        <v>0</v>
      </c>
      <c r="AF35" s="2">
        <v>0</v>
      </c>
      <c r="AG35" s="2">
        <v>0</v>
      </c>
      <c r="AH35" s="2">
        <v>0</v>
      </c>
      <c r="AI35" s="2">
        <v>0</v>
      </c>
      <c r="AJ35" s="2"/>
    </row>
    <row r="36" spans="1:37" x14ac:dyDescent="0.15">
      <c r="A36" s="2" t="s">
        <v>30</v>
      </c>
      <c r="B36" s="2">
        <v>168</v>
      </c>
      <c r="C36" s="2">
        <v>2357</v>
      </c>
      <c r="D36" s="2">
        <v>1660</v>
      </c>
      <c r="E36" s="2">
        <v>5481</v>
      </c>
      <c r="F36" s="2">
        <v>2570</v>
      </c>
      <c r="G36" s="2">
        <v>166</v>
      </c>
      <c r="H36" s="2">
        <v>162</v>
      </c>
      <c r="I36" s="2">
        <v>49</v>
      </c>
      <c r="J36" s="2">
        <v>2</v>
      </c>
      <c r="K36" s="2">
        <v>4900</v>
      </c>
      <c r="L36" s="2"/>
      <c r="M36" s="2"/>
      <c r="N36" s="2"/>
      <c r="P36">
        <f t="shared" si="8"/>
        <v>4185</v>
      </c>
      <c r="Q36">
        <f t="shared" si="9"/>
        <v>8217</v>
      </c>
      <c r="R36">
        <f t="shared" si="10"/>
        <v>213</v>
      </c>
      <c r="S36">
        <f t="shared" si="11"/>
        <v>4900</v>
      </c>
      <c r="T36" s="1" t="s">
        <v>30</v>
      </c>
      <c r="W36" s="2" t="s">
        <v>30</v>
      </c>
      <c r="X36" s="2">
        <v>1070</v>
      </c>
      <c r="Y36" s="2">
        <v>2541</v>
      </c>
      <c r="Z36" s="2">
        <v>168</v>
      </c>
      <c r="AA36" s="2">
        <v>2357</v>
      </c>
      <c r="AB36" s="2">
        <v>1660</v>
      </c>
      <c r="AC36" s="2">
        <v>5481</v>
      </c>
      <c r="AD36" s="2">
        <v>2570</v>
      </c>
      <c r="AE36" s="2">
        <v>166</v>
      </c>
      <c r="AF36" s="2">
        <v>162</v>
      </c>
      <c r="AG36" s="2">
        <v>49</v>
      </c>
      <c r="AH36" s="2">
        <v>2</v>
      </c>
      <c r="AI36" s="2">
        <v>4900</v>
      </c>
      <c r="AJ36" s="2"/>
    </row>
    <row r="37" spans="1:37" x14ac:dyDescent="0.15">
      <c r="A37" s="2" t="s">
        <v>31</v>
      </c>
      <c r="B37" s="2">
        <v>422</v>
      </c>
      <c r="C37" s="2">
        <v>271</v>
      </c>
      <c r="D37" s="2">
        <v>390</v>
      </c>
      <c r="E37" s="2">
        <v>329</v>
      </c>
      <c r="F37" s="2">
        <v>272</v>
      </c>
      <c r="G37" s="2">
        <v>3000</v>
      </c>
      <c r="H37" s="2">
        <v>244</v>
      </c>
      <c r="I37" s="2">
        <v>111</v>
      </c>
      <c r="J37" s="2">
        <v>1291</v>
      </c>
      <c r="K37" s="2">
        <v>1</v>
      </c>
      <c r="L37" s="2"/>
      <c r="N37" s="2"/>
      <c r="P37">
        <f t="shared" si="8"/>
        <v>1083</v>
      </c>
      <c r="Q37">
        <f t="shared" si="9"/>
        <v>3601</v>
      </c>
      <c r="R37">
        <f t="shared" si="10"/>
        <v>1646</v>
      </c>
      <c r="S37">
        <f t="shared" si="11"/>
        <v>1</v>
      </c>
      <c r="T37" s="1" t="s">
        <v>32</v>
      </c>
      <c r="W37" s="2" t="s">
        <v>31</v>
      </c>
      <c r="X37" s="2">
        <v>76</v>
      </c>
      <c r="Y37" s="2">
        <v>1223</v>
      </c>
      <c r="Z37" s="2">
        <v>422</v>
      </c>
      <c r="AA37" s="2">
        <v>271</v>
      </c>
      <c r="AB37" s="2">
        <v>390</v>
      </c>
      <c r="AC37" s="2">
        <v>329</v>
      </c>
      <c r="AD37" s="2">
        <v>272</v>
      </c>
      <c r="AE37" s="2">
        <v>3000</v>
      </c>
      <c r="AF37" s="2">
        <v>244</v>
      </c>
      <c r="AG37" s="2">
        <v>111</v>
      </c>
      <c r="AH37" s="2">
        <v>1291</v>
      </c>
      <c r="AI37" s="2">
        <v>1</v>
      </c>
      <c r="AJ37" s="2"/>
    </row>
    <row r="38" spans="1:37" x14ac:dyDescent="0.15">
      <c r="A38" s="2"/>
      <c r="B38" s="2"/>
      <c r="C38" s="2"/>
      <c r="D38" s="2"/>
      <c r="E38" s="2"/>
      <c r="F38" s="2"/>
      <c r="G38" s="2"/>
      <c r="H38" s="2"/>
      <c r="I38" s="2"/>
      <c r="J38" s="2"/>
      <c r="K38" s="2"/>
      <c r="L38" s="2"/>
      <c r="M38" s="2"/>
      <c r="N38" s="2"/>
      <c r="P38">
        <f t="shared" si="8"/>
        <v>0</v>
      </c>
      <c r="Q38">
        <f t="shared" si="9"/>
        <v>0</v>
      </c>
      <c r="R38">
        <f t="shared" si="10"/>
        <v>0</v>
      </c>
      <c r="S38">
        <f t="shared" si="11"/>
        <v>0</v>
      </c>
      <c r="T38" s="1"/>
      <c r="AJ38" s="2"/>
      <c r="AK38" s="2"/>
    </row>
    <row r="39" spans="1:37" x14ac:dyDescent="0.15">
      <c r="A39" s="2"/>
      <c r="B39" s="2"/>
      <c r="C39" s="2"/>
      <c r="D39" s="2"/>
      <c r="E39" s="2"/>
      <c r="F39" s="2"/>
      <c r="G39" s="2"/>
      <c r="H39" s="2"/>
      <c r="I39" s="2"/>
      <c r="J39" s="2"/>
      <c r="K39" s="2"/>
      <c r="L39" s="2"/>
      <c r="M39" s="2"/>
      <c r="N39" s="2"/>
      <c r="P39">
        <f t="shared" si="8"/>
        <v>0</v>
      </c>
      <c r="Q39">
        <f t="shared" si="9"/>
        <v>0</v>
      </c>
      <c r="R39">
        <f t="shared" si="10"/>
        <v>0</v>
      </c>
      <c r="S39">
        <f t="shared" si="11"/>
        <v>0</v>
      </c>
      <c r="T39" s="1"/>
      <c r="W39" s="2"/>
      <c r="X39" s="2"/>
      <c r="Y39" s="2"/>
      <c r="Z39" s="2"/>
      <c r="AA39" s="2"/>
      <c r="AB39" s="2"/>
      <c r="AC39" s="2"/>
      <c r="AD39" s="2"/>
      <c r="AE39" s="2"/>
      <c r="AF39" s="2"/>
      <c r="AG39" s="2"/>
      <c r="AH39" s="2"/>
      <c r="AI39" s="2"/>
      <c r="AJ39" s="2"/>
      <c r="AK39" s="2"/>
    </row>
    <row r="40" spans="1:37" x14ac:dyDescent="0.15">
      <c r="A40" s="1" t="s">
        <v>46</v>
      </c>
      <c r="B40" s="1">
        <f t="shared" ref="B40:M40" si="12">SUM(B26:B28)</f>
        <v>83714</v>
      </c>
      <c r="C40" s="1">
        <f t="shared" si="12"/>
        <v>65198</v>
      </c>
      <c r="D40" s="1">
        <f t="shared" si="12"/>
        <v>71517</v>
      </c>
      <c r="E40" s="1">
        <f t="shared" si="12"/>
        <v>95590</v>
      </c>
      <c r="F40" s="1">
        <f t="shared" si="12"/>
        <v>115372</v>
      </c>
      <c r="G40" s="1">
        <f t="shared" si="12"/>
        <v>110928</v>
      </c>
      <c r="H40" s="1">
        <f t="shared" si="12"/>
        <v>114565</v>
      </c>
      <c r="I40" s="1">
        <f t="shared" si="12"/>
        <v>108062</v>
      </c>
      <c r="J40" s="1">
        <f t="shared" si="12"/>
        <v>90553</v>
      </c>
      <c r="K40" s="1">
        <f t="shared" si="12"/>
        <v>84991</v>
      </c>
      <c r="L40" s="1">
        <f t="shared" si="12"/>
        <v>0</v>
      </c>
      <c r="M40" s="1">
        <f t="shared" si="12"/>
        <v>0</v>
      </c>
      <c r="P40" s="1">
        <f t="shared" si="8"/>
        <v>220429</v>
      </c>
      <c r="Q40" s="1">
        <f t="shared" si="9"/>
        <v>321890</v>
      </c>
      <c r="R40" s="1">
        <f t="shared" si="10"/>
        <v>313180</v>
      </c>
      <c r="S40" s="1">
        <f t="shared" si="11"/>
        <v>84991</v>
      </c>
      <c r="T40" s="1" t="s">
        <v>36</v>
      </c>
      <c r="W40" s="2"/>
      <c r="X40" s="2"/>
      <c r="Y40" s="2"/>
      <c r="Z40" s="2"/>
      <c r="AA40" s="2"/>
      <c r="AB40" s="2"/>
      <c r="AC40" s="2"/>
      <c r="AD40" s="2"/>
      <c r="AE40" s="2"/>
      <c r="AF40" s="2"/>
      <c r="AG40" s="2"/>
      <c r="AH40" s="2"/>
      <c r="AI40" s="2"/>
      <c r="AJ40" s="2"/>
      <c r="AK40" s="2"/>
    </row>
    <row r="41" spans="1:37" x14ac:dyDescent="0.15">
      <c r="A41" s="1" t="s">
        <v>38</v>
      </c>
      <c r="B41" s="1">
        <f t="shared" ref="B41:M41" si="13">SUM(B29:B39)</f>
        <v>590</v>
      </c>
      <c r="C41" s="1">
        <f t="shared" si="13"/>
        <v>5478</v>
      </c>
      <c r="D41" s="1">
        <f t="shared" si="13"/>
        <v>3764</v>
      </c>
      <c r="E41" s="1">
        <f t="shared" si="13"/>
        <v>5936</v>
      </c>
      <c r="F41" s="1">
        <f t="shared" si="13"/>
        <v>4149</v>
      </c>
      <c r="G41" s="1">
        <f t="shared" si="13"/>
        <v>3624</v>
      </c>
      <c r="H41" s="1">
        <f t="shared" si="13"/>
        <v>1150</v>
      </c>
      <c r="I41" s="1">
        <f t="shared" si="13"/>
        <v>2325</v>
      </c>
      <c r="J41" s="1">
        <f t="shared" si="13"/>
        <v>1891</v>
      </c>
      <c r="K41" s="1">
        <f t="shared" si="13"/>
        <v>7850</v>
      </c>
      <c r="L41" s="1">
        <f t="shared" si="13"/>
        <v>0</v>
      </c>
      <c r="M41" s="1">
        <f t="shared" si="13"/>
        <v>0</v>
      </c>
      <c r="P41" s="1">
        <f t="shared" si="8"/>
        <v>9832</v>
      </c>
      <c r="Q41" s="1">
        <f t="shared" si="9"/>
        <v>13709</v>
      </c>
      <c r="R41" s="1">
        <f t="shared" si="10"/>
        <v>5366</v>
      </c>
      <c r="S41" s="1">
        <f t="shared" si="11"/>
        <v>7850</v>
      </c>
      <c r="T41" s="1" t="s">
        <v>39</v>
      </c>
      <c r="X41" s="2"/>
      <c r="Y41" s="2"/>
      <c r="Z41" s="2"/>
      <c r="AA41" s="2"/>
      <c r="AB41" s="2"/>
      <c r="AC41" s="2"/>
      <c r="AD41" s="2"/>
      <c r="AE41" s="2"/>
      <c r="AF41" s="2"/>
      <c r="AG41" s="2"/>
      <c r="AH41" s="2"/>
      <c r="AI41" s="2"/>
      <c r="AJ41" s="2"/>
      <c r="AK41" s="2"/>
    </row>
    <row r="42" spans="1:37" x14ac:dyDescent="0.15">
      <c r="A42" s="1" t="s">
        <v>41</v>
      </c>
      <c r="B42" s="1">
        <f t="shared" ref="B42:M42" si="14">SUM(B25:B39)</f>
        <v>88486</v>
      </c>
      <c r="C42" s="1">
        <f t="shared" si="14"/>
        <v>76020</v>
      </c>
      <c r="D42" s="1">
        <f t="shared" si="14"/>
        <v>81463</v>
      </c>
      <c r="E42" s="1">
        <f t="shared" si="14"/>
        <v>108619</v>
      </c>
      <c r="F42" s="1">
        <f t="shared" si="14"/>
        <v>125893</v>
      </c>
      <c r="G42" s="1">
        <f t="shared" si="14"/>
        <v>121696</v>
      </c>
      <c r="H42" s="1">
        <f t="shared" si="14"/>
        <v>120622</v>
      </c>
      <c r="I42" s="1">
        <f t="shared" si="14"/>
        <v>119552</v>
      </c>
      <c r="J42" s="1">
        <f t="shared" si="14"/>
        <v>102723</v>
      </c>
      <c r="K42" s="1">
        <f t="shared" si="14"/>
        <v>107186</v>
      </c>
      <c r="L42" s="1">
        <f t="shared" si="14"/>
        <v>0</v>
      </c>
      <c r="M42" s="1">
        <f t="shared" si="14"/>
        <v>0</v>
      </c>
      <c r="P42" s="1">
        <f t="shared" si="8"/>
        <v>245969</v>
      </c>
      <c r="Q42" s="1">
        <f t="shared" si="9"/>
        <v>356208</v>
      </c>
      <c r="R42" s="1">
        <f t="shared" si="10"/>
        <v>342897</v>
      </c>
      <c r="S42" s="1">
        <f t="shared" si="11"/>
        <v>107186</v>
      </c>
      <c r="T42" s="1" t="s">
        <v>41</v>
      </c>
      <c r="X42" s="2"/>
      <c r="Y42" s="2"/>
      <c r="Z42" s="2"/>
      <c r="AA42" s="2"/>
      <c r="AB42" s="2"/>
      <c r="AC42" s="2"/>
      <c r="AD42" s="2"/>
      <c r="AE42" s="2"/>
      <c r="AF42" s="2"/>
      <c r="AG42" s="2"/>
      <c r="AH42" s="2"/>
      <c r="AI42" s="2"/>
      <c r="AJ42" s="2"/>
      <c r="AK42" s="2"/>
    </row>
    <row r="43" spans="1:37" x14ac:dyDescent="0.15">
      <c r="H43" s="2"/>
      <c r="I43" s="2"/>
      <c r="J43" s="2"/>
      <c r="X43" s="2"/>
      <c r="Y43" s="2"/>
      <c r="Z43" s="2"/>
      <c r="AA43" s="2"/>
      <c r="AB43" s="2"/>
      <c r="AC43" s="2"/>
      <c r="AD43" s="2"/>
      <c r="AE43" s="2"/>
      <c r="AF43" s="2"/>
      <c r="AG43" s="2"/>
      <c r="AH43" s="2"/>
      <c r="AI43" s="2"/>
      <c r="AJ43" s="2"/>
      <c r="AK43" s="2"/>
    </row>
    <row r="44" spans="1:37" x14ac:dyDescent="0.15">
      <c r="A44" s="2"/>
      <c r="B44" s="2"/>
      <c r="C44" s="2"/>
      <c r="D44" s="2"/>
      <c r="E44" s="2"/>
      <c r="F44" s="2"/>
      <c r="G44" s="2"/>
      <c r="H44" s="2"/>
      <c r="I44" s="2"/>
      <c r="J44" s="2"/>
      <c r="X44" s="2"/>
      <c r="Y44" s="2"/>
      <c r="Z44" s="2"/>
      <c r="AA44" s="2"/>
      <c r="AB44" s="2"/>
      <c r="AC44" s="2"/>
      <c r="AD44" s="2"/>
      <c r="AE44" s="2"/>
      <c r="AF44" s="2"/>
      <c r="AG44" s="2"/>
      <c r="AH44" s="2"/>
      <c r="AI44" s="2"/>
      <c r="AJ44" s="2"/>
      <c r="AK44" s="2"/>
    </row>
    <row r="45" spans="1:37" x14ac:dyDescent="0.15">
      <c r="A45" s="2" t="s">
        <v>47</v>
      </c>
      <c r="X45" s="2"/>
      <c r="Y45" s="2"/>
      <c r="Z45" s="2"/>
      <c r="AA45" s="2"/>
      <c r="AB45" s="2"/>
      <c r="AC45" s="2"/>
      <c r="AD45" s="2"/>
      <c r="AE45" s="2"/>
      <c r="AF45" s="2"/>
      <c r="AG45" s="2"/>
      <c r="AH45" s="2"/>
      <c r="AI45" s="2"/>
      <c r="AJ45" s="2"/>
      <c r="AK45" s="2"/>
    </row>
    <row r="46" spans="1:37" x14ac:dyDescent="0.15">
      <c r="X46" s="2"/>
      <c r="Y46" s="2"/>
      <c r="Z46" s="2"/>
      <c r="AA46" s="2"/>
      <c r="AB46" s="2"/>
      <c r="AC46" s="2"/>
      <c r="AD46" s="2"/>
      <c r="AE46" s="2"/>
      <c r="AF46" s="2"/>
      <c r="AG46" s="2"/>
      <c r="AH46" s="2"/>
      <c r="AI46" s="2"/>
      <c r="AJ46" s="2"/>
      <c r="AK46" s="2"/>
    </row>
    <row r="47" spans="1:37" x14ac:dyDescent="0.15">
      <c r="B47" s="1" t="str">
        <f t="shared" ref="B47:M47" si="15">B24</f>
        <v>2014-01</v>
      </c>
      <c r="C47" s="1" t="str">
        <f t="shared" si="15"/>
        <v>2014-02</v>
      </c>
      <c r="D47" s="1" t="str">
        <f t="shared" si="15"/>
        <v>2014-03</v>
      </c>
      <c r="E47" s="1" t="str">
        <f t="shared" si="15"/>
        <v>2014-04</v>
      </c>
      <c r="F47" s="1" t="str">
        <f t="shared" si="15"/>
        <v>2014-05</v>
      </c>
      <c r="G47" s="1" t="str">
        <f t="shared" si="15"/>
        <v>2014-06</v>
      </c>
      <c r="H47" s="1" t="str">
        <f t="shared" si="15"/>
        <v>2014-07</v>
      </c>
      <c r="I47" s="1" t="str">
        <f t="shared" si="15"/>
        <v>2014-08</v>
      </c>
      <c r="J47" s="1" t="str">
        <f t="shared" si="15"/>
        <v>2014-09</v>
      </c>
      <c r="K47" s="1" t="str">
        <f t="shared" si="15"/>
        <v>2014-10</v>
      </c>
      <c r="L47" s="1" t="str">
        <f t="shared" si="15"/>
        <v>2014-11</v>
      </c>
      <c r="M47" s="1" t="str">
        <f t="shared" si="15"/>
        <v>2014-12</v>
      </c>
      <c r="P47" s="1" t="str">
        <f>P24</f>
        <v>Q1 2014</v>
      </c>
      <c r="Q47" s="1" t="str">
        <f>Q24</f>
        <v>Q2 2014</v>
      </c>
      <c r="R47" s="1" t="str">
        <f>R24</f>
        <v>Q3 2014</v>
      </c>
      <c r="S47" s="1" t="str">
        <f>S24</f>
        <v>Q4 2014</v>
      </c>
      <c r="T47" s="2"/>
      <c r="AC47" s="2"/>
      <c r="AD47" s="2"/>
      <c r="AE47" s="2"/>
      <c r="AF47" s="2"/>
      <c r="AG47" s="2"/>
      <c r="AH47" s="2"/>
      <c r="AI47" s="2"/>
    </row>
    <row r="48" spans="1:37" x14ac:dyDescent="0.15">
      <c r="A48" s="2" t="s">
        <v>19</v>
      </c>
      <c r="B48" s="2">
        <f t="shared" ref="B48:M48" si="16">B3/B25</f>
        <v>0.63558106169296991</v>
      </c>
      <c r="C48" s="2">
        <f t="shared" si="16"/>
        <v>0.66261227544910184</v>
      </c>
      <c r="D48" s="2">
        <f t="shared" si="16"/>
        <v>0.81785829828534451</v>
      </c>
      <c r="E48" s="2">
        <f t="shared" si="16"/>
        <v>0.75243197518680394</v>
      </c>
      <c r="F48" s="2">
        <f t="shared" si="16"/>
        <v>0.9050533584431889</v>
      </c>
      <c r="G48" s="2">
        <f t="shared" si="16"/>
        <v>0.8271276595744681</v>
      </c>
      <c r="H48" s="2">
        <f t="shared" si="16"/>
        <v>0.82901976767882612</v>
      </c>
      <c r="I48" s="2">
        <f t="shared" si="16"/>
        <v>0.91500272776868519</v>
      </c>
      <c r="J48" s="2">
        <f t="shared" si="16"/>
        <v>0.90514641502091642</v>
      </c>
      <c r="K48" s="2">
        <f t="shared" si="16"/>
        <v>0.90951551063088187</v>
      </c>
      <c r="L48" s="2" t="e">
        <f t="shared" si="16"/>
        <v>#DIV/0!</v>
      </c>
      <c r="M48" s="2" t="e">
        <f t="shared" si="16"/>
        <v>#DIV/0!</v>
      </c>
      <c r="P48" s="2">
        <f t="shared" ref="P48:S60" si="17">P3/P25</f>
        <v>0.71651387827858415</v>
      </c>
      <c r="Q48" s="2">
        <f t="shared" si="17"/>
        <v>0.82551312533359211</v>
      </c>
      <c r="R48" s="2">
        <f t="shared" si="17"/>
        <v>0.89351566670773275</v>
      </c>
      <c r="S48" s="2">
        <f t="shared" si="17"/>
        <v>0.90951551063088187</v>
      </c>
      <c r="T48" s="1" t="str">
        <f t="shared" ref="T48:T60" si="18">T3</f>
        <v>ALICE</v>
      </c>
      <c r="W48" s="2"/>
      <c r="AC48" s="2"/>
      <c r="AD48" s="2"/>
      <c r="AE48" s="2"/>
      <c r="AF48" s="2"/>
      <c r="AG48" s="2"/>
      <c r="AH48" s="2"/>
      <c r="AI48" s="2"/>
      <c r="AJ48" s="2"/>
      <c r="AK48" s="2"/>
    </row>
    <row r="49" spans="1:37" x14ac:dyDescent="0.15">
      <c r="A49" s="2" t="s">
        <v>20</v>
      </c>
      <c r="B49" s="2">
        <f t="shared" ref="B49:M49" si="19">B4/B26</f>
        <v>0.91621337691140425</v>
      </c>
      <c r="C49" s="2">
        <f t="shared" si="19"/>
        <v>0.9120888068613614</v>
      </c>
      <c r="D49" s="2">
        <f t="shared" si="19"/>
        <v>0.93940949308305222</v>
      </c>
      <c r="E49" s="2">
        <f t="shared" si="19"/>
        <v>0.78211919011258624</v>
      </c>
      <c r="F49" s="2">
        <f t="shared" si="19"/>
        <v>0.88876042456406368</v>
      </c>
      <c r="G49" s="2">
        <f t="shared" si="19"/>
        <v>0.94016381844765518</v>
      </c>
      <c r="H49" s="2">
        <f t="shared" si="19"/>
        <v>0.88378410702386856</v>
      </c>
      <c r="I49" s="2">
        <f t="shared" si="19"/>
        <v>0.84984994675530023</v>
      </c>
      <c r="J49" s="2">
        <f t="shared" si="19"/>
        <v>0.77101835643278138</v>
      </c>
      <c r="K49" s="2">
        <f t="shared" si="19"/>
        <v>0.82068337883676679</v>
      </c>
      <c r="L49" s="2" t="e">
        <f t="shared" si="19"/>
        <v>#DIV/0!</v>
      </c>
      <c r="M49" s="2" t="e">
        <f t="shared" si="19"/>
        <v>#DIV/0!</v>
      </c>
      <c r="P49" s="2">
        <f t="shared" si="17"/>
        <v>0.92282304943072979</v>
      </c>
      <c r="Q49" s="2">
        <f t="shared" si="17"/>
        <v>0.88012726749928116</v>
      </c>
      <c r="R49" s="2">
        <f t="shared" si="17"/>
        <v>0.83386039589876026</v>
      </c>
      <c r="S49" s="2">
        <f t="shared" si="17"/>
        <v>0.82068337883676679</v>
      </c>
      <c r="T49" s="1" t="str">
        <f t="shared" si="18"/>
        <v>ATLAS</v>
      </c>
      <c r="W49" s="2"/>
      <c r="AC49" s="2"/>
      <c r="AD49" s="2"/>
      <c r="AE49" s="2"/>
      <c r="AF49" s="2"/>
      <c r="AG49" s="2"/>
      <c r="AH49" s="2"/>
      <c r="AI49" s="2"/>
      <c r="AJ49" s="2"/>
      <c r="AK49" s="2"/>
    </row>
    <row r="50" spans="1:37" x14ac:dyDescent="0.15">
      <c r="A50" s="2" t="s">
        <v>21</v>
      </c>
      <c r="B50" s="2">
        <f t="shared" ref="B50:M50" si="20">B5/B27</f>
        <v>0.6888315765866786</v>
      </c>
      <c r="C50" s="2">
        <f t="shared" si="20"/>
        <v>0.80793750561192423</v>
      </c>
      <c r="D50" s="2">
        <f t="shared" si="20"/>
        <v>0.78242441367617976</v>
      </c>
      <c r="E50" s="2">
        <f t="shared" si="20"/>
        <v>0.77863136745065598</v>
      </c>
      <c r="F50" s="2">
        <f t="shared" si="20"/>
        <v>0.59049085659287781</v>
      </c>
      <c r="G50" s="2">
        <f t="shared" si="20"/>
        <v>0.74500850286578069</v>
      </c>
      <c r="H50" s="2">
        <f t="shared" si="20"/>
        <v>0.66339227242960053</v>
      </c>
      <c r="I50" s="2">
        <f t="shared" si="20"/>
        <v>0.387537635043391</v>
      </c>
      <c r="J50" s="2">
        <f t="shared" si="20"/>
        <v>0.65659114919591499</v>
      </c>
      <c r="K50" s="2">
        <f t="shared" si="20"/>
        <v>0.54603984450923226</v>
      </c>
      <c r="L50" s="2" t="e">
        <f t="shared" si="20"/>
        <v>#DIV/0!</v>
      </c>
      <c r="M50" s="2" t="e">
        <f t="shared" si="20"/>
        <v>#DIV/0!</v>
      </c>
      <c r="P50" s="2">
        <f t="shared" si="17"/>
        <v>0.75030721788124</v>
      </c>
      <c r="Q50" s="2">
        <f t="shared" si="17"/>
        <v>0.69886538693386557</v>
      </c>
      <c r="R50" s="2">
        <f t="shared" si="17"/>
        <v>0.55534237814627019</v>
      </c>
      <c r="S50" s="2">
        <f t="shared" si="17"/>
        <v>0.54603984450923226</v>
      </c>
      <c r="T50" s="1" t="str">
        <f t="shared" si="18"/>
        <v>CMS</v>
      </c>
      <c r="W50" s="2"/>
      <c r="AC50" s="2"/>
      <c r="AD50" s="2"/>
      <c r="AE50" s="2"/>
      <c r="AF50" s="2"/>
      <c r="AG50" s="2"/>
      <c r="AH50" s="2"/>
      <c r="AI50" s="2"/>
      <c r="AJ50" s="2"/>
      <c r="AK50" s="2"/>
    </row>
    <row r="51" spans="1:37" x14ac:dyDescent="0.15">
      <c r="A51" s="2" t="s">
        <v>22</v>
      </c>
      <c r="B51" s="2">
        <f t="shared" ref="B51:M51" si="21">B6/B28</f>
        <v>0.95629909300004334</v>
      </c>
      <c r="C51" s="2">
        <f t="shared" si="21"/>
        <v>0.98187837602369754</v>
      </c>
      <c r="D51" s="2">
        <f t="shared" si="21"/>
        <v>0.97057214081595433</v>
      </c>
      <c r="E51" s="2">
        <f t="shared" si="21"/>
        <v>0.96713923039621186</v>
      </c>
      <c r="F51" s="2">
        <f t="shared" si="21"/>
        <v>0.95957638452930094</v>
      </c>
      <c r="G51" s="2">
        <f t="shared" si="21"/>
        <v>0.94636089162972958</v>
      </c>
      <c r="H51" s="2">
        <f t="shared" si="21"/>
        <v>0.95409531669073655</v>
      </c>
      <c r="I51" s="2">
        <f t="shared" si="21"/>
        <v>0.94838603965262991</v>
      </c>
      <c r="J51" s="2">
        <f t="shared" si="21"/>
        <v>0.94834637268847799</v>
      </c>
      <c r="K51" s="2">
        <f t="shared" si="21"/>
        <v>0.95316361838853192</v>
      </c>
      <c r="L51" s="2" t="e">
        <f t="shared" si="21"/>
        <v>#DIV/0!</v>
      </c>
      <c r="M51" s="2" t="e">
        <f t="shared" si="21"/>
        <v>#DIV/0!</v>
      </c>
      <c r="P51" s="2">
        <f t="shared" si="17"/>
        <v>0.96820498351173578</v>
      </c>
      <c r="Q51" s="2">
        <f t="shared" si="17"/>
        <v>0.96025715955581536</v>
      </c>
      <c r="R51" s="2">
        <f t="shared" si="17"/>
        <v>0.95095933896643481</v>
      </c>
      <c r="S51" s="2">
        <f t="shared" si="17"/>
        <v>0.95316361838853192</v>
      </c>
      <c r="T51" s="1" t="str">
        <f t="shared" si="18"/>
        <v>LHCb</v>
      </c>
      <c r="W51" s="2"/>
      <c r="AC51" s="2"/>
      <c r="AD51" s="2"/>
      <c r="AE51" s="2"/>
      <c r="AF51" s="2"/>
      <c r="AG51" s="2"/>
      <c r="AH51" s="2"/>
      <c r="AI51" s="2"/>
      <c r="AJ51" s="2"/>
      <c r="AK51" s="2"/>
    </row>
    <row r="52" spans="1:37" x14ac:dyDescent="0.15">
      <c r="A52" s="2" t="s">
        <v>23</v>
      </c>
      <c r="B52" s="2" t="e">
        <f t="shared" ref="B52:M52" si="22">B7/B29</f>
        <v>#DIV/0!</v>
      </c>
      <c r="C52" s="2">
        <f t="shared" si="22"/>
        <v>0.79480519480519485</v>
      </c>
      <c r="D52" s="2">
        <f t="shared" si="22"/>
        <v>0.30555555555555558</v>
      </c>
      <c r="E52" s="2" t="e">
        <f t="shared" si="22"/>
        <v>#DIV/0!</v>
      </c>
      <c r="F52" s="2" t="e">
        <f t="shared" si="22"/>
        <v>#DIV/0!</v>
      </c>
      <c r="G52" s="2" t="e">
        <f t="shared" si="22"/>
        <v>#DIV/0!</v>
      </c>
      <c r="H52" s="2">
        <f t="shared" si="22"/>
        <v>0.89583333333333337</v>
      </c>
      <c r="I52" s="2">
        <f t="shared" si="22"/>
        <v>0.86486486486486491</v>
      </c>
      <c r="J52" s="2">
        <f t="shared" si="22"/>
        <v>0.9042553191489362</v>
      </c>
      <c r="K52" s="2">
        <f t="shared" si="22"/>
        <v>0.87333333333333329</v>
      </c>
      <c r="L52" s="2" t="e">
        <f t="shared" si="22"/>
        <v>#DIV/0!</v>
      </c>
      <c r="M52" s="2" t="e">
        <f t="shared" si="22"/>
        <v>#DIV/0!</v>
      </c>
      <c r="P52" s="2">
        <f t="shared" si="17"/>
        <v>0.75296912114014247</v>
      </c>
      <c r="Q52" s="2" t="e">
        <f t="shared" si="17"/>
        <v>#DIV/0!</v>
      </c>
      <c r="R52" s="2">
        <f t="shared" si="17"/>
        <v>0.8938547486033519</v>
      </c>
      <c r="S52" s="2">
        <f t="shared" si="17"/>
        <v>0.87333333333333329</v>
      </c>
      <c r="T52" s="1" t="str">
        <f t="shared" si="18"/>
        <v>H1</v>
      </c>
      <c r="W52" s="2"/>
      <c r="AC52" s="2"/>
      <c r="AD52" s="2"/>
      <c r="AE52" s="2"/>
      <c r="AF52" s="2"/>
      <c r="AG52" s="2"/>
      <c r="AH52" s="2"/>
      <c r="AI52" s="2"/>
      <c r="AJ52" s="2"/>
      <c r="AK52" s="2"/>
    </row>
    <row r="53" spans="1:37" x14ac:dyDescent="0.15">
      <c r="A53" s="2" t="s">
        <v>24</v>
      </c>
      <c r="B53" s="2" t="e">
        <f t="shared" ref="B53:M53" si="23">B8/B30</f>
        <v>#DIV/0!</v>
      </c>
      <c r="C53" s="2">
        <f t="shared" si="23"/>
        <v>0.90466531440162268</v>
      </c>
      <c r="D53" s="2">
        <f t="shared" si="23"/>
        <v>0.12858851674641147</v>
      </c>
      <c r="E53" s="2" t="e">
        <f t="shared" si="23"/>
        <v>#DIV/0!</v>
      </c>
      <c r="F53" s="2" t="e">
        <f t="shared" si="23"/>
        <v>#DIV/0!</v>
      </c>
      <c r="G53" s="2" t="e">
        <f t="shared" si="23"/>
        <v>#DIV/0!</v>
      </c>
      <c r="H53" s="2">
        <f t="shared" si="23"/>
        <v>0.91714836223506746</v>
      </c>
      <c r="I53" s="2">
        <f t="shared" si="23"/>
        <v>0.42293233082706766</v>
      </c>
      <c r="J53" s="2">
        <f t="shared" si="23"/>
        <v>0.54545454545454541</v>
      </c>
      <c r="K53" s="2">
        <f t="shared" si="23"/>
        <v>0.6</v>
      </c>
      <c r="L53" s="2" t="e">
        <f t="shared" si="23"/>
        <v>#DIV/0!</v>
      </c>
      <c r="M53" s="2" t="e">
        <f t="shared" si="23"/>
        <v>#DIV/0!</v>
      </c>
      <c r="P53" s="2">
        <f t="shared" si="17"/>
        <v>0.59100797679477879</v>
      </c>
      <c r="Q53" s="2" t="e">
        <f t="shared" si="17"/>
        <v>#DIV/0!</v>
      </c>
      <c r="R53" s="2">
        <f t="shared" si="17"/>
        <v>0.52267383271750079</v>
      </c>
      <c r="S53" s="2">
        <f t="shared" si="17"/>
        <v>0.6</v>
      </c>
      <c r="T53" s="1" t="str">
        <f t="shared" si="18"/>
        <v>ILC</v>
      </c>
      <c r="W53" s="2"/>
      <c r="AC53" s="2"/>
      <c r="AD53" s="2"/>
      <c r="AE53" s="2"/>
      <c r="AF53" s="2"/>
      <c r="AG53" s="2"/>
      <c r="AH53" s="2"/>
      <c r="AI53" s="2"/>
      <c r="AJ53" s="2"/>
      <c r="AK53" s="2"/>
    </row>
    <row r="54" spans="1:37" x14ac:dyDescent="0.15">
      <c r="A54" s="2" t="s">
        <v>25</v>
      </c>
      <c r="B54" s="2" t="e">
        <f t="shared" ref="B54:M54" si="24">B9/B31</f>
        <v>#DIV/0!</v>
      </c>
      <c r="C54" s="2" t="e">
        <f t="shared" si="24"/>
        <v>#DIV/0!</v>
      </c>
      <c r="D54" s="2" t="e">
        <f t="shared" si="24"/>
        <v>#DIV/0!</v>
      </c>
      <c r="E54" s="2" t="e">
        <f t="shared" si="24"/>
        <v>#DIV/0!</v>
      </c>
      <c r="F54" s="2" t="e">
        <f t="shared" si="24"/>
        <v>#DIV/0!</v>
      </c>
      <c r="G54" s="2" t="e">
        <f t="shared" si="24"/>
        <v>#DIV/0!</v>
      </c>
      <c r="H54" s="2" t="e">
        <f t="shared" si="24"/>
        <v>#DIV/0!</v>
      </c>
      <c r="I54" s="2" t="e">
        <f t="shared" si="24"/>
        <v>#DIV/0!</v>
      </c>
      <c r="J54" s="2" t="e">
        <f t="shared" si="24"/>
        <v>#DIV/0!</v>
      </c>
      <c r="K54" s="2" t="e">
        <f t="shared" si="24"/>
        <v>#DIV/0!</v>
      </c>
      <c r="L54" s="2" t="e">
        <f t="shared" si="24"/>
        <v>#DIV/0!</v>
      </c>
      <c r="M54" s="2" t="e">
        <f t="shared" si="24"/>
        <v>#DIV/0!</v>
      </c>
      <c r="P54" s="2" t="e">
        <f t="shared" si="17"/>
        <v>#DIV/0!</v>
      </c>
      <c r="Q54" s="2" t="e">
        <f t="shared" si="17"/>
        <v>#DIV/0!</v>
      </c>
      <c r="R54" s="2" t="e">
        <f t="shared" si="17"/>
        <v>#DIV/0!</v>
      </c>
      <c r="S54" s="2" t="e">
        <f t="shared" si="17"/>
        <v>#DIV/0!</v>
      </c>
      <c r="T54" s="1" t="str">
        <f t="shared" si="18"/>
        <v>MICE</v>
      </c>
      <c r="W54" s="2"/>
      <c r="AC54" s="2"/>
      <c r="AD54" s="2"/>
      <c r="AE54" s="2"/>
      <c r="AF54" s="2"/>
      <c r="AG54" s="2"/>
      <c r="AH54" s="2"/>
      <c r="AI54" s="2"/>
      <c r="AJ54" s="2"/>
      <c r="AK54" s="2"/>
    </row>
    <row r="55" spans="1:37" x14ac:dyDescent="0.15">
      <c r="A55" s="2" t="s">
        <v>26</v>
      </c>
      <c r="B55" s="2" t="e">
        <f t="shared" ref="B55:M55" si="25">B10/B32</f>
        <v>#DIV/0!</v>
      </c>
      <c r="C55" s="2" t="e">
        <f t="shared" si="25"/>
        <v>#DIV/0!</v>
      </c>
      <c r="D55" s="2" t="e">
        <f t="shared" si="25"/>
        <v>#DIV/0!</v>
      </c>
      <c r="E55" s="2" t="e">
        <f t="shared" si="25"/>
        <v>#DIV/0!</v>
      </c>
      <c r="F55" s="2" t="e">
        <f t="shared" si="25"/>
        <v>#DIV/0!</v>
      </c>
      <c r="G55" s="2" t="e">
        <f t="shared" si="25"/>
        <v>#DIV/0!</v>
      </c>
      <c r="H55" s="2" t="e">
        <f t="shared" si="25"/>
        <v>#DIV/0!</v>
      </c>
      <c r="I55" s="2" t="e">
        <f t="shared" si="25"/>
        <v>#DIV/0!</v>
      </c>
      <c r="J55" s="2" t="e">
        <f t="shared" si="25"/>
        <v>#DIV/0!</v>
      </c>
      <c r="K55" s="2" t="e">
        <f t="shared" si="25"/>
        <v>#DIV/0!</v>
      </c>
      <c r="L55" s="2" t="e">
        <f t="shared" si="25"/>
        <v>#DIV/0!</v>
      </c>
      <c r="M55" s="2" t="e">
        <f t="shared" si="25"/>
        <v>#DIV/0!</v>
      </c>
      <c r="P55" s="2" t="e">
        <f t="shared" si="17"/>
        <v>#DIV/0!</v>
      </c>
      <c r="Q55" s="2" t="e">
        <f t="shared" si="17"/>
        <v>#DIV/0!</v>
      </c>
      <c r="R55" s="2" t="e">
        <f t="shared" si="17"/>
        <v>#DIV/0!</v>
      </c>
      <c r="S55" s="2" t="e">
        <f t="shared" si="17"/>
        <v>#DIV/0!</v>
      </c>
      <c r="T55" s="1" t="str">
        <f t="shared" si="18"/>
        <v>NA48/NA62</v>
      </c>
      <c r="W55" s="2"/>
      <c r="AC55" s="2"/>
      <c r="AD55" s="2"/>
      <c r="AE55" s="2"/>
      <c r="AF55" s="2"/>
      <c r="AG55" s="2"/>
      <c r="AH55" s="2"/>
      <c r="AI55" s="2"/>
      <c r="AJ55" s="2"/>
      <c r="AK55" s="2"/>
    </row>
    <row r="56" spans="1:37" x14ac:dyDescent="0.15">
      <c r="A56" s="2" t="s">
        <v>27</v>
      </c>
      <c r="B56" s="2" t="e">
        <f t="shared" ref="B56:M56" si="26">B11/B33</f>
        <v>#DIV/0!</v>
      </c>
      <c r="C56" s="2" t="e">
        <f t="shared" si="26"/>
        <v>#DIV/0!</v>
      </c>
      <c r="D56" s="2">
        <f t="shared" si="26"/>
        <v>1</v>
      </c>
      <c r="E56" s="2">
        <f t="shared" si="26"/>
        <v>0.98412698412698407</v>
      </c>
      <c r="F56" s="2">
        <f t="shared" si="26"/>
        <v>0.7903596021423106</v>
      </c>
      <c r="G56" s="2">
        <f t="shared" si="26"/>
        <v>0.98253275109170302</v>
      </c>
      <c r="H56" s="2">
        <f t="shared" si="26"/>
        <v>0.98870056497175141</v>
      </c>
      <c r="I56" s="2" t="e">
        <f t="shared" si="26"/>
        <v>#DIV/0!</v>
      </c>
      <c r="J56" s="2">
        <f t="shared" si="26"/>
        <v>0.71264367816091956</v>
      </c>
      <c r="K56" s="2">
        <f t="shared" si="26"/>
        <v>0.91137123745819393</v>
      </c>
      <c r="L56" s="2" t="e">
        <f t="shared" si="26"/>
        <v>#DIV/0!</v>
      </c>
      <c r="M56" s="2" t="e">
        <f t="shared" si="26"/>
        <v>#DIV/0!</v>
      </c>
      <c r="P56" s="2">
        <f t="shared" si="17"/>
        <v>1</v>
      </c>
      <c r="Q56" s="2">
        <f t="shared" si="17"/>
        <v>0.84981491274457954</v>
      </c>
      <c r="R56" s="2">
        <f t="shared" si="17"/>
        <v>0.85185185185185186</v>
      </c>
      <c r="S56" s="2">
        <f t="shared" si="17"/>
        <v>0.91137123745819393</v>
      </c>
      <c r="T56" s="1" t="str">
        <f t="shared" si="18"/>
        <v>Pheno</v>
      </c>
      <c r="W56" s="2"/>
      <c r="AJ56" s="2"/>
      <c r="AK56" s="2"/>
    </row>
    <row r="57" spans="1:37" x14ac:dyDescent="0.15">
      <c r="A57" s="2" t="s">
        <v>28</v>
      </c>
      <c r="B57" s="2" t="e">
        <f t="shared" ref="B57:M57" si="27">B12/B34</f>
        <v>#DIV/0!</v>
      </c>
      <c r="C57" s="2" t="e">
        <f t="shared" si="27"/>
        <v>#DIV/0!</v>
      </c>
      <c r="D57" s="2" t="e">
        <f t="shared" si="27"/>
        <v>#DIV/0!</v>
      </c>
      <c r="E57" s="2" t="e">
        <f t="shared" si="27"/>
        <v>#DIV/0!</v>
      </c>
      <c r="F57" s="2" t="e">
        <f t="shared" si="27"/>
        <v>#DIV/0!</v>
      </c>
      <c r="G57" s="2" t="e">
        <f t="shared" si="27"/>
        <v>#DIV/0!</v>
      </c>
      <c r="H57" s="2" t="e">
        <f t="shared" si="27"/>
        <v>#DIV/0!</v>
      </c>
      <c r="I57" s="2" t="e">
        <f t="shared" si="27"/>
        <v>#DIV/0!</v>
      </c>
      <c r="J57" s="2" t="e">
        <f t="shared" si="27"/>
        <v>#DIV/0!</v>
      </c>
      <c r="K57" s="2">
        <f t="shared" si="27"/>
        <v>0.98469891411648569</v>
      </c>
      <c r="L57" s="2" t="e">
        <f t="shared" si="27"/>
        <v>#DIV/0!</v>
      </c>
      <c r="M57" s="2" t="e">
        <f t="shared" si="27"/>
        <v>#DIV/0!</v>
      </c>
      <c r="P57" s="2" t="e">
        <f t="shared" si="17"/>
        <v>#DIV/0!</v>
      </c>
      <c r="Q57" s="2" t="e">
        <f t="shared" si="17"/>
        <v>#DIV/0!</v>
      </c>
      <c r="R57" s="2" t="e">
        <f t="shared" si="17"/>
        <v>#DIV/0!</v>
      </c>
      <c r="S57" s="2">
        <f t="shared" si="17"/>
        <v>0.98469891411648569</v>
      </c>
      <c r="T57" s="1" t="str">
        <f t="shared" si="18"/>
        <v>SNO+</v>
      </c>
      <c r="W57" s="2"/>
      <c r="AJ57" s="2"/>
      <c r="AK57" s="2"/>
    </row>
    <row r="58" spans="1:37" x14ac:dyDescent="0.15">
      <c r="A58" s="2" t="s">
        <v>29</v>
      </c>
      <c r="B58" s="2" t="e">
        <f t="shared" ref="B58:M58" si="28">B13/B35</f>
        <v>#DIV/0!</v>
      </c>
      <c r="C58" s="2" t="e">
        <f t="shared" si="28"/>
        <v>#DIV/0!</v>
      </c>
      <c r="D58" s="2" t="e">
        <f t="shared" si="28"/>
        <v>#DIV/0!</v>
      </c>
      <c r="E58" s="2" t="e">
        <f t="shared" si="28"/>
        <v>#DIV/0!</v>
      </c>
      <c r="F58" s="2" t="e">
        <f t="shared" si="28"/>
        <v>#DIV/0!</v>
      </c>
      <c r="G58" s="2" t="e">
        <f t="shared" si="28"/>
        <v>#DIV/0!</v>
      </c>
      <c r="H58" s="2" t="e">
        <f t="shared" si="28"/>
        <v>#DIV/0!</v>
      </c>
      <c r="I58" s="2" t="e">
        <f t="shared" si="28"/>
        <v>#DIV/0!</v>
      </c>
      <c r="J58" s="2" t="e">
        <f t="shared" si="28"/>
        <v>#DIV/0!</v>
      </c>
      <c r="K58" s="2" t="e">
        <f t="shared" si="28"/>
        <v>#DIV/0!</v>
      </c>
      <c r="L58" s="2" t="e">
        <f t="shared" si="28"/>
        <v>#DIV/0!</v>
      </c>
      <c r="M58" s="2" t="e">
        <f t="shared" si="28"/>
        <v>#DIV/0!</v>
      </c>
      <c r="P58" s="2" t="e">
        <f t="shared" si="17"/>
        <v>#DIV/0!</v>
      </c>
      <c r="Q58" s="2" t="e">
        <f t="shared" si="17"/>
        <v>#DIV/0!</v>
      </c>
      <c r="R58" s="2" t="e">
        <f t="shared" si="17"/>
        <v>#DIV/0!</v>
      </c>
      <c r="S58" s="2" t="e">
        <f t="shared" si="17"/>
        <v>#DIV/0!</v>
      </c>
      <c r="T58" s="1" t="str">
        <f t="shared" si="18"/>
        <v>SuperB</v>
      </c>
      <c r="W58" s="2"/>
      <c r="AJ58" s="2"/>
      <c r="AK58" s="2"/>
    </row>
    <row r="59" spans="1:37" x14ac:dyDescent="0.15">
      <c r="A59" s="2" t="s">
        <v>30</v>
      </c>
      <c r="B59" s="2">
        <f t="shared" ref="B59:M59" si="29">B14/B36</f>
        <v>0.75</v>
      </c>
      <c r="C59" s="2">
        <f t="shared" si="29"/>
        <v>0.97708952057700471</v>
      </c>
      <c r="D59" s="2">
        <f t="shared" si="29"/>
        <v>0.97590361445783136</v>
      </c>
      <c r="E59" s="2">
        <f t="shared" si="29"/>
        <v>0.96460499908775765</v>
      </c>
      <c r="F59" s="2">
        <f t="shared" si="29"/>
        <v>0.9688715953307393</v>
      </c>
      <c r="G59" s="2">
        <f t="shared" si="29"/>
        <v>0.8493975903614458</v>
      </c>
      <c r="H59" s="2">
        <f t="shared" si="29"/>
        <v>0.77777777777777779</v>
      </c>
      <c r="I59" s="2">
        <f t="shared" si="29"/>
        <v>0.81632653061224492</v>
      </c>
      <c r="J59" s="2">
        <f t="shared" si="29"/>
        <v>0.5</v>
      </c>
      <c r="K59" s="2">
        <f t="shared" si="29"/>
        <v>0.98081632653061224</v>
      </c>
      <c r="L59" s="2" t="e">
        <f t="shared" si="29"/>
        <v>#DIV/0!</v>
      </c>
      <c r="M59" s="2" t="e">
        <f t="shared" si="29"/>
        <v>#DIV/0!</v>
      </c>
      <c r="P59" s="2">
        <f t="shared" si="17"/>
        <v>0.96750298685782554</v>
      </c>
      <c r="Q59" s="2">
        <f t="shared" si="17"/>
        <v>0.96361202385298772</v>
      </c>
      <c r="R59" s="2">
        <f t="shared" si="17"/>
        <v>0.784037558685446</v>
      </c>
      <c r="S59" s="2">
        <f t="shared" si="17"/>
        <v>0.98081632653061224</v>
      </c>
      <c r="T59" s="1" t="str">
        <f t="shared" si="18"/>
        <v>T2K</v>
      </c>
      <c r="W59" s="2"/>
      <c r="AJ59" s="2"/>
      <c r="AK59" s="2"/>
    </row>
    <row r="60" spans="1:37" x14ac:dyDescent="0.15">
      <c r="A60" s="2" t="s">
        <v>31</v>
      </c>
      <c r="B60" s="2">
        <f t="shared" ref="B60:M60" si="30">B15/B37</f>
        <v>0.82227488151658767</v>
      </c>
      <c r="C60" s="2">
        <f t="shared" si="30"/>
        <v>0.98154981549815501</v>
      </c>
      <c r="D60" s="2">
        <f t="shared" si="30"/>
        <v>0.62564102564102564</v>
      </c>
      <c r="E60" s="2">
        <f t="shared" si="30"/>
        <v>0.93009118541033431</v>
      </c>
      <c r="F60" s="2">
        <f t="shared" si="30"/>
        <v>0.9595588235294118</v>
      </c>
      <c r="G60" s="2">
        <f t="shared" si="30"/>
        <v>0.60233333333333339</v>
      </c>
      <c r="H60" s="2">
        <f t="shared" si="30"/>
        <v>0.52459016393442626</v>
      </c>
      <c r="I60" s="2">
        <f t="shared" si="30"/>
        <v>0.57657657657657657</v>
      </c>
      <c r="J60" s="2">
        <f t="shared" si="30"/>
        <v>0.90085205267234703</v>
      </c>
      <c r="K60" s="2">
        <f t="shared" si="30"/>
        <v>0</v>
      </c>
      <c r="L60" s="2" t="e">
        <f t="shared" si="30"/>
        <v>#DIV/0!</v>
      </c>
      <c r="M60" s="2" t="e">
        <f t="shared" si="30"/>
        <v>#DIV/0!</v>
      </c>
      <c r="P60" s="2">
        <f t="shared" si="17"/>
        <v>0.79132040627885503</v>
      </c>
      <c r="Q60" s="2">
        <f t="shared" si="17"/>
        <v>0.65926131630102747</v>
      </c>
      <c r="R60" s="2">
        <f t="shared" si="17"/>
        <v>0.82320777642770349</v>
      </c>
      <c r="S60" s="2">
        <f t="shared" si="17"/>
        <v>0</v>
      </c>
      <c r="T60" s="1" t="str">
        <f t="shared" si="18"/>
        <v>ZEUS</v>
      </c>
      <c r="W60" s="2"/>
      <c r="AJ60" s="2"/>
      <c r="AK60" s="2"/>
    </row>
    <row r="61" spans="1:37" x14ac:dyDescent="0.15">
      <c r="A61" s="2"/>
      <c r="B61" s="2"/>
      <c r="C61" s="2"/>
      <c r="D61" s="2"/>
      <c r="E61" s="2"/>
      <c r="F61" s="2"/>
      <c r="G61" s="2"/>
      <c r="H61" s="2"/>
      <c r="I61" s="2"/>
      <c r="J61" s="2"/>
      <c r="K61" s="2"/>
      <c r="L61" s="2"/>
      <c r="M61" s="2"/>
      <c r="P61" s="2"/>
      <c r="Q61" s="2"/>
      <c r="R61" s="2"/>
      <c r="S61" s="2" t="e">
        <f>S16/S38</f>
        <v>#DIV/0!</v>
      </c>
      <c r="T61" s="1" t="s">
        <v>33</v>
      </c>
      <c r="W61" s="2"/>
      <c r="AJ61" s="2"/>
      <c r="AK61" s="2"/>
    </row>
    <row r="62" spans="1:37" x14ac:dyDescent="0.15">
      <c r="A62" s="2"/>
      <c r="B62" s="2"/>
      <c r="C62" s="2"/>
      <c r="D62" s="2"/>
      <c r="E62" s="2"/>
      <c r="F62" s="2"/>
      <c r="G62" s="2"/>
      <c r="H62" s="2"/>
      <c r="I62" s="2"/>
      <c r="J62" s="2"/>
      <c r="K62" s="2"/>
      <c r="L62" s="2"/>
      <c r="M62" s="2"/>
      <c r="P62" s="2"/>
      <c r="Q62" s="2"/>
      <c r="R62" s="2"/>
      <c r="S62" s="2" t="e">
        <f>S17/S39</f>
        <v>#DIV/0!</v>
      </c>
      <c r="T62" s="1" t="s">
        <v>31</v>
      </c>
      <c r="W62" s="2"/>
      <c r="AJ62" s="2"/>
      <c r="AK62" s="2"/>
    </row>
    <row r="63" spans="1:37" x14ac:dyDescent="0.15">
      <c r="A63" s="1" t="s">
        <v>46</v>
      </c>
      <c r="B63" s="2">
        <f t="shared" ref="B63:M63" si="31">B18/B40</f>
        <v>0.87880163413527013</v>
      </c>
      <c r="C63" s="2">
        <f t="shared" si="31"/>
        <v>0.9127273842755913</v>
      </c>
      <c r="D63" s="2">
        <f t="shared" si="31"/>
        <v>0.91550260777157877</v>
      </c>
      <c r="E63" s="2">
        <f t="shared" si="31"/>
        <v>0.84935662726226591</v>
      </c>
      <c r="F63" s="2">
        <f t="shared" si="31"/>
        <v>0.84409562112124259</v>
      </c>
      <c r="G63" s="2">
        <f t="shared" si="31"/>
        <v>0.88516875811337081</v>
      </c>
      <c r="H63" s="2">
        <f t="shared" si="31"/>
        <v>0.82518221097193734</v>
      </c>
      <c r="I63" s="2">
        <f t="shared" si="31"/>
        <v>0.71604264218689273</v>
      </c>
      <c r="J63" s="2">
        <f t="shared" si="31"/>
        <v>0.77151502435038044</v>
      </c>
      <c r="K63" s="2">
        <f t="shared" si="31"/>
        <v>0.78009436293254575</v>
      </c>
      <c r="L63" s="2" t="e">
        <f t="shared" si="31"/>
        <v>#DIV/0!</v>
      </c>
      <c r="M63" s="2" t="e">
        <f t="shared" si="31"/>
        <v>#DIV/0!</v>
      </c>
      <c r="P63" s="3">
        <f t="shared" ref="P63:R64" si="32">P18/P40</f>
        <v>0.90074355007734919</v>
      </c>
      <c r="Q63" s="3">
        <f t="shared" si="32"/>
        <v>0.85981235825903257</v>
      </c>
      <c r="R63" s="3">
        <f t="shared" si="32"/>
        <v>0.77200651382591479</v>
      </c>
      <c r="S63" s="3">
        <f>S18/S40</f>
        <v>0.78009436293254575</v>
      </c>
      <c r="T63" s="1" t="str">
        <f>T18</f>
        <v>LHC (Inc Alice)</v>
      </c>
    </row>
    <row r="64" spans="1:37" x14ac:dyDescent="0.15">
      <c r="A64" s="1" t="s">
        <v>48</v>
      </c>
      <c r="B64" s="2">
        <f t="shared" ref="B64:M64" si="33">B19/B41</f>
        <v>0.80169491525423731</v>
      </c>
      <c r="C64" s="2">
        <f t="shared" si="33"/>
        <v>0.93190945600584152</v>
      </c>
      <c r="D64" s="2">
        <f t="shared" si="33"/>
        <v>0.55685441020191284</v>
      </c>
      <c r="E64" s="2">
        <f t="shared" si="33"/>
        <v>0.96310646900269536</v>
      </c>
      <c r="F64" s="2">
        <f t="shared" si="33"/>
        <v>0.91202699445649549</v>
      </c>
      <c r="G64" s="2">
        <f t="shared" si="33"/>
        <v>0.66169977924944812</v>
      </c>
      <c r="H64" s="2">
        <f t="shared" si="33"/>
        <v>0.82434782608695656</v>
      </c>
      <c r="I64" s="2">
        <f t="shared" si="33"/>
        <v>0.44559139784946239</v>
      </c>
      <c r="J64" s="2">
        <f t="shared" si="33"/>
        <v>0.8212585933368588</v>
      </c>
      <c r="K64" s="2">
        <f t="shared" si="33"/>
        <v>0.97108280254777068</v>
      </c>
      <c r="L64" s="2" t="e">
        <f t="shared" si="33"/>
        <v>#DIV/0!</v>
      </c>
      <c r="M64" s="2" t="e">
        <f t="shared" si="33"/>
        <v>#DIV/0!</v>
      </c>
      <c r="P64" s="3">
        <f t="shared" si="32"/>
        <v>0.78051261187957688</v>
      </c>
      <c r="Q64" s="3">
        <f t="shared" si="32"/>
        <v>0.86796994675031003</v>
      </c>
      <c r="R64" s="3">
        <f t="shared" si="32"/>
        <v>0.65915020499440924</v>
      </c>
      <c r="S64" s="3">
        <f>S19/S41</f>
        <v>0.97108280254777068</v>
      </c>
      <c r="T64" s="1" t="str">
        <f>T19</f>
        <v>Other</v>
      </c>
    </row>
    <row r="65" spans="1:20" x14ac:dyDescent="0.15">
      <c r="A65" s="1" t="str">
        <f>A42</f>
        <v>Total</v>
      </c>
      <c r="B65" s="2">
        <f t="shared" ref="B65:M65" si="34">B20/B42</f>
        <v>0.86679248694708766</v>
      </c>
      <c r="C65" s="2">
        <f t="shared" si="34"/>
        <v>0.89652722967640097</v>
      </c>
      <c r="D65" s="2">
        <f t="shared" si="34"/>
        <v>0.89152130415035047</v>
      </c>
      <c r="E65" s="2">
        <f t="shared" si="34"/>
        <v>0.84924368664782401</v>
      </c>
      <c r="F65" s="2">
        <f t="shared" si="34"/>
        <v>0.8494197453392961</v>
      </c>
      <c r="G65" s="2">
        <f t="shared" si="34"/>
        <v>0.87510682356034708</v>
      </c>
      <c r="H65" s="2">
        <f t="shared" si="34"/>
        <v>0.8253303709107791</v>
      </c>
      <c r="I65" s="2">
        <f t="shared" si="34"/>
        <v>0.72603553265524623</v>
      </c>
      <c r="J65" s="2">
        <f t="shared" si="34"/>
        <v>0.78580259532918628</v>
      </c>
      <c r="K65" s="2">
        <f t="shared" si="34"/>
        <v>0.81140260854962398</v>
      </c>
      <c r="L65" s="2" t="e">
        <f t="shared" si="34"/>
        <v>#DIV/0!</v>
      </c>
      <c r="M65" s="2" t="e">
        <f t="shared" si="34"/>
        <v>#DIV/0!</v>
      </c>
      <c r="P65" s="3">
        <f>P18/P40</f>
        <v>0.90074355007734919</v>
      </c>
      <c r="Q65" s="3">
        <f>Q18/Q40</f>
        <v>0.85981235825903257</v>
      </c>
      <c r="R65" s="3">
        <f>R20/R42</f>
        <v>0.7788694564256905</v>
      </c>
      <c r="S65" s="3">
        <f>S20/S42</f>
        <v>0.81140260854962398</v>
      </c>
      <c r="T65" s="1" t="str">
        <f>T20</f>
        <v>Total</v>
      </c>
    </row>
    <row r="66" spans="1:20" x14ac:dyDescent="0.15">
      <c r="A66" s="1"/>
      <c r="B66" s="2"/>
      <c r="C66" s="2"/>
      <c r="D66" s="2"/>
      <c r="E66" s="2"/>
      <c r="F66" s="2"/>
      <c r="G66" s="2"/>
      <c r="I66" s="2"/>
      <c r="T66" s="1"/>
    </row>
    <row r="67" spans="1:20" x14ac:dyDescent="0.15">
      <c r="A67" s="1"/>
    </row>
    <row r="68" spans="1:20" x14ac:dyDescent="0.15">
      <c r="A68" s="1" t="s">
        <v>49</v>
      </c>
    </row>
    <row r="70" spans="1:20" x14ac:dyDescent="0.15">
      <c r="B70" s="1" t="str">
        <f t="shared" ref="B70:M70" si="35">B47</f>
        <v>2014-01</v>
      </c>
      <c r="C70" s="1" t="str">
        <f t="shared" si="35"/>
        <v>2014-02</v>
      </c>
      <c r="D70" s="1" t="str">
        <f t="shared" si="35"/>
        <v>2014-03</v>
      </c>
      <c r="E70" s="1" t="str">
        <f t="shared" si="35"/>
        <v>2014-04</v>
      </c>
      <c r="F70" s="1" t="str">
        <f t="shared" si="35"/>
        <v>2014-05</v>
      </c>
      <c r="G70" s="1" t="str">
        <f t="shared" si="35"/>
        <v>2014-06</v>
      </c>
      <c r="H70" s="1" t="str">
        <f t="shared" si="35"/>
        <v>2014-07</v>
      </c>
      <c r="I70" s="1" t="str">
        <f t="shared" si="35"/>
        <v>2014-08</v>
      </c>
      <c r="J70" s="1" t="str">
        <f t="shared" si="35"/>
        <v>2014-09</v>
      </c>
      <c r="K70" s="1" t="str">
        <f t="shared" si="35"/>
        <v>2014-10</v>
      </c>
      <c r="L70" s="1" t="str">
        <f t="shared" si="35"/>
        <v>2014-11</v>
      </c>
      <c r="M70" s="1" t="str">
        <f t="shared" si="35"/>
        <v>2014-12</v>
      </c>
      <c r="P70" s="1" t="str">
        <f>P24</f>
        <v>Q1 2014</v>
      </c>
      <c r="Q70" s="1" t="str">
        <f>Q24</f>
        <v>Q2 2014</v>
      </c>
      <c r="R70" s="1" t="str">
        <f>R24</f>
        <v>Q3 2014</v>
      </c>
      <c r="S70" s="1" t="str">
        <f>S24</f>
        <v>Q4 2014</v>
      </c>
    </row>
    <row r="71" spans="1:20" x14ac:dyDescent="0.15">
      <c r="A71" s="2" t="s">
        <v>19</v>
      </c>
      <c r="B71" s="4">
        <f t="shared" ref="B71:M71" si="36">B3/B$20</f>
        <v>3.4654949868968304E-2</v>
      </c>
      <c r="C71" s="4">
        <f t="shared" si="36"/>
        <v>5.1955864659447723E-2</v>
      </c>
      <c r="D71" s="4">
        <f t="shared" si="36"/>
        <v>6.9616941591165701E-2</v>
      </c>
      <c r="E71" s="4">
        <f t="shared" si="36"/>
        <v>5.7857421620918434E-2</v>
      </c>
      <c r="F71" s="4">
        <f t="shared" si="36"/>
        <v>5.3929453130844615E-2</v>
      </c>
      <c r="G71" s="4">
        <f t="shared" si="36"/>
        <v>5.5485131036555023E-2</v>
      </c>
      <c r="H71" s="4">
        <f t="shared" si="36"/>
        <v>4.0862656072644721E-2</v>
      </c>
      <c r="I71" s="4">
        <f t="shared" si="36"/>
        <v>9.6614016290510266E-2</v>
      </c>
      <c r="J71" s="4">
        <f t="shared" si="36"/>
        <v>0.11526263627353815</v>
      </c>
      <c r="K71" s="4">
        <f t="shared" si="36"/>
        <v>0.15001552241551783</v>
      </c>
      <c r="L71" s="4" t="e">
        <f t="shared" si="36"/>
        <v>#DIV/0!</v>
      </c>
      <c r="M71" s="4" t="e">
        <f t="shared" si="36"/>
        <v>#DIV/0!</v>
      </c>
      <c r="P71" s="4">
        <f t="shared" ref="P71:S83" si="37">P3/P$20</f>
        <v>5.1752123193503738E-2</v>
      </c>
      <c r="Q71" s="4">
        <f t="shared" si="37"/>
        <v>5.5656788047514207E-2</v>
      </c>
      <c r="R71" s="4">
        <f t="shared" si="37"/>
        <v>8.1468667625209684E-2</v>
      </c>
      <c r="S71" s="4">
        <f t="shared" si="37"/>
        <v>0.15001552241551783</v>
      </c>
      <c r="T71" s="1" t="str">
        <f t="shared" ref="T71:T83" si="38">A71</f>
        <v>ALICE</v>
      </c>
    </row>
    <row r="72" spans="1:20" x14ac:dyDescent="0.15">
      <c r="A72" s="2" t="s">
        <v>20</v>
      </c>
      <c r="B72" s="4">
        <f t="shared" ref="B72:M72" si="39">B4/B$20</f>
        <v>0.51168854874248682</v>
      </c>
      <c r="C72" s="4">
        <f t="shared" si="39"/>
        <v>0.49307450773248818</v>
      </c>
      <c r="D72" s="4">
        <f t="shared" si="39"/>
        <v>0.52921818632445683</v>
      </c>
      <c r="E72" s="4">
        <f t="shared" si="39"/>
        <v>0.36976930748883396</v>
      </c>
      <c r="F72" s="4">
        <f t="shared" si="39"/>
        <v>0.43849592279494276</v>
      </c>
      <c r="G72" s="4">
        <f t="shared" si="39"/>
        <v>0.56152755476680094</v>
      </c>
      <c r="H72" s="4">
        <f t="shared" si="39"/>
        <v>0.51959257882735832</v>
      </c>
      <c r="I72" s="4">
        <f t="shared" si="39"/>
        <v>0.60682726759524874</v>
      </c>
      <c r="J72" s="4">
        <f t="shared" si="39"/>
        <v>0.59475966303270567</v>
      </c>
      <c r="K72" s="4">
        <f t="shared" si="39"/>
        <v>0.57028204803900151</v>
      </c>
      <c r="L72" s="4" t="e">
        <f t="shared" si="39"/>
        <v>#DIV/0!</v>
      </c>
      <c r="M72" s="4" t="e">
        <f t="shared" si="39"/>
        <v>#DIV/0!</v>
      </c>
      <c r="P72" s="4">
        <f t="shared" si="37"/>
        <v>0.51170917651819259</v>
      </c>
      <c r="Q72" s="4">
        <f t="shared" si="37"/>
        <v>0.46062019713619279</v>
      </c>
      <c r="R72" s="4">
        <f t="shared" si="37"/>
        <v>0.57066259285885457</v>
      </c>
      <c r="S72" s="4">
        <f t="shared" si="37"/>
        <v>0.57028204803900151</v>
      </c>
      <c r="T72" s="1" t="str">
        <f t="shared" si="38"/>
        <v>ATLAS</v>
      </c>
    </row>
    <row r="73" spans="1:20" x14ac:dyDescent="0.15">
      <c r="A73" s="2" t="s">
        <v>21</v>
      </c>
      <c r="B73" s="4">
        <f t="shared" ref="B73:M73" si="40">B5/B$20</f>
        <v>0.16018461779162702</v>
      </c>
      <c r="C73" s="4">
        <f t="shared" si="40"/>
        <v>0.13202453267599848</v>
      </c>
      <c r="D73" s="4">
        <f t="shared" si="40"/>
        <v>0.1525073665078622</v>
      </c>
      <c r="E73" s="4">
        <f t="shared" si="40"/>
        <v>0.14283855860543776</v>
      </c>
      <c r="F73" s="4">
        <f t="shared" si="40"/>
        <v>0.14343158524725069</v>
      </c>
      <c r="G73" s="4">
        <f t="shared" si="40"/>
        <v>0.22213771279942157</v>
      </c>
      <c r="H73" s="4">
        <f t="shared" si="40"/>
        <v>0.2442116259680773</v>
      </c>
      <c r="I73" s="4">
        <f t="shared" si="40"/>
        <v>0.15125750296662405</v>
      </c>
      <c r="J73" s="4">
        <f t="shared" si="40"/>
        <v>0.13859018830525272</v>
      </c>
      <c r="K73" s="4">
        <f t="shared" si="40"/>
        <v>0.10336778926308769</v>
      </c>
      <c r="L73" s="4" t="e">
        <f t="shared" si="40"/>
        <v>#DIV/0!</v>
      </c>
      <c r="M73" s="4" t="e">
        <f t="shared" si="40"/>
        <v>#DIV/0!</v>
      </c>
      <c r="P73" s="4">
        <f t="shared" si="37"/>
        <v>0.14879597570340125</v>
      </c>
      <c r="Q73" s="4">
        <f t="shared" si="37"/>
        <v>0.17067361953957935</v>
      </c>
      <c r="R73" s="4">
        <f t="shared" si="37"/>
        <v>0.18207824107356818</v>
      </c>
      <c r="S73" s="4">
        <f t="shared" si="37"/>
        <v>0.10336778926308769</v>
      </c>
      <c r="T73" s="1" t="str">
        <f t="shared" si="38"/>
        <v>CMS</v>
      </c>
    </row>
    <row r="74" spans="1:20" x14ac:dyDescent="0.15">
      <c r="A74" s="2" t="s">
        <v>22</v>
      </c>
      <c r="B74" s="4">
        <f t="shared" ref="B74:M74" si="41">B6/B$20</f>
        <v>0.28730491922971618</v>
      </c>
      <c r="C74" s="4">
        <f t="shared" si="41"/>
        <v>0.24804120080993045</v>
      </c>
      <c r="D74" s="4">
        <f t="shared" si="41"/>
        <v>0.21979731776498773</v>
      </c>
      <c r="E74" s="4">
        <f t="shared" si="41"/>
        <v>0.36755778153592644</v>
      </c>
      <c r="F74" s="4">
        <f t="shared" si="41"/>
        <v>0.32875738759631928</v>
      </c>
      <c r="G74" s="4">
        <f t="shared" si="41"/>
        <v>0.13833253518878466</v>
      </c>
      <c r="H74" s="4">
        <f t="shared" si="41"/>
        <v>0.18581057326248329</v>
      </c>
      <c r="I74" s="4">
        <f t="shared" si="41"/>
        <v>0.13336559176949042</v>
      </c>
      <c r="J74" s="4">
        <f t="shared" si="41"/>
        <v>0.13214816650148661</v>
      </c>
      <c r="K74" s="4">
        <f t="shared" si="41"/>
        <v>8.8684733991790374E-2</v>
      </c>
      <c r="L74" s="4" t="e">
        <f t="shared" si="41"/>
        <v>#DIV/0!</v>
      </c>
      <c r="M74" s="4" t="e">
        <f t="shared" si="41"/>
        <v>#DIV/0!</v>
      </c>
      <c r="P74" s="4">
        <f t="shared" si="37"/>
        <v>0.2524565590240897</v>
      </c>
      <c r="Q74" s="4">
        <f t="shared" si="37"/>
        <v>0.27412268505644849</v>
      </c>
      <c r="R74" s="4">
        <f t="shared" si="37"/>
        <v>0.15254687874430864</v>
      </c>
      <c r="S74" s="4">
        <f t="shared" si="37"/>
        <v>8.8684733991790374E-2</v>
      </c>
      <c r="T74" s="1" t="str">
        <f t="shared" si="38"/>
        <v>LHCb</v>
      </c>
    </row>
    <row r="75" spans="1:20" x14ac:dyDescent="0.15">
      <c r="A75" s="2" t="s">
        <v>23</v>
      </c>
      <c r="B75" s="4">
        <f t="shared" ref="B75:M75" si="42">B7/B$20</f>
        <v>0</v>
      </c>
      <c r="C75" s="4">
        <f t="shared" si="42"/>
        <v>4.4898318513953697E-3</v>
      </c>
      <c r="D75" s="4">
        <f t="shared" si="42"/>
        <v>1.5146090931622284E-4</v>
      </c>
      <c r="E75" s="4">
        <f t="shared" si="42"/>
        <v>0</v>
      </c>
      <c r="F75" s="4">
        <f t="shared" si="42"/>
        <v>0</v>
      </c>
      <c r="G75" s="4">
        <f t="shared" si="42"/>
        <v>0</v>
      </c>
      <c r="H75" s="4">
        <f t="shared" si="42"/>
        <v>4.3193073036473036E-4</v>
      </c>
      <c r="I75" s="4">
        <f t="shared" si="42"/>
        <v>3.6866784179541239E-4</v>
      </c>
      <c r="J75" s="4">
        <f t="shared" si="42"/>
        <v>1.0530227948463825E-3</v>
      </c>
      <c r="K75" s="4">
        <f t="shared" si="42"/>
        <v>3.0124984190132344E-3</v>
      </c>
      <c r="L75" s="4" t="e">
        <f t="shared" si="42"/>
        <v>#DIV/0!</v>
      </c>
      <c r="M75" s="4" t="e">
        <f t="shared" si="42"/>
        <v>#DIV/0!</v>
      </c>
      <c r="P75" s="4">
        <f t="shared" si="37"/>
        <v>1.4576119993194745E-3</v>
      </c>
      <c r="Q75" s="4">
        <f t="shared" si="37"/>
        <v>0</v>
      </c>
      <c r="R75" s="4">
        <f t="shared" si="37"/>
        <v>5.9908938413611313E-4</v>
      </c>
      <c r="S75" s="4">
        <f t="shared" si="37"/>
        <v>3.0124984190132344E-3</v>
      </c>
      <c r="T75" s="1" t="str">
        <f t="shared" si="38"/>
        <v>H1</v>
      </c>
    </row>
    <row r="76" spans="1:20" x14ac:dyDescent="0.15">
      <c r="A76" s="2" t="s">
        <v>24</v>
      </c>
      <c r="B76" s="4">
        <f t="shared" ref="B76:M76" si="43">B8/B$20</f>
        <v>0</v>
      </c>
      <c r="C76" s="4">
        <f t="shared" si="43"/>
        <v>3.2720016433371482E-2</v>
      </c>
      <c r="D76" s="4">
        <f t="shared" si="43"/>
        <v>2.9603723184534465E-3</v>
      </c>
      <c r="E76" s="4">
        <f t="shared" si="43"/>
        <v>0</v>
      </c>
      <c r="F76" s="4">
        <f t="shared" si="43"/>
        <v>0</v>
      </c>
      <c r="G76" s="4">
        <f t="shared" si="43"/>
        <v>0</v>
      </c>
      <c r="H76" s="4">
        <f t="shared" si="43"/>
        <v>4.7813727361305037E-3</v>
      </c>
      <c r="I76" s="4">
        <f t="shared" si="43"/>
        <v>1.0368783050495973E-2</v>
      </c>
      <c r="J76" s="4">
        <f t="shared" si="43"/>
        <v>2.2299306243805748E-3</v>
      </c>
      <c r="K76" s="4">
        <f t="shared" si="43"/>
        <v>1.7247128353129203E-4</v>
      </c>
      <c r="L76" s="4" t="e">
        <f t="shared" si="43"/>
        <v>#DIV/0!</v>
      </c>
      <c r="M76" s="4" t="e">
        <f t="shared" si="43"/>
        <v>#DIV/0!</v>
      </c>
      <c r="P76" s="4">
        <f t="shared" si="37"/>
        <v>1.1242464789703834E-2</v>
      </c>
      <c r="Q76" s="4">
        <f t="shared" si="37"/>
        <v>0</v>
      </c>
      <c r="R76" s="4">
        <f t="shared" si="37"/>
        <v>5.8261442607236997E-3</v>
      </c>
      <c r="S76" s="4">
        <f t="shared" si="37"/>
        <v>1.7247128353129203E-4</v>
      </c>
      <c r="T76" s="1" t="str">
        <f t="shared" si="38"/>
        <v>ILC</v>
      </c>
    </row>
    <row r="77" spans="1:20" x14ac:dyDescent="0.15">
      <c r="A77" s="2" t="s">
        <v>25</v>
      </c>
      <c r="B77" s="4">
        <f t="shared" ref="B77:M77" si="44">B9/B$20</f>
        <v>0</v>
      </c>
      <c r="C77" s="4">
        <f t="shared" si="44"/>
        <v>0</v>
      </c>
      <c r="D77" s="4">
        <f t="shared" si="44"/>
        <v>0</v>
      </c>
      <c r="E77" s="4">
        <f t="shared" si="44"/>
        <v>0</v>
      </c>
      <c r="F77" s="4">
        <f t="shared" si="44"/>
        <v>0</v>
      </c>
      <c r="G77" s="4">
        <f t="shared" si="44"/>
        <v>0</v>
      </c>
      <c r="H77" s="4">
        <f t="shared" si="44"/>
        <v>0</v>
      </c>
      <c r="I77" s="4">
        <f t="shared" si="44"/>
        <v>0</v>
      </c>
      <c r="J77" s="4">
        <f t="shared" si="44"/>
        <v>0</v>
      </c>
      <c r="K77" s="4">
        <f t="shared" si="44"/>
        <v>0</v>
      </c>
      <c r="L77" s="4" t="e">
        <f t="shared" si="44"/>
        <v>#DIV/0!</v>
      </c>
      <c r="M77" s="4" t="e">
        <f t="shared" si="44"/>
        <v>#DIV/0!</v>
      </c>
      <c r="P77" s="4">
        <f t="shared" si="37"/>
        <v>0</v>
      </c>
      <c r="Q77" s="4">
        <f t="shared" si="37"/>
        <v>0</v>
      </c>
      <c r="R77" s="4">
        <f t="shared" si="37"/>
        <v>0</v>
      </c>
      <c r="S77" s="4">
        <f t="shared" si="37"/>
        <v>0</v>
      </c>
      <c r="T77" s="1" t="str">
        <f t="shared" si="38"/>
        <v>MICE</v>
      </c>
    </row>
    <row r="78" spans="1:20" x14ac:dyDescent="0.15">
      <c r="A78" s="2" t="s">
        <v>26</v>
      </c>
      <c r="B78" s="4">
        <f t="shared" ref="B78:M78" si="45">B10/B$20</f>
        <v>0</v>
      </c>
      <c r="C78" s="4">
        <f t="shared" si="45"/>
        <v>0</v>
      </c>
      <c r="D78" s="4">
        <f t="shared" si="45"/>
        <v>0</v>
      </c>
      <c r="E78" s="4">
        <f t="shared" si="45"/>
        <v>0</v>
      </c>
      <c r="F78" s="4">
        <f t="shared" si="45"/>
        <v>0</v>
      </c>
      <c r="G78" s="4">
        <f t="shared" si="45"/>
        <v>0</v>
      </c>
      <c r="H78" s="4">
        <f t="shared" si="45"/>
        <v>0</v>
      </c>
      <c r="I78" s="4">
        <f t="shared" si="45"/>
        <v>0</v>
      </c>
      <c r="J78" s="4">
        <f t="shared" si="45"/>
        <v>0</v>
      </c>
      <c r="K78" s="4">
        <f t="shared" si="45"/>
        <v>0</v>
      </c>
      <c r="L78" s="4" t="e">
        <f t="shared" si="45"/>
        <v>#DIV/0!</v>
      </c>
      <c r="M78" s="4" t="e">
        <f t="shared" si="45"/>
        <v>#DIV/0!</v>
      </c>
      <c r="P78" s="4">
        <f t="shared" si="37"/>
        <v>0</v>
      </c>
      <c r="Q78" s="4">
        <f t="shared" si="37"/>
        <v>0</v>
      </c>
      <c r="R78" s="4">
        <f t="shared" si="37"/>
        <v>0</v>
      </c>
      <c r="S78" s="4">
        <f t="shared" si="37"/>
        <v>0</v>
      </c>
      <c r="T78" s="1" t="str">
        <f t="shared" si="38"/>
        <v>NA48/NA62</v>
      </c>
    </row>
    <row r="79" spans="1:20" x14ac:dyDescent="0.15">
      <c r="A79" s="2" t="s">
        <v>27</v>
      </c>
      <c r="B79" s="4">
        <f t="shared" ref="B79:M79" si="46">B11/B$20</f>
        <v>0</v>
      </c>
      <c r="C79" s="4">
        <f t="shared" si="46"/>
        <v>0</v>
      </c>
      <c r="D79" s="4">
        <f t="shared" si="46"/>
        <v>8.2615041445212463E-5</v>
      </c>
      <c r="E79" s="4">
        <f t="shared" si="46"/>
        <v>1.3442608733359352E-3</v>
      </c>
      <c r="F79" s="4">
        <f t="shared" si="46"/>
        <v>9.6599835415575666E-3</v>
      </c>
      <c r="G79" s="4">
        <f t="shared" si="46"/>
        <v>4.2254711400321133E-3</v>
      </c>
      <c r="H79" s="4">
        <f t="shared" si="46"/>
        <v>1.7578576235773909E-3</v>
      </c>
      <c r="I79" s="4">
        <f t="shared" si="46"/>
        <v>0</v>
      </c>
      <c r="J79" s="4">
        <f t="shared" si="46"/>
        <v>1.5361744301288405E-3</v>
      </c>
      <c r="K79" s="4">
        <f t="shared" si="46"/>
        <v>6.2664566349702779E-3</v>
      </c>
      <c r="L79" s="4" t="e">
        <f t="shared" si="46"/>
        <v>#DIV/0!</v>
      </c>
      <c r="M79" s="4" t="e">
        <f t="shared" si="46"/>
        <v>#DIV/0!</v>
      </c>
      <c r="P79" s="4">
        <f t="shared" si="37"/>
        <v>2.7588870649579959E-5</v>
      </c>
      <c r="Q79" s="4">
        <f t="shared" si="37"/>
        <v>5.2571832358993317E-3</v>
      </c>
      <c r="R79" s="4">
        <f t="shared" si="37"/>
        <v>1.1195482866043613E-3</v>
      </c>
      <c r="S79" s="4">
        <f t="shared" si="37"/>
        <v>6.2664566349702779E-3</v>
      </c>
      <c r="T79" s="1" t="str">
        <f t="shared" si="38"/>
        <v>Pheno</v>
      </c>
    </row>
    <row r="80" spans="1:20" x14ac:dyDescent="0.15">
      <c r="A80" s="2" t="s">
        <v>28</v>
      </c>
      <c r="B80" s="4">
        <f t="shared" ref="B80:M80" si="47">B12/B$20</f>
        <v>0</v>
      </c>
      <c r="C80" s="4">
        <f t="shared" si="47"/>
        <v>0</v>
      </c>
      <c r="D80" s="4">
        <f t="shared" si="47"/>
        <v>0</v>
      </c>
      <c r="E80" s="4">
        <f t="shared" si="47"/>
        <v>0</v>
      </c>
      <c r="F80" s="4">
        <f t="shared" si="47"/>
        <v>0</v>
      </c>
      <c r="G80" s="4">
        <f t="shared" si="47"/>
        <v>0</v>
      </c>
      <c r="H80" s="4">
        <f t="shared" si="47"/>
        <v>0</v>
      </c>
      <c r="I80" s="4">
        <f t="shared" si="47"/>
        <v>0</v>
      </c>
      <c r="J80" s="4">
        <f t="shared" si="47"/>
        <v>0</v>
      </c>
      <c r="K80" s="4">
        <f t="shared" si="47"/>
        <v>2.2938680709661843E-2</v>
      </c>
      <c r="L80" s="4" t="e">
        <f t="shared" si="47"/>
        <v>#DIV/0!</v>
      </c>
      <c r="M80" s="4" t="e">
        <f t="shared" si="47"/>
        <v>#DIV/0!</v>
      </c>
      <c r="P80" s="4">
        <f t="shared" si="37"/>
        <v>0</v>
      </c>
      <c r="Q80" s="4">
        <f t="shared" si="37"/>
        <v>0</v>
      </c>
      <c r="R80" s="4">
        <f t="shared" si="37"/>
        <v>0</v>
      </c>
      <c r="S80" s="4">
        <f t="shared" si="37"/>
        <v>2.2938680709661843E-2</v>
      </c>
      <c r="T80" s="1" t="str">
        <f t="shared" si="38"/>
        <v>SNO+</v>
      </c>
    </row>
    <row r="81" spans="1:20" x14ac:dyDescent="0.15">
      <c r="A81" s="2" t="s">
        <v>29</v>
      </c>
      <c r="B81" s="4">
        <f t="shared" ref="B81:M81" si="48">B13/B$20</f>
        <v>0</v>
      </c>
      <c r="C81" s="4">
        <f t="shared" si="48"/>
        <v>0</v>
      </c>
      <c r="D81" s="4">
        <f t="shared" si="48"/>
        <v>0</v>
      </c>
      <c r="E81" s="4">
        <f t="shared" si="48"/>
        <v>0</v>
      </c>
      <c r="F81" s="4">
        <f t="shared" si="48"/>
        <v>0</v>
      </c>
      <c r="G81" s="4">
        <f t="shared" si="48"/>
        <v>0</v>
      </c>
      <c r="H81" s="4">
        <f t="shared" si="48"/>
        <v>0</v>
      </c>
      <c r="I81" s="4">
        <f t="shared" si="48"/>
        <v>0</v>
      </c>
      <c r="J81" s="4">
        <f t="shared" si="48"/>
        <v>0</v>
      </c>
      <c r="K81" s="4">
        <f t="shared" si="48"/>
        <v>0</v>
      </c>
      <c r="L81" s="4" t="e">
        <f t="shared" si="48"/>
        <v>#DIV/0!</v>
      </c>
      <c r="M81" s="4" t="e">
        <f t="shared" si="48"/>
        <v>#DIV/0!</v>
      </c>
      <c r="P81" s="4">
        <f t="shared" si="37"/>
        <v>0</v>
      </c>
      <c r="Q81" s="4">
        <f t="shared" si="37"/>
        <v>0</v>
      </c>
      <c r="R81" s="4">
        <f t="shared" si="37"/>
        <v>0</v>
      </c>
      <c r="S81" s="4">
        <f t="shared" si="37"/>
        <v>0</v>
      </c>
      <c r="T81" s="1" t="str">
        <f t="shared" si="38"/>
        <v>SuperB</v>
      </c>
    </row>
    <row r="82" spans="1:20" x14ac:dyDescent="0.15">
      <c r="A82" s="2" t="s">
        <v>30</v>
      </c>
      <c r="B82" s="4">
        <f t="shared" ref="B82:M82" si="49">B14/B$20</f>
        <v>1.6427854339691522E-3</v>
      </c>
      <c r="C82" s="4">
        <f t="shared" si="49"/>
        <v>3.379112011033835E-2</v>
      </c>
      <c r="D82" s="4">
        <f t="shared" si="49"/>
        <v>2.2306061190207362E-2</v>
      </c>
      <c r="E82" s="4">
        <f t="shared" si="49"/>
        <v>5.7315380946186205E-2</v>
      </c>
      <c r="F82" s="4">
        <f t="shared" si="49"/>
        <v>2.3284955487394329E-2</v>
      </c>
      <c r="G82" s="4">
        <f t="shared" si="49"/>
        <v>1.3239809572100623E-3</v>
      </c>
      <c r="H82" s="4">
        <f t="shared" si="49"/>
        <v>1.2656574889757216E-3</v>
      </c>
      <c r="I82" s="4">
        <f t="shared" si="49"/>
        <v>4.6083480224426551E-4</v>
      </c>
      <c r="J82" s="4">
        <f t="shared" si="49"/>
        <v>1.2388503468780971E-5</v>
      </c>
      <c r="K82" s="4">
        <f t="shared" si="49"/>
        <v>5.5259799243425972E-2</v>
      </c>
      <c r="L82" s="4" t="e">
        <f t="shared" si="49"/>
        <v>#DIV/0!</v>
      </c>
      <c r="M82" s="4" t="e">
        <f t="shared" si="49"/>
        <v>#DIV/0!</v>
      </c>
      <c r="P82" s="4">
        <f t="shared" si="37"/>
        <v>1.8617889543358208E-2</v>
      </c>
      <c r="Q82" s="4">
        <f t="shared" si="37"/>
        <v>2.5903159217082083E-2</v>
      </c>
      <c r="R82" s="4">
        <f t="shared" si="37"/>
        <v>6.2529954469206809E-4</v>
      </c>
      <c r="S82" s="4">
        <f t="shared" si="37"/>
        <v>5.5259799243425972E-2</v>
      </c>
      <c r="T82" s="1" t="str">
        <f t="shared" si="38"/>
        <v>T2K</v>
      </c>
    </row>
    <row r="83" spans="1:20" x14ac:dyDescent="0.15">
      <c r="A83" s="2" t="s">
        <v>31</v>
      </c>
      <c r="B83" s="4">
        <f t="shared" ref="B83:M83" si="50">B15/B$20</f>
        <v>4.5241789332325063E-3</v>
      </c>
      <c r="C83" s="4">
        <f t="shared" si="50"/>
        <v>3.9029257270299616E-3</v>
      </c>
      <c r="D83" s="4">
        <f t="shared" si="50"/>
        <v>3.3596783521053068E-3</v>
      </c>
      <c r="E83" s="4">
        <f t="shared" si="50"/>
        <v>3.3172889293612592E-3</v>
      </c>
      <c r="F83" s="4">
        <f t="shared" si="50"/>
        <v>2.4407122016907308E-3</v>
      </c>
      <c r="G83" s="4">
        <f t="shared" si="50"/>
        <v>1.6967614111195621E-2</v>
      </c>
      <c r="H83" s="4">
        <f t="shared" si="50"/>
        <v>1.2857472903880344E-3</v>
      </c>
      <c r="I83" s="4">
        <f t="shared" si="50"/>
        <v>7.3733568359082477E-4</v>
      </c>
      <c r="J83" s="4">
        <f t="shared" si="50"/>
        <v>1.4407829534192269E-2</v>
      </c>
      <c r="K83" s="4">
        <f t="shared" si="50"/>
        <v>0</v>
      </c>
      <c r="L83" s="4" t="e">
        <f t="shared" si="50"/>
        <v>#DIV/0!</v>
      </c>
      <c r="M83" s="4" t="e">
        <f t="shared" si="50"/>
        <v>#DIV/0!</v>
      </c>
      <c r="P83" s="4">
        <f t="shared" si="37"/>
        <v>3.9406103577816712E-3</v>
      </c>
      <c r="Q83" s="4">
        <f t="shared" si="37"/>
        <v>7.7663677672837666E-3</v>
      </c>
      <c r="R83" s="4">
        <f t="shared" si="37"/>
        <v>5.0735382219027078E-3</v>
      </c>
      <c r="S83" s="4">
        <f t="shared" si="37"/>
        <v>0</v>
      </c>
      <c r="T83" s="1" t="str">
        <f t="shared" si="38"/>
        <v>Others</v>
      </c>
    </row>
    <row r="84" spans="1:20" x14ac:dyDescent="0.15">
      <c r="A84" s="2"/>
      <c r="B84" s="4"/>
      <c r="C84" s="4"/>
      <c r="D84" s="4"/>
      <c r="E84" s="4"/>
      <c r="F84" s="4"/>
      <c r="G84" s="4"/>
      <c r="H84" s="4"/>
      <c r="I84" s="4"/>
      <c r="J84" s="4"/>
      <c r="K84" s="4"/>
      <c r="L84" s="4"/>
      <c r="M84" s="4"/>
      <c r="P84" s="4"/>
      <c r="Q84" s="4"/>
      <c r="R84" s="4">
        <f>R16/R$20</f>
        <v>0</v>
      </c>
      <c r="S84" s="4">
        <f>S16/S$20</f>
        <v>0</v>
      </c>
      <c r="T84" s="1" t="s">
        <v>33</v>
      </c>
    </row>
    <row r="85" spans="1:20" x14ac:dyDescent="0.15">
      <c r="A85" s="2"/>
      <c r="B85" s="4"/>
      <c r="C85" s="4"/>
      <c r="D85" s="4"/>
      <c r="E85" s="4"/>
      <c r="F85" s="4"/>
      <c r="G85" s="4"/>
      <c r="H85" s="4"/>
      <c r="I85" s="4"/>
      <c r="J85" s="4"/>
      <c r="K85" s="4"/>
      <c r="L85" s="4"/>
      <c r="M85" s="4"/>
      <c r="P85" s="4"/>
      <c r="Q85" s="4"/>
      <c r="R85" s="4"/>
      <c r="S85" s="4"/>
      <c r="T85" s="1" t="s">
        <v>31</v>
      </c>
    </row>
    <row r="86" spans="1:20" x14ac:dyDescent="0.15">
      <c r="A86" s="1" t="s">
        <v>46</v>
      </c>
      <c r="B86" s="4">
        <f t="shared" ref="B86:M86" si="51">B18/B$20</f>
        <v>0.95917808576383001</v>
      </c>
      <c r="C86" s="4">
        <f t="shared" si="51"/>
        <v>0.87314024121841716</v>
      </c>
      <c r="D86" s="4">
        <f t="shared" si="51"/>
        <v>0.90152287059730674</v>
      </c>
      <c r="E86" s="4">
        <f t="shared" si="51"/>
        <v>0.88016564763019822</v>
      </c>
      <c r="F86" s="4">
        <f t="shared" si="51"/>
        <v>0.91068489563851274</v>
      </c>
      <c r="G86" s="4">
        <f t="shared" si="51"/>
        <v>0.9219978027550072</v>
      </c>
      <c r="H86" s="4">
        <f t="shared" si="51"/>
        <v>0.94961477805791894</v>
      </c>
      <c r="I86" s="4">
        <f t="shared" si="51"/>
        <v>0.89145036233136321</v>
      </c>
      <c r="J86" s="4">
        <f t="shared" si="51"/>
        <v>0.86549801783944502</v>
      </c>
      <c r="K86" s="4">
        <f t="shared" si="51"/>
        <v>0.7623345712938796</v>
      </c>
      <c r="L86" s="4" t="e">
        <f t="shared" si="51"/>
        <v>#DIV/0!</v>
      </c>
      <c r="M86" s="4" t="e">
        <f t="shared" si="51"/>
        <v>#DIV/0!</v>
      </c>
      <c r="P86" s="4">
        <f t="shared" ref="P86:S88" si="52">P18/P$20</f>
        <v>0.91296171124568348</v>
      </c>
      <c r="Q86" s="4">
        <f t="shared" si="52"/>
        <v>0.90541650173222066</v>
      </c>
      <c r="R86" s="4">
        <f t="shared" si="52"/>
        <v>0.90528771267673136</v>
      </c>
      <c r="S86" s="4">
        <f t="shared" si="52"/>
        <v>0.7623345712938796</v>
      </c>
      <c r="T86" s="1" t="s">
        <v>35</v>
      </c>
    </row>
    <row r="87" spans="1:20" x14ac:dyDescent="0.15">
      <c r="A87" s="1" t="s">
        <v>48</v>
      </c>
      <c r="B87" s="4">
        <f t="shared" ref="B87:M87" si="53">B19/B$20</f>
        <v>6.1669643672016584E-3</v>
      </c>
      <c r="C87" s="4">
        <f t="shared" si="53"/>
        <v>7.4903894122135162E-2</v>
      </c>
      <c r="D87" s="4">
        <f t="shared" si="53"/>
        <v>2.8860187811527552E-2</v>
      </c>
      <c r="E87" s="4">
        <f t="shared" si="53"/>
        <v>6.1976930748883399E-2</v>
      </c>
      <c r="F87" s="4">
        <f t="shared" si="53"/>
        <v>3.5385651230642627E-2</v>
      </c>
      <c r="G87" s="4">
        <f t="shared" si="53"/>
        <v>2.2517066208437797E-2</v>
      </c>
      <c r="H87" s="4">
        <f t="shared" si="53"/>
        <v>9.5225658694363807E-3</v>
      </c>
      <c r="I87" s="4">
        <f t="shared" si="53"/>
        <v>1.1935621378126477E-2</v>
      </c>
      <c r="J87" s="4">
        <f t="shared" si="53"/>
        <v>1.9239345887016847E-2</v>
      </c>
      <c r="K87" s="4">
        <f t="shared" si="53"/>
        <v>8.7649906290602611E-2</v>
      </c>
      <c r="L87" s="4" t="e">
        <f t="shared" si="53"/>
        <v>#DIV/0!</v>
      </c>
      <c r="M87" s="4" t="e">
        <f t="shared" si="53"/>
        <v>#DIV/0!</v>
      </c>
      <c r="P87" s="4">
        <f t="shared" si="52"/>
        <v>3.5286165560812766E-2</v>
      </c>
      <c r="Q87" s="4">
        <f t="shared" si="52"/>
        <v>3.8926710220265184E-2</v>
      </c>
      <c r="R87" s="4">
        <f t="shared" si="52"/>
        <v>1.3243619698058951E-2</v>
      </c>
      <c r="S87" s="4">
        <f t="shared" si="52"/>
        <v>8.7649906290602611E-2</v>
      </c>
      <c r="T87" s="1" t="s">
        <v>39</v>
      </c>
    </row>
    <row r="88" spans="1:20" x14ac:dyDescent="0.15">
      <c r="A88" s="1" t="str">
        <f>A65</f>
        <v>Total</v>
      </c>
      <c r="B88" s="4">
        <f t="shared" ref="B88:M88" si="54">B20/B$20</f>
        <v>1</v>
      </c>
      <c r="C88" s="4">
        <f t="shared" si="54"/>
        <v>1</v>
      </c>
      <c r="D88" s="4">
        <f t="shared" si="54"/>
        <v>1</v>
      </c>
      <c r="E88" s="4">
        <f t="shared" si="54"/>
        <v>1</v>
      </c>
      <c r="F88" s="4">
        <f t="shared" si="54"/>
        <v>1</v>
      </c>
      <c r="G88" s="4">
        <f t="shared" si="54"/>
        <v>1</v>
      </c>
      <c r="H88" s="4">
        <f t="shared" si="54"/>
        <v>1</v>
      </c>
      <c r="I88" s="4">
        <f t="shared" si="54"/>
        <v>1</v>
      </c>
      <c r="J88" s="4">
        <f t="shared" si="54"/>
        <v>1</v>
      </c>
      <c r="K88" s="4">
        <f t="shared" si="54"/>
        <v>1</v>
      </c>
      <c r="L88" s="4" t="e">
        <f t="shared" si="54"/>
        <v>#DIV/0!</v>
      </c>
      <c r="M88" s="4" t="e">
        <f t="shared" si="54"/>
        <v>#DIV/0!</v>
      </c>
      <c r="P88" s="4">
        <f t="shared" si="52"/>
        <v>1</v>
      </c>
      <c r="Q88" s="4">
        <f t="shared" si="52"/>
        <v>1</v>
      </c>
      <c r="R88" s="4">
        <f t="shared" si="52"/>
        <v>1</v>
      </c>
      <c r="S88" s="4">
        <f t="shared" si="52"/>
        <v>1</v>
      </c>
      <c r="T88" s="1" t="str">
        <f>A88</f>
        <v>Total</v>
      </c>
    </row>
    <row r="89" spans="1:20" x14ac:dyDescent="0.15">
      <c r="A89" s="1"/>
    </row>
    <row r="90" spans="1:20" x14ac:dyDescent="0.15">
      <c r="A90" t="s">
        <v>48</v>
      </c>
    </row>
    <row r="110" spans="1:35" x14ac:dyDescent="0.15">
      <c r="A110" s="2" t="s">
        <v>50</v>
      </c>
      <c r="B110" s="2" t="s">
        <v>51</v>
      </c>
      <c r="C110" s="2" t="s">
        <v>52</v>
      </c>
      <c r="D110" s="2" t="s">
        <v>53</v>
      </c>
      <c r="E110" s="2" t="s">
        <v>54</v>
      </c>
      <c r="F110" s="2" t="s">
        <v>55</v>
      </c>
      <c r="G110" s="2" t="s">
        <v>56</v>
      </c>
      <c r="H110" s="2" t="s">
        <v>57</v>
      </c>
      <c r="I110" s="2" t="s">
        <v>58</v>
      </c>
      <c r="J110" s="2" t="s">
        <v>59</v>
      </c>
      <c r="K110" s="2" t="s">
        <v>60</v>
      </c>
      <c r="L110" s="2" t="s">
        <v>61</v>
      </c>
      <c r="M110" s="2" t="s">
        <v>62</v>
      </c>
      <c r="N110" s="2" t="s">
        <v>63</v>
      </c>
      <c r="O110" s="2" t="s">
        <v>64</v>
      </c>
      <c r="P110" s="2" t="s">
        <v>65</v>
      </c>
      <c r="Q110" s="2" t="s">
        <v>66</v>
      </c>
      <c r="R110" s="2" t="s">
        <v>67</v>
      </c>
      <c r="S110" s="2" t="s">
        <v>68</v>
      </c>
      <c r="T110" s="2" t="s">
        <v>69</v>
      </c>
      <c r="U110" s="2" t="s">
        <v>70</v>
      </c>
      <c r="V110" s="2" t="s">
        <v>71</v>
      </c>
      <c r="W110" s="2" t="s">
        <v>72</v>
      </c>
      <c r="X110" s="2" t="s">
        <v>73</v>
      </c>
      <c r="Y110" s="2" t="s">
        <v>74</v>
      </c>
      <c r="Z110" s="2" t="s">
        <v>75</v>
      </c>
      <c r="AA110" s="2" t="s">
        <v>76</v>
      </c>
      <c r="AB110" s="2" t="s">
        <v>77</v>
      </c>
      <c r="AC110" s="2" t="s">
        <v>78</v>
      </c>
      <c r="AD110" s="2" t="s">
        <v>79</v>
      </c>
      <c r="AE110" s="2" t="s">
        <v>80</v>
      </c>
      <c r="AF110" s="2" t="s">
        <v>81</v>
      </c>
      <c r="AG110" s="2"/>
      <c r="AH110" s="2"/>
      <c r="AI110" s="2"/>
    </row>
    <row r="111" spans="1:35" x14ac:dyDescent="0.15">
      <c r="A111" s="2" t="s">
        <v>82</v>
      </c>
      <c r="B111" s="2">
        <v>0</v>
      </c>
      <c r="C111" s="2">
        <v>20086511</v>
      </c>
      <c r="D111" s="2">
        <v>839755</v>
      </c>
      <c r="E111" s="2">
        <v>2</v>
      </c>
      <c r="F111" s="2">
        <v>311</v>
      </c>
      <c r="G111" s="2">
        <v>13278029</v>
      </c>
      <c r="H111" s="2">
        <v>10</v>
      </c>
      <c r="I111" s="2">
        <v>30</v>
      </c>
      <c r="J111" s="2">
        <v>0</v>
      </c>
      <c r="K111" s="2">
        <v>0</v>
      </c>
      <c r="L111" s="2">
        <v>28784</v>
      </c>
      <c r="M111" s="2">
        <v>0</v>
      </c>
      <c r="N111" s="2">
        <v>6053</v>
      </c>
      <c r="O111" s="2">
        <v>0</v>
      </c>
      <c r="P111" s="2">
        <v>0</v>
      </c>
      <c r="Q111" s="2">
        <v>351404</v>
      </c>
      <c r="R111" s="2">
        <v>0</v>
      </c>
      <c r="S111" s="2">
        <v>563912</v>
      </c>
      <c r="T111" s="2">
        <v>5870755</v>
      </c>
      <c r="U111" s="2">
        <v>23053</v>
      </c>
      <c r="V111" s="2">
        <v>0</v>
      </c>
      <c r="W111" s="2">
        <v>4553</v>
      </c>
      <c r="X111" s="2">
        <v>219103</v>
      </c>
      <c r="Y111" s="2">
        <v>33054</v>
      </c>
      <c r="Z111" s="2">
        <v>1803481</v>
      </c>
      <c r="AA111" s="2">
        <v>4</v>
      </c>
      <c r="AB111" s="2">
        <v>13</v>
      </c>
      <c r="AC111" s="2">
        <v>0</v>
      </c>
      <c r="AD111" s="2">
        <v>0</v>
      </c>
      <c r="AE111" s="2">
        <v>0</v>
      </c>
      <c r="AF111" s="2">
        <v>3974</v>
      </c>
      <c r="AG111" s="2"/>
      <c r="AH111" s="2"/>
      <c r="AI111" s="5"/>
    </row>
    <row r="112" spans="1:35" x14ac:dyDescent="0.15">
      <c r="A112" s="2" t="s">
        <v>83</v>
      </c>
      <c r="B112" s="2">
        <v>0</v>
      </c>
      <c r="C112" s="2">
        <v>17091867</v>
      </c>
      <c r="D112" s="2">
        <v>307208</v>
      </c>
      <c r="E112" s="2">
        <v>0</v>
      </c>
      <c r="F112" s="2">
        <v>0</v>
      </c>
      <c r="G112" s="2">
        <v>0</v>
      </c>
      <c r="H112" s="2">
        <v>4</v>
      </c>
      <c r="I112" s="2">
        <v>186352</v>
      </c>
      <c r="J112" s="2">
        <v>0</v>
      </c>
      <c r="K112" s="2">
        <v>0</v>
      </c>
      <c r="L112" s="2">
        <v>79429</v>
      </c>
      <c r="M112" s="2">
        <v>34476</v>
      </c>
      <c r="N112" s="2">
        <v>55388</v>
      </c>
      <c r="O112" s="2">
        <v>7030</v>
      </c>
      <c r="P112" s="2">
        <v>1</v>
      </c>
      <c r="Q112" s="2">
        <v>73582</v>
      </c>
      <c r="R112" s="2">
        <v>0</v>
      </c>
      <c r="S112" s="2">
        <v>242005</v>
      </c>
      <c r="T112" s="2">
        <v>4936535</v>
      </c>
      <c r="U112" s="2">
        <v>0</v>
      </c>
      <c r="V112" s="2">
        <v>0</v>
      </c>
      <c r="W112" s="2">
        <v>2587</v>
      </c>
      <c r="X112" s="2">
        <v>4476</v>
      </c>
      <c r="Y112" s="2">
        <v>4011</v>
      </c>
      <c r="Z112" s="2">
        <v>212176</v>
      </c>
      <c r="AA112" s="2">
        <v>0</v>
      </c>
      <c r="AB112" s="2">
        <v>0</v>
      </c>
      <c r="AC112" s="2">
        <v>0</v>
      </c>
      <c r="AD112" s="2">
        <v>0</v>
      </c>
      <c r="AE112" s="2">
        <v>0</v>
      </c>
      <c r="AF112" s="2">
        <v>0</v>
      </c>
      <c r="AG112" s="2"/>
      <c r="AH112" s="2"/>
      <c r="AI112" s="5"/>
    </row>
    <row r="113" spans="1:37" x14ac:dyDescent="0.15">
      <c r="A113" s="2" t="s">
        <v>84</v>
      </c>
      <c r="B113" s="2">
        <v>0</v>
      </c>
      <c r="C113" s="2">
        <v>13865117</v>
      </c>
      <c r="D113" s="2">
        <v>189616</v>
      </c>
      <c r="E113" s="2">
        <v>0</v>
      </c>
      <c r="F113" s="2">
        <v>0</v>
      </c>
      <c r="G113" s="2">
        <v>222850</v>
      </c>
      <c r="H113" s="2">
        <v>1</v>
      </c>
      <c r="I113" s="2">
        <v>0</v>
      </c>
      <c r="J113" s="2">
        <v>0</v>
      </c>
      <c r="K113" s="2">
        <v>156932</v>
      </c>
      <c r="L113" s="2">
        <v>81824</v>
      </c>
      <c r="M113" s="2">
        <v>0</v>
      </c>
      <c r="N113" s="2">
        <v>0</v>
      </c>
      <c r="O113" s="2">
        <v>0</v>
      </c>
      <c r="P113" s="2">
        <v>0</v>
      </c>
      <c r="Q113" s="2">
        <v>0</v>
      </c>
      <c r="R113" s="2">
        <v>0</v>
      </c>
      <c r="S113" s="2">
        <v>274547</v>
      </c>
      <c r="T113" s="2">
        <v>1765219</v>
      </c>
      <c r="U113" s="2">
        <v>236643</v>
      </c>
      <c r="V113" s="2">
        <v>0</v>
      </c>
      <c r="W113" s="2">
        <v>162</v>
      </c>
      <c r="X113" s="2">
        <v>968846</v>
      </c>
      <c r="Y113" s="2">
        <v>0</v>
      </c>
      <c r="Z113" s="2">
        <v>0</v>
      </c>
      <c r="AA113" s="2">
        <v>0</v>
      </c>
      <c r="AB113" s="2">
        <v>0</v>
      </c>
      <c r="AC113" s="2">
        <v>0</v>
      </c>
      <c r="AD113" s="2">
        <v>61988</v>
      </c>
      <c r="AE113" s="2">
        <v>0</v>
      </c>
      <c r="AF113" s="2">
        <v>0</v>
      </c>
      <c r="AG113" s="2"/>
      <c r="AH113" s="2"/>
      <c r="AI113" s="5"/>
    </row>
    <row r="114" spans="1:37" x14ac:dyDescent="0.15">
      <c r="A114" s="2" t="s">
        <v>85</v>
      </c>
      <c r="B114" s="2">
        <v>3110288</v>
      </c>
      <c r="C114" s="2">
        <v>6509430</v>
      </c>
      <c r="D114" s="2">
        <v>259193</v>
      </c>
      <c r="E114" s="2">
        <v>0</v>
      </c>
      <c r="F114" s="2">
        <v>0</v>
      </c>
      <c r="G114" s="2">
        <v>3707494</v>
      </c>
      <c r="H114" s="2">
        <v>0</v>
      </c>
      <c r="I114" s="2">
        <v>0</v>
      </c>
      <c r="J114" s="2">
        <v>0</v>
      </c>
      <c r="K114" s="2">
        <v>0</v>
      </c>
      <c r="L114" s="2">
        <v>0</v>
      </c>
      <c r="M114" s="2">
        <v>117887</v>
      </c>
      <c r="N114" s="2">
        <v>242563</v>
      </c>
      <c r="O114" s="2">
        <v>0</v>
      </c>
      <c r="P114" s="2">
        <v>0</v>
      </c>
      <c r="Q114" s="2">
        <v>72061</v>
      </c>
      <c r="R114" s="2">
        <v>0</v>
      </c>
      <c r="S114" s="2">
        <v>628812</v>
      </c>
      <c r="T114" s="2">
        <v>2814785</v>
      </c>
      <c r="U114" s="2">
        <v>0</v>
      </c>
      <c r="V114" s="2">
        <v>0</v>
      </c>
      <c r="W114" s="2">
        <v>488</v>
      </c>
      <c r="X114" s="2">
        <v>24460</v>
      </c>
      <c r="Y114" s="2">
        <v>142896</v>
      </c>
      <c r="Z114" s="2">
        <v>93543</v>
      </c>
      <c r="AA114" s="2">
        <v>0</v>
      </c>
      <c r="AB114" s="2">
        <v>0</v>
      </c>
      <c r="AC114" s="2">
        <v>0</v>
      </c>
      <c r="AD114" s="2">
        <v>0</v>
      </c>
      <c r="AE114" s="2">
        <v>0</v>
      </c>
      <c r="AF114" s="2">
        <v>0</v>
      </c>
      <c r="AG114" s="2"/>
      <c r="AH114" s="2"/>
      <c r="AI114" s="5"/>
    </row>
    <row r="115" spans="1:37" x14ac:dyDescent="0.15">
      <c r="A115" s="2" t="s">
        <v>86</v>
      </c>
      <c r="B115" s="2">
        <v>2288665</v>
      </c>
      <c r="C115" s="2">
        <v>16155445</v>
      </c>
      <c r="D115" s="2">
        <v>93853</v>
      </c>
      <c r="E115" s="2">
        <v>0</v>
      </c>
      <c r="F115" s="2">
        <v>0</v>
      </c>
      <c r="G115" s="2">
        <v>4983607</v>
      </c>
      <c r="H115" s="2">
        <v>4</v>
      </c>
      <c r="I115" s="2">
        <v>0</v>
      </c>
      <c r="J115" s="2">
        <v>0</v>
      </c>
      <c r="K115" s="2">
        <v>0</v>
      </c>
      <c r="L115" s="2">
        <v>51883</v>
      </c>
      <c r="M115" s="2">
        <v>28</v>
      </c>
      <c r="N115" s="2">
        <v>214675</v>
      </c>
      <c r="O115" s="2">
        <v>86399</v>
      </c>
      <c r="P115" s="2">
        <v>0</v>
      </c>
      <c r="Q115" s="2">
        <v>188287</v>
      </c>
      <c r="R115" s="2">
        <v>0</v>
      </c>
      <c r="S115" s="2">
        <v>103453</v>
      </c>
      <c r="T115" s="2">
        <v>9917590</v>
      </c>
      <c r="U115" s="2">
        <v>455</v>
      </c>
      <c r="V115" s="2">
        <v>0</v>
      </c>
      <c r="W115" s="2">
        <v>54</v>
      </c>
      <c r="X115" s="2">
        <v>10033</v>
      </c>
      <c r="Y115" s="2">
        <v>17469</v>
      </c>
      <c r="Z115" s="2">
        <v>725164</v>
      </c>
      <c r="AA115" s="2">
        <v>0</v>
      </c>
      <c r="AB115" s="2">
        <v>0</v>
      </c>
      <c r="AC115" s="2">
        <v>0</v>
      </c>
      <c r="AD115" s="2">
        <v>0</v>
      </c>
      <c r="AE115" s="2">
        <v>0</v>
      </c>
      <c r="AF115" s="2">
        <v>0</v>
      </c>
      <c r="AG115" s="2"/>
      <c r="AH115" s="2"/>
      <c r="AI115" s="5"/>
    </row>
    <row r="116" spans="1:37" x14ac:dyDescent="0.15">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row>
    <row r="117" spans="1:37" x14ac:dyDescent="0.15">
      <c r="A117" s="2" t="s">
        <v>41</v>
      </c>
      <c r="B117" s="2">
        <v>5398953</v>
      </c>
      <c r="C117" s="2">
        <v>73708370</v>
      </c>
      <c r="D117" s="2">
        <v>1689625</v>
      </c>
      <c r="E117" s="2">
        <v>2</v>
      </c>
      <c r="F117" s="2">
        <v>311</v>
      </c>
      <c r="G117" s="2">
        <v>22191980</v>
      </c>
      <c r="H117" s="2">
        <v>19</v>
      </c>
      <c r="I117" s="2">
        <v>186382</v>
      </c>
      <c r="J117" s="2">
        <v>0</v>
      </c>
      <c r="K117" s="2">
        <v>156932</v>
      </c>
      <c r="L117" s="2">
        <v>241920</v>
      </c>
      <c r="M117" s="2">
        <v>152391</v>
      </c>
      <c r="N117" s="2">
        <v>518679</v>
      </c>
      <c r="O117" s="2">
        <v>93429</v>
      </c>
      <c r="P117" s="2">
        <v>1</v>
      </c>
      <c r="Q117" s="2">
        <v>685334</v>
      </c>
      <c r="R117" s="2">
        <v>0</v>
      </c>
      <c r="S117" s="2">
        <v>1812729</v>
      </c>
      <c r="T117" s="2">
        <v>25304884</v>
      </c>
      <c r="U117" s="2">
        <v>260151</v>
      </c>
      <c r="V117" s="2">
        <v>0</v>
      </c>
      <c r="W117" s="2">
        <v>7844</v>
      </c>
      <c r="X117" s="2">
        <v>1226918</v>
      </c>
      <c r="Y117" s="2">
        <v>197430</v>
      </c>
      <c r="Z117" s="2">
        <v>2834364</v>
      </c>
      <c r="AA117" s="2">
        <v>4</v>
      </c>
      <c r="AB117" s="2">
        <v>13</v>
      </c>
      <c r="AC117" s="2">
        <v>0</v>
      </c>
      <c r="AD117" s="2">
        <v>61988</v>
      </c>
      <c r="AE117" s="2">
        <v>0</v>
      </c>
      <c r="AF117" s="2">
        <v>3974</v>
      </c>
      <c r="AG117" s="2"/>
      <c r="AH117" s="2"/>
      <c r="AI117" s="2"/>
    </row>
    <row r="118" spans="1:37" x14ac:dyDescent="0.15">
      <c r="AH118" t="s">
        <v>41</v>
      </c>
      <c r="AI118" t="s">
        <v>87</v>
      </c>
    </row>
    <row r="119" spans="1:37" x14ac:dyDescent="0.15">
      <c r="A119" t="s">
        <v>88</v>
      </c>
      <c r="B119">
        <f t="shared" ref="B119:AF119" si="55">SUM(B111:B114)</f>
        <v>3110288</v>
      </c>
      <c r="C119">
        <f t="shared" si="55"/>
        <v>57552925</v>
      </c>
      <c r="D119">
        <f t="shared" si="55"/>
        <v>1595772</v>
      </c>
      <c r="E119">
        <f t="shared" si="55"/>
        <v>2</v>
      </c>
      <c r="F119">
        <f t="shared" si="55"/>
        <v>311</v>
      </c>
      <c r="G119">
        <f t="shared" si="55"/>
        <v>17208373</v>
      </c>
      <c r="H119">
        <f t="shared" si="55"/>
        <v>15</v>
      </c>
      <c r="I119">
        <f t="shared" si="55"/>
        <v>186382</v>
      </c>
      <c r="J119">
        <f t="shared" si="55"/>
        <v>0</v>
      </c>
      <c r="K119">
        <f t="shared" si="55"/>
        <v>156932</v>
      </c>
      <c r="L119">
        <f t="shared" si="55"/>
        <v>190037</v>
      </c>
      <c r="M119">
        <f t="shared" si="55"/>
        <v>152363</v>
      </c>
      <c r="N119">
        <f t="shared" si="55"/>
        <v>304004</v>
      </c>
      <c r="O119">
        <f t="shared" si="55"/>
        <v>7030</v>
      </c>
      <c r="P119">
        <f t="shared" si="55"/>
        <v>1</v>
      </c>
      <c r="Q119">
        <f t="shared" si="55"/>
        <v>497047</v>
      </c>
      <c r="R119">
        <f t="shared" si="55"/>
        <v>0</v>
      </c>
      <c r="S119">
        <f t="shared" si="55"/>
        <v>1709276</v>
      </c>
      <c r="T119">
        <f t="shared" si="55"/>
        <v>15387294</v>
      </c>
      <c r="U119">
        <f t="shared" si="55"/>
        <v>259696</v>
      </c>
      <c r="V119">
        <f t="shared" si="55"/>
        <v>0</v>
      </c>
      <c r="W119">
        <f t="shared" si="55"/>
        <v>7790</v>
      </c>
      <c r="X119">
        <f t="shared" si="55"/>
        <v>1216885</v>
      </c>
      <c r="Y119">
        <f t="shared" si="55"/>
        <v>179961</v>
      </c>
      <c r="Z119">
        <f t="shared" si="55"/>
        <v>2109200</v>
      </c>
      <c r="AA119">
        <f t="shared" si="55"/>
        <v>4</v>
      </c>
      <c r="AB119">
        <f t="shared" si="55"/>
        <v>13</v>
      </c>
      <c r="AC119">
        <f t="shared" si="55"/>
        <v>0</v>
      </c>
      <c r="AD119">
        <f t="shared" si="55"/>
        <v>61988</v>
      </c>
      <c r="AE119">
        <f t="shared" si="55"/>
        <v>0</v>
      </c>
      <c r="AF119">
        <f t="shared" si="55"/>
        <v>3974</v>
      </c>
      <c r="AH119">
        <f>SUM(B119:AF119)</f>
        <v>101897563</v>
      </c>
      <c r="AI119">
        <f>C119+G119+T119</f>
        <v>90148592</v>
      </c>
      <c r="AJ119">
        <f>AH119-AI119</f>
        <v>11748971</v>
      </c>
      <c r="AK119" s="4">
        <f>(AH119-AI119)/AH119</f>
        <v>0.11530178597107371</v>
      </c>
    </row>
    <row r="121" spans="1:37" x14ac:dyDescent="0.15">
      <c r="A121" t="s">
        <v>49</v>
      </c>
      <c r="B121">
        <f>B119/$AH$119</f>
        <v>3.0523674054893736E-2</v>
      </c>
      <c r="C121">
        <f t="shared" ref="C121:AF121" si="56">C119/$AI$119</f>
        <v>0.63842289405917729</v>
      </c>
      <c r="D121">
        <f t="shared" si="56"/>
        <v>1.770157430745008E-2</v>
      </c>
      <c r="E121">
        <f t="shared" si="56"/>
        <v>2.2185593314646555E-8</v>
      </c>
      <c r="F121">
        <f t="shared" si="56"/>
        <v>3.4498597604275394E-6</v>
      </c>
      <c r="G121">
        <f t="shared" si="56"/>
        <v>0.19088898249237216</v>
      </c>
      <c r="H121">
        <f t="shared" si="56"/>
        <v>1.6639194985984916E-7</v>
      </c>
      <c r="I121">
        <f t="shared" si="56"/>
        <v>2.067497626585227E-3</v>
      </c>
      <c r="J121">
        <f t="shared" si="56"/>
        <v>0</v>
      </c>
      <c r="K121">
        <f t="shared" si="56"/>
        <v>1.7408147650270567E-3</v>
      </c>
      <c r="L121">
        <f t="shared" si="56"/>
        <v>2.1080417983677436E-3</v>
      </c>
      <c r="M121">
        <f t="shared" si="56"/>
        <v>1.6901317770997466E-3</v>
      </c>
      <c r="N121">
        <f t="shared" si="56"/>
        <v>3.3722545550129057E-3</v>
      </c>
      <c r="O121">
        <f t="shared" si="56"/>
        <v>7.7982360500982649E-5</v>
      </c>
      <c r="P121">
        <f t="shared" si="56"/>
        <v>1.1092796657323277E-8</v>
      </c>
      <c r="Q121">
        <f t="shared" si="56"/>
        <v>5.5136413001325634E-3</v>
      </c>
      <c r="R121">
        <f t="shared" si="56"/>
        <v>0</v>
      </c>
      <c r="S121">
        <f t="shared" si="56"/>
        <v>1.8960651099242904E-2</v>
      </c>
      <c r="T121">
        <f t="shared" si="56"/>
        <v>0.17068812344845052</v>
      </c>
      <c r="U121">
        <f t="shared" si="56"/>
        <v>2.8807549207202259E-3</v>
      </c>
      <c r="V121">
        <f t="shared" si="56"/>
        <v>0</v>
      </c>
      <c r="W121">
        <f t="shared" si="56"/>
        <v>8.6412885960548332E-5</v>
      </c>
      <c r="X121">
        <f t="shared" si="56"/>
        <v>1.3498657860346838E-2</v>
      </c>
      <c r="Y121">
        <f t="shared" si="56"/>
        <v>1.9962707792485546E-3</v>
      </c>
      <c r="Z121">
        <f t="shared" si="56"/>
        <v>2.3396926709626259E-2</v>
      </c>
      <c r="AA121">
        <f t="shared" si="56"/>
        <v>4.437118662929311E-8</v>
      </c>
      <c r="AB121">
        <f t="shared" si="56"/>
        <v>1.4420635654520261E-7</v>
      </c>
      <c r="AC121">
        <f t="shared" si="56"/>
        <v>0</v>
      </c>
      <c r="AD121">
        <f t="shared" si="56"/>
        <v>6.8762027919415532E-4</v>
      </c>
      <c r="AE121">
        <f t="shared" si="56"/>
        <v>0</v>
      </c>
      <c r="AF121">
        <f t="shared" si="56"/>
        <v>4.4082773916202705E-5</v>
      </c>
    </row>
    <row r="122" spans="1:37" x14ac:dyDescent="0.15">
      <c r="A122" t="s">
        <v>89</v>
      </c>
      <c r="B122" s="4">
        <f t="shared" ref="B122:AF122" si="57">B119/$AJ$119</f>
        <v>0.26472854516365729</v>
      </c>
      <c r="C122" s="4">
        <f t="shared" si="57"/>
        <v>4.8985502645295487</v>
      </c>
      <c r="D122" s="4">
        <f t="shared" si="57"/>
        <v>0.13582227754243328</v>
      </c>
      <c r="E122" s="4">
        <f t="shared" si="57"/>
        <v>1.702276735554118E-7</v>
      </c>
      <c r="F122" s="4">
        <f t="shared" si="57"/>
        <v>2.6470403237866535E-5</v>
      </c>
      <c r="G122" s="4">
        <f t="shared" si="57"/>
        <v>1.4646706507318812</v>
      </c>
      <c r="H122" s="4">
        <f t="shared" si="57"/>
        <v>1.2767075516655885E-6</v>
      </c>
      <c r="I122" s="4">
        <f t="shared" si="57"/>
        <v>1.586368712630238E-2</v>
      </c>
      <c r="J122" s="4">
        <f t="shared" si="57"/>
        <v>0</v>
      </c>
      <c r="K122" s="4">
        <f t="shared" si="57"/>
        <v>1.3357084633198941E-2</v>
      </c>
      <c r="L122" s="4">
        <f t="shared" si="57"/>
        <v>1.6174778199724894E-2</v>
      </c>
      <c r="M122" s="4">
        <f t="shared" si="57"/>
        <v>1.2968199512961603E-2</v>
      </c>
      <c r="N122" s="4">
        <f t="shared" si="57"/>
        <v>2.5874946835769703E-2</v>
      </c>
      <c r="O122" s="4">
        <f t="shared" si="57"/>
        <v>5.9835027254727239E-4</v>
      </c>
      <c r="P122" s="4">
        <f t="shared" si="57"/>
        <v>8.5113836777705899E-8</v>
      </c>
      <c r="Q122" s="4">
        <f t="shared" si="57"/>
        <v>4.2305577228848382E-2</v>
      </c>
      <c r="R122" s="4">
        <f t="shared" si="57"/>
        <v>0</v>
      </c>
      <c r="S122" s="4">
        <f t="shared" si="57"/>
        <v>0.14548303847205002</v>
      </c>
      <c r="T122" s="4">
        <f t="shared" si="57"/>
        <v>1.3096716299665732</v>
      </c>
      <c r="U122" s="4">
        <f t="shared" si="57"/>
        <v>2.2103722955823111E-2</v>
      </c>
      <c r="V122" s="4">
        <f t="shared" si="57"/>
        <v>0</v>
      </c>
      <c r="W122" s="4">
        <f t="shared" si="57"/>
        <v>6.630367884983289E-4</v>
      </c>
      <c r="X122" s="4">
        <f t="shared" si="57"/>
        <v>0.10357375126723864</v>
      </c>
      <c r="Y122" s="4">
        <f t="shared" si="57"/>
        <v>1.531717118035273E-2</v>
      </c>
      <c r="Z122" s="4">
        <f t="shared" si="57"/>
        <v>0.17952210453153727</v>
      </c>
      <c r="AA122" s="4">
        <f t="shared" si="57"/>
        <v>3.404553471108236E-7</v>
      </c>
      <c r="AB122" s="4">
        <f t="shared" si="57"/>
        <v>1.1064798781101767E-6</v>
      </c>
      <c r="AC122" s="4">
        <f t="shared" si="57"/>
        <v>0</v>
      </c>
      <c r="AD122" s="4">
        <f t="shared" si="57"/>
        <v>5.2760365141764328E-3</v>
      </c>
      <c r="AE122" s="4">
        <f t="shared" si="57"/>
        <v>0</v>
      </c>
      <c r="AF122" s="4">
        <f t="shared" si="57"/>
        <v>3.3824238735460325E-4</v>
      </c>
    </row>
    <row r="126" spans="1:37" x14ac:dyDescent="0.15">
      <c r="A126" t="s">
        <v>13</v>
      </c>
    </row>
    <row r="129" spans="1:32" x14ac:dyDescent="0.15">
      <c r="A129" t="s">
        <v>50</v>
      </c>
      <c r="B129" t="s">
        <v>51</v>
      </c>
      <c r="C129" t="s">
        <v>52</v>
      </c>
      <c r="D129" t="s">
        <v>53</v>
      </c>
      <c r="E129" t="s">
        <v>54</v>
      </c>
      <c r="F129" t="s">
        <v>55</v>
      </c>
      <c r="G129" t="s">
        <v>56</v>
      </c>
      <c r="H129" t="s">
        <v>57</v>
      </c>
      <c r="I129" t="s">
        <v>60</v>
      </c>
      <c r="J129" t="s">
        <v>61</v>
      </c>
      <c r="K129" t="s">
        <v>62</v>
      </c>
      <c r="L129" t="s">
        <v>90</v>
      </c>
      <c r="M129" t="s">
        <v>63</v>
      </c>
      <c r="N129" t="s">
        <v>64</v>
      </c>
      <c r="O129" t="s">
        <v>65</v>
      </c>
      <c r="P129" t="s">
        <v>66</v>
      </c>
      <c r="Q129" t="s">
        <v>67</v>
      </c>
      <c r="R129" t="s">
        <v>68</v>
      </c>
      <c r="S129" t="s">
        <v>69</v>
      </c>
      <c r="T129" t="s">
        <v>70</v>
      </c>
      <c r="U129" t="s">
        <v>71</v>
      </c>
      <c r="V129" t="s">
        <v>72</v>
      </c>
      <c r="W129" t="s">
        <v>73</v>
      </c>
      <c r="X129" t="s">
        <v>91</v>
      </c>
      <c r="Y129" t="s">
        <v>74</v>
      </c>
      <c r="Z129" t="s">
        <v>75</v>
      </c>
      <c r="AA129" t="s">
        <v>76</v>
      </c>
      <c r="AB129" t="s">
        <v>77</v>
      </c>
      <c r="AC129" t="s">
        <v>78</v>
      </c>
      <c r="AD129" t="s">
        <v>79</v>
      </c>
      <c r="AE129" t="s">
        <v>80</v>
      </c>
      <c r="AF129" t="s">
        <v>41</v>
      </c>
    </row>
    <row r="130" spans="1:32" x14ac:dyDescent="0.15">
      <c r="A130" t="s">
        <v>82</v>
      </c>
      <c r="B130">
        <v>0</v>
      </c>
      <c r="C130">
        <v>19841465</v>
      </c>
      <c r="D130">
        <v>2100394</v>
      </c>
      <c r="E130">
        <v>1</v>
      </c>
      <c r="F130">
        <v>0</v>
      </c>
      <c r="G130">
        <v>9142289</v>
      </c>
      <c r="H130">
        <v>54</v>
      </c>
      <c r="I130">
        <v>0</v>
      </c>
      <c r="J130">
        <v>9922</v>
      </c>
      <c r="K130">
        <v>0</v>
      </c>
      <c r="L130">
        <v>0</v>
      </c>
      <c r="M130">
        <v>28</v>
      </c>
      <c r="N130">
        <v>0</v>
      </c>
      <c r="O130">
        <v>0</v>
      </c>
      <c r="P130">
        <v>97286</v>
      </c>
      <c r="Q130">
        <v>48822</v>
      </c>
      <c r="R130">
        <v>88996</v>
      </c>
      <c r="S130">
        <v>3653996</v>
      </c>
      <c r="T130">
        <v>0</v>
      </c>
      <c r="U130">
        <v>0</v>
      </c>
      <c r="V130">
        <v>3860</v>
      </c>
      <c r="W130">
        <v>58398</v>
      </c>
      <c r="X130">
        <v>0</v>
      </c>
      <c r="Y130">
        <v>125951</v>
      </c>
      <c r="Z130">
        <v>586146</v>
      </c>
      <c r="AA130">
        <v>0</v>
      </c>
      <c r="AB130">
        <v>2878</v>
      </c>
      <c r="AC130">
        <v>0</v>
      </c>
      <c r="AD130">
        <v>0</v>
      </c>
      <c r="AE130">
        <v>0</v>
      </c>
      <c r="AF130">
        <v>35760486</v>
      </c>
    </row>
    <row r="131" spans="1:32" x14ac:dyDescent="0.15">
      <c r="A131" t="s">
        <v>83</v>
      </c>
      <c r="B131">
        <v>0</v>
      </c>
      <c r="C131">
        <v>16985815</v>
      </c>
      <c r="D131">
        <v>1480531</v>
      </c>
      <c r="E131">
        <v>1</v>
      </c>
      <c r="F131">
        <v>0</v>
      </c>
      <c r="G131">
        <v>0</v>
      </c>
      <c r="H131">
        <v>137</v>
      </c>
      <c r="I131">
        <v>0</v>
      </c>
      <c r="J131">
        <v>25508</v>
      </c>
      <c r="K131">
        <v>17548</v>
      </c>
      <c r="L131">
        <v>0</v>
      </c>
      <c r="M131">
        <v>13545</v>
      </c>
      <c r="N131">
        <v>11631</v>
      </c>
      <c r="O131">
        <v>3</v>
      </c>
      <c r="P131">
        <v>26223</v>
      </c>
      <c r="Q131">
        <v>0</v>
      </c>
      <c r="R131">
        <v>158257</v>
      </c>
      <c r="S131">
        <v>5447124</v>
      </c>
      <c r="T131">
        <v>0</v>
      </c>
      <c r="U131">
        <v>0</v>
      </c>
      <c r="V131">
        <v>2110</v>
      </c>
      <c r="W131">
        <v>558</v>
      </c>
      <c r="X131">
        <v>0</v>
      </c>
      <c r="Y131">
        <v>35304</v>
      </c>
      <c r="Z131">
        <v>39924</v>
      </c>
      <c r="AA131">
        <v>0</v>
      </c>
      <c r="AB131">
        <v>0</v>
      </c>
      <c r="AC131">
        <v>0</v>
      </c>
      <c r="AD131">
        <v>0</v>
      </c>
      <c r="AE131">
        <v>0</v>
      </c>
      <c r="AF131">
        <v>24244219</v>
      </c>
    </row>
    <row r="132" spans="1:32" x14ac:dyDescent="0.15">
      <c r="A132" t="s">
        <v>84</v>
      </c>
      <c r="B132">
        <v>0</v>
      </c>
      <c r="C132">
        <v>14846264</v>
      </c>
      <c r="D132">
        <v>91266</v>
      </c>
      <c r="E132">
        <v>0</v>
      </c>
      <c r="F132">
        <v>0</v>
      </c>
      <c r="G132">
        <v>233345</v>
      </c>
      <c r="H132">
        <v>0</v>
      </c>
      <c r="I132">
        <v>70703</v>
      </c>
      <c r="J132">
        <v>75783</v>
      </c>
      <c r="K132">
        <v>0</v>
      </c>
      <c r="L132">
        <v>0</v>
      </c>
      <c r="M132">
        <v>0</v>
      </c>
      <c r="N132">
        <v>0</v>
      </c>
      <c r="O132">
        <v>0</v>
      </c>
      <c r="P132">
        <v>0</v>
      </c>
      <c r="Q132">
        <v>0</v>
      </c>
      <c r="R132">
        <v>65504</v>
      </c>
      <c r="S132">
        <v>2067888</v>
      </c>
      <c r="T132">
        <v>101745</v>
      </c>
      <c r="U132">
        <v>0</v>
      </c>
      <c r="V132">
        <v>1989</v>
      </c>
      <c r="W132">
        <v>1884851</v>
      </c>
      <c r="X132">
        <v>0</v>
      </c>
      <c r="Y132">
        <v>0</v>
      </c>
      <c r="Z132">
        <v>0</v>
      </c>
      <c r="AA132">
        <v>0</v>
      </c>
      <c r="AB132">
        <v>0</v>
      </c>
      <c r="AC132">
        <v>0</v>
      </c>
      <c r="AD132">
        <v>62914</v>
      </c>
      <c r="AE132">
        <v>0</v>
      </c>
      <c r="AF132">
        <v>19502252</v>
      </c>
    </row>
    <row r="133" spans="1:32" x14ac:dyDescent="0.15">
      <c r="A133" t="s">
        <v>85</v>
      </c>
      <c r="B133">
        <v>2269836</v>
      </c>
      <c r="C133">
        <v>7208605</v>
      </c>
      <c r="D133">
        <v>720990</v>
      </c>
      <c r="E133">
        <v>0</v>
      </c>
      <c r="F133">
        <v>0</v>
      </c>
      <c r="G133">
        <v>1595330</v>
      </c>
      <c r="H133">
        <v>6</v>
      </c>
      <c r="I133">
        <v>0</v>
      </c>
      <c r="J133">
        <v>0</v>
      </c>
      <c r="K133">
        <v>15667</v>
      </c>
      <c r="L133">
        <v>0</v>
      </c>
      <c r="M133">
        <v>32159</v>
      </c>
      <c r="N133">
        <v>0</v>
      </c>
      <c r="O133">
        <v>0</v>
      </c>
      <c r="P133">
        <v>36501</v>
      </c>
      <c r="Q133">
        <v>0</v>
      </c>
      <c r="R133">
        <v>175662</v>
      </c>
      <c r="S133">
        <v>2538847</v>
      </c>
      <c r="T133">
        <v>0</v>
      </c>
      <c r="U133">
        <v>0</v>
      </c>
      <c r="V133">
        <v>1094</v>
      </c>
      <c r="W133">
        <v>11791</v>
      </c>
      <c r="X133">
        <v>0</v>
      </c>
      <c r="Y133">
        <v>161853</v>
      </c>
      <c r="Z133">
        <v>3249</v>
      </c>
      <c r="AA133">
        <v>0</v>
      </c>
      <c r="AB133">
        <v>0</v>
      </c>
      <c r="AC133">
        <v>0</v>
      </c>
      <c r="AD133">
        <v>0</v>
      </c>
      <c r="AE133">
        <v>0</v>
      </c>
      <c r="AF133">
        <v>14771590</v>
      </c>
    </row>
    <row r="134" spans="1:32" x14ac:dyDescent="0.15">
      <c r="A134" t="s">
        <v>86</v>
      </c>
      <c r="B134">
        <v>2003298</v>
      </c>
      <c r="C134">
        <v>20943271</v>
      </c>
      <c r="D134">
        <v>5728</v>
      </c>
      <c r="E134">
        <v>0</v>
      </c>
      <c r="F134">
        <v>0</v>
      </c>
      <c r="G134">
        <v>5840302</v>
      </c>
      <c r="H134">
        <v>0</v>
      </c>
      <c r="I134">
        <v>0</v>
      </c>
      <c r="J134">
        <v>76926</v>
      </c>
      <c r="K134">
        <v>0</v>
      </c>
      <c r="L134">
        <v>0</v>
      </c>
      <c r="M134">
        <v>23227</v>
      </c>
      <c r="N134">
        <v>57202</v>
      </c>
      <c r="O134">
        <v>0</v>
      </c>
      <c r="P134">
        <v>68397</v>
      </c>
      <c r="Q134">
        <v>0</v>
      </c>
      <c r="R134">
        <v>614910</v>
      </c>
      <c r="S134">
        <v>9872416</v>
      </c>
      <c r="T134">
        <v>2</v>
      </c>
      <c r="U134">
        <v>0</v>
      </c>
      <c r="V134">
        <v>2</v>
      </c>
      <c r="W134">
        <v>1021</v>
      </c>
      <c r="X134">
        <v>0</v>
      </c>
      <c r="Y134">
        <v>88</v>
      </c>
      <c r="Z134">
        <v>704818</v>
      </c>
      <c r="AA134">
        <v>0</v>
      </c>
      <c r="AB134">
        <v>0</v>
      </c>
      <c r="AC134">
        <v>0</v>
      </c>
      <c r="AD134">
        <v>0</v>
      </c>
      <c r="AE134">
        <v>0</v>
      </c>
      <c r="AF134">
        <v>40211608</v>
      </c>
    </row>
    <row r="135" spans="1:32" x14ac:dyDescent="0.15">
      <c r="A135" t="s">
        <v>41</v>
      </c>
      <c r="B135">
        <v>4273134</v>
      </c>
      <c r="C135">
        <v>79825420</v>
      </c>
      <c r="D135">
        <v>4398909</v>
      </c>
      <c r="E135">
        <v>2</v>
      </c>
      <c r="F135">
        <v>0</v>
      </c>
      <c r="G135">
        <v>16811266</v>
      </c>
      <c r="H135">
        <v>197</v>
      </c>
      <c r="I135">
        <v>70703</v>
      </c>
      <c r="J135">
        <v>188139</v>
      </c>
      <c r="K135">
        <v>33215</v>
      </c>
      <c r="L135">
        <v>0</v>
      </c>
      <c r="M135">
        <v>68959</v>
      </c>
      <c r="N135">
        <v>68833</v>
      </c>
      <c r="O135">
        <v>3</v>
      </c>
      <c r="P135">
        <v>228407</v>
      </c>
      <c r="Q135">
        <v>48822</v>
      </c>
      <c r="R135">
        <v>1103329</v>
      </c>
      <c r="S135">
        <v>23580271</v>
      </c>
      <c r="T135">
        <v>101747</v>
      </c>
      <c r="U135">
        <v>0</v>
      </c>
      <c r="V135">
        <v>9055</v>
      </c>
      <c r="W135">
        <v>1956619</v>
      </c>
      <c r="X135">
        <v>0</v>
      </c>
      <c r="Y135">
        <v>323196</v>
      </c>
      <c r="Z135">
        <v>1334137</v>
      </c>
      <c r="AA135">
        <v>0</v>
      </c>
      <c r="AB135">
        <v>2878</v>
      </c>
      <c r="AC135">
        <v>0</v>
      </c>
      <c r="AD135">
        <v>62914</v>
      </c>
      <c r="AE135">
        <v>0</v>
      </c>
      <c r="AF135">
        <v>134490155</v>
      </c>
    </row>
    <row r="137" spans="1:32" x14ac:dyDescent="0.15">
      <c r="A137" t="s">
        <v>92</v>
      </c>
      <c r="B137">
        <f t="shared" ref="B137:AE137" si="58">SUM(B130:B133)</f>
        <v>2269836</v>
      </c>
      <c r="C137">
        <f t="shared" si="58"/>
        <v>58882149</v>
      </c>
      <c r="D137">
        <f t="shared" si="58"/>
        <v>4393181</v>
      </c>
      <c r="E137">
        <f t="shared" si="58"/>
        <v>2</v>
      </c>
      <c r="F137">
        <f t="shared" si="58"/>
        <v>0</v>
      </c>
      <c r="G137">
        <f t="shared" si="58"/>
        <v>10970964</v>
      </c>
      <c r="H137">
        <f t="shared" si="58"/>
        <v>197</v>
      </c>
      <c r="I137">
        <f t="shared" si="58"/>
        <v>70703</v>
      </c>
      <c r="J137">
        <f t="shared" si="58"/>
        <v>111213</v>
      </c>
      <c r="K137">
        <f t="shared" si="58"/>
        <v>33215</v>
      </c>
      <c r="L137">
        <f t="shared" si="58"/>
        <v>0</v>
      </c>
      <c r="M137">
        <f t="shared" si="58"/>
        <v>45732</v>
      </c>
      <c r="N137">
        <f t="shared" si="58"/>
        <v>11631</v>
      </c>
      <c r="O137">
        <f t="shared" si="58"/>
        <v>3</v>
      </c>
      <c r="P137">
        <f t="shared" si="58"/>
        <v>160010</v>
      </c>
      <c r="Q137">
        <f t="shared" si="58"/>
        <v>48822</v>
      </c>
      <c r="R137">
        <f t="shared" si="58"/>
        <v>488419</v>
      </c>
      <c r="S137">
        <f t="shared" si="58"/>
        <v>13707855</v>
      </c>
      <c r="T137">
        <f t="shared" si="58"/>
        <v>101745</v>
      </c>
      <c r="U137">
        <f t="shared" si="58"/>
        <v>0</v>
      </c>
      <c r="V137">
        <f t="shared" si="58"/>
        <v>9053</v>
      </c>
      <c r="W137">
        <f t="shared" si="58"/>
        <v>1955598</v>
      </c>
      <c r="X137">
        <f t="shared" si="58"/>
        <v>0</v>
      </c>
      <c r="Y137">
        <f t="shared" si="58"/>
        <v>323108</v>
      </c>
      <c r="Z137">
        <f t="shared" si="58"/>
        <v>629319</v>
      </c>
      <c r="AA137">
        <f t="shared" si="58"/>
        <v>0</v>
      </c>
      <c r="AB137">
        <f t="shared" si="58"/>
        <v>2878</v>
      </c>
      <c r="AC137">
        <f t="shared" si="58"/>
        <v>0</v>
      </c>
      <c r="AD137">
        <f t="shared" si="58"/>
        <v>62914</v>
      </c>
      <c r="AE137">
        <f t="shared" si="58"/>
        <v>0</v>
      </c>
      <c r="AF137">
        <f>SUM(B137:AE137)</f>
        <v>94278547</v>
      </c>
    </row>
    <row r="138" spans="1:32" x14ac:dyDescent="0.15">
      <c r="A138" t="s">
        <v>87</v>
      </c>
      <c r="C138">
        <f>C137</f>
        <v>58882149</v>
      </c>
      <c r="G138">
        <f>G137</f>
        <v>10970964</v>
      </c>
      <c r="S138">
        <f>S137</f>
        <v>13707855</v>
      </c>
      <c r="AF138">
        <f>SUM(B138:AE138)</f>
        <v>83560968</v>
      </c>
    </row>
    <row r="139" spans="1:32" x14ac:dyDescent="0.15">
      <c r="B139" s="4">
        <f t="shared" ref="B139:AE139" si="59">B137/($AF$137-$AF$138)</f>
        <v>0.21178626255052563</v>
      </c>
      <c r="C139" s="4">
        <f t="shared" si="59"/>
        <v>5.4939785375036658</v>
      </c>
      <c r="D139" s="4">
        <f t="shared" si="59"/>
        <v>0.40990423303621087</v>
      </c>
      <c r="E139" s="4">
        <f t="shared" si="59"/>
        <v>1.8660930794165362E-7</v>
      </c>
      <c r="F139" s="4">
        <f t="shared" si="59"/>
        <v>0</v>
      </c>
      <c r="G139" s="4">
        <f t="shared" si="59"/>
        <v>1.0236419997463979</v>
      </c>
      <c r="H139" s="4">
        <f t="shared" si="59"/>
        <v>1.8381016832252882E-5</v>
      </c>
      <c r="I139" s="4">
        <f t="shared" si="59"/>
        <v>6.596918949699368E-3</v>
      </c>
      <c r="J139" s="4">
        <f t="shared" si="59"/>
        <v>1.0376690482057561E-2</v>
      </c>
      <c r="K139" s="4">
        <f t="shared" si="59"/>
        <v>3.0991140816410126E-3</v>
      </c>
      <c r="L139" s="4">
        <f t="shared" si="59"/>
        <v>0</v>
      </c>
      <c r="M139" s="4">
        <f t="shared" si="59"/>
        <v>4.2670084353938513E-3</v>
      </c>
      <c r="N139" s="4">
        <f t="shared" si="59"/>
        <v>1.0852264303346866E-3</v>
      </c>
      <c r="O139" s="4">
        <f t="shared" si="59"/>
        <v>2.7991396191248042E-7</v>
      </c>
      <c r="P139" s="4">
        <f t="shared" si="59"/>
        <v>1.4929677681871997E-2</v>
      </c>
      <c r="Q139" s="4">
        <f t="shared" si="59"/>
        <v>4.5553198161637064E-3</v>
      </c>
      <c r="R139" s="4">
        <f t="shared" si="59"/>
        <v>4.557176578777726E-2</v>
      </c>
      <c r="S139" s="4">
        <f t="shared" si="59"/>
        <v>1.2790066674572682</v>
      </c>
      <c r="T139" s="4">
        <f t="shared" si="59"/>
        <v>9.4932820182617728E-3</v>
      </c>
      <c r="U139" s="4">
        <f t="shared" si="59"/>
        <v>0</v>
      </c>
      <c r="V139" s="4">
        <f t="shared" si="59"/>
        <v>8.4468703239789513E-4</v>
      </c>
      <c r="W139" s="4">
        <f t="shared" si="59"/>
        <v>0.18246639469604095</v>
      </c>
      <c r="X139" s="4">
        <f t="shared" si="59"/>
        <v>0</v>
      </c>
      <c r="Y139" s="4">
        <f t="shared" si="59"/>
        <v>3.0147480135205906E-2</v>
      </c>
      <c r="Z139" s="4">
        <f t="shared" si="59"/>
        <v>5.8718391532266753E-2</v>
      </c>
      <c r="AA139" s="4">
        <f t="shared" si="59"/>
        <v>0</v>
      </c>
      <c r="AB139" s="4">
        <f t="shared" si="59"/>
        <v>2.6853079412803954E-4</v>
      </c>
      <c r="AC139" s="4">
        <f t="shared" si="59"/>
        <v>0</v>
      </c>
      <c r="AD139" s="4">
        <f t="shared" si="59"/>
        <v>5.870168999920598E-3</v>
      </c>
      <c r="AE139" s="4">
        <f t="shared" si="59"/>
        <v>0</v>
      </c>
    </row>
    <row r="140" spans="1:32" x14ac:dyDescent="0.15">
      <c r="AF140">
        <f>(AF137-AF138)/AF137</f>
        <v>0.11367993399389152</v>
      </c>
    </row>
    <row r="141" spans="1:32" x14ac:dyDescent="0.15">
      <c r="A141" t="s">
        <v>14</v>
      </c>
    </row>
    <row r="142" spans="1:32" x14ac:dyDescent="0.15">
      <c r="A142" s="99" t="s">
        <v>93</v>
      </c>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row>
    <row r="143" spans="1:32" x14ac:dyDescent="0.15">
      <c r="A143" s="2" t="s">
        <v>50</v>
      </c>
      <c r="B143" s="2" t="s">
        <v>51</v>
      </c>
      <c r="C143" s="2" t="s">
        <v>52</v>
      </c>
      <c r="D143" s="2" t="s">
        <v>53</v>
      </c>
      <c r="E143" s="2" t="s">
        <v>55</v>
      </c>
      <c r="F143" s="2" t="s">
        <v>56</v>
      </c>
      <c r="G143" s="2" t="s">
        <v>57</v>
      </c>
      <c r="H143" s="2" t="s">
        <v>60</v>
      </c>
      <c r="I143" s="2" t="s">
        <v>61</v>
      </c>
      <c r="J143" s="2" t="s">
        <v>62</v>
      </c>
      <c r="K143" s="2" t="s">
        <v>63</v>
      </c>
      <c r="L143" s="2" t="s">
        <v>64</v>
      </c>
      <c r="M143" s="2" t="s">
        <v>94</v>
      </c>
      <c r="N143" s="2" t="s">
        <v>65</v>
      </c>
      <c r="O143" s="2" t="s">
        <v>66</v>
      </c>
      <c r="P143" s="2" t="s">
        <v>67</v>
      </c>
      <c r="Q143" s="2" t="s">
        <v>68</v>
      </c>
      <c r="R143" s="2" t="s">
        <v>69</v>
      </c>
      <c r="S143" s="2" t="s">
        <v>70</v>
      </c>
      <c r="T143" s="2" t="s">
        <v>71</v>
      </c>
      <c r="U143" s="2" t="s">
        <v>95</v>
      </c>
      <c r="V143" s="2" t="s">
        <v>72</v>
      </c>
      <c r="W143" s="2" t="s">
        <v>73</v>
      </c>
      <c r="X143" s="2" t="s">
        <v>74</v>
      </c>
      <c r="Y143" s="2" t="s">
        <v>75</v>
      </c>
      <c r="Z143" s="2" t="s">
        <v>77</v>
      </c>
      <c r="AA143" s="2" t="s">
        <v>78</v>
      </c>
      <c r="AB143" s="2" t="s">
        <v>79</v>
      </c>
      <c r="AC143" s="2" t="s">
        <v>80</v>
      </c>
      <c r="AD143" s="2"/>
      <c r="AE143" s="2"/>
      <c r="AF143" s="2"/>
    </row>
    <row r="144" spans="1:32" x14ac:dyDescent="0.15">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row>
    <row r="145" spans="1:37" x14ac:dyDescent="0.15">
      <c r="A145" s="2" t="s">
        <v>82</v>
      </c>
      <c r="B145" s="2">
        <v>0</v>
      </c>
      <c r="C145" s="2">
        <v>17177536</v>
      </c>
      <c r="D145" s="2">
        <v>1647858</v>
      </c>
      <c r="E145" s="2">
        <v>3</v>
      </c>
      <c r="F145" s="2">
        <v>11561309</v>
      </c>
      <c r="G145" s="2">
        <v>18</v>
      </c>
      <c r="H145" s="2">
        <v>0</v>
      </c>
      <c r="I145" s="2">
        <v>179</v>
      </c>
      <c r="J145" s="2">
        <v>0</v>
      </c>
      <c r="K145" s="2">
        <v>37</v>
      </c>
      <c r="L145" s="2">
        <v>0</v>
      </c>
      <c r="M145" s="2">
        <v>0</v>
      </c>
      <c r="N145" s="2">
        <v>0</v>
      </c>
      <c r="O145" s="2">
        <v>217692</v>
      </c>
      <c r="P145" s="2">
        <v>8639</v>
      </c>
      <c r="Q145" s="2">
        <v>1003965</v>
      </c>
      <c r="R145" s="2">
        <v>3694797</v>
      </c>
      <c r="S145" s="2">
        <v>13</v>
      </c>
      <c r="T145" s="2">
        <v>14</v>
      </c>
      <c r="U145" s="2">
        <v>0</v>
      </c>
      <c r="V145" s="2">
        <v>398</v>
      </c>
      <c r="W145" s="2">
        <v>344354</v>
      </c>
      <c r="X145" s="2">
        <v>262</v>
      </c>
      <c r="Y145" s="2">
        <v>31964</v>
      </c>
      <c r="Z145" s="2">
        <v>2352</v>
      </c>
      <c r="AA145" s="2">
        <v>0</v>
      </c>
      <c r="AB145" s="2">
        <v>0</v>
      </c>
      <c r="AC145" s="2">
        <v>0</v>
      </c>
      <c r="AD145" s="2"/>
      <c r="AE145" s="2"/>
      <c r="AF145" s="5"/>
    </row>
    <row r="146" spans="1:37" x14ac:dyDescent="0.15">
      <c r="A146" s="2" t="s">
        <v>83</v>
      </c>
      <c r="B146" s="2">
        <v>0</v>
      </c>
      <c r="C146" s="2">
        <v>18313383</v>
      </c>
      <c r="D146" s="2">
        <v>1348016</v>
      </c>
      <c r="E146" s="2">
        <v>0</v>
      </c>
      <c r="F146" s="2">
        <v>0</v>
      </c>
      <c r="G146" s="2">
        <v>3</v>
      </c>
      <c r="H146" s="2">
        <v>0</v>
      </c>
      <c r="I146" s="2">
        <v>12395</v>
      </c>
      <c r="J146" s="2">
        <v>3713</v>
      </c>
      <c r="K146" s="2">
        <v>137</v>
      </c>
      <c r="L146" s="2">
        <v>20871</v>
      </c>
      <c r="M146" s="2">
        <v>0</v>
      </c>
      <c r="N146" s="2">
        <v>13</v>
      </c>
      <c r="O146" s="2">
        <v>62452</v>
      </c>
      <c r="P146" s="2">
        <v>0</v>
      </c>
      <c r="Q146" s="2">
        <v>712387</v>
      </c>
      <c r="R146" s="2">
        <v>5932421</v>
      </c>
      <c r="S146" s="2">
        <v>0</v>
      </c>
      <c r="T146" s="2">
        <v>0</v>
      </c>
      <c r="U146" s="2">
        <v>0</v>
      </c>
      <c r="V146" s="2">
        <v>4897</v>
      </c>
      <c r="W146" s="2">
        <v>41319</v>
      </c>
      <c r="X146" s="2">
        <v>1</v>
      </c>
      <c r="Y146" s="2">
        <v>1</v>
      </c>
      <c r="Z146" s="2">
        <v>0</v>
      </c>
      <c r="AA146" s="2">
        <v>66</v>
      </c>
      <c r="AB146" s="2">
        <v>0</v>
      </c>
      <c r="AC146" s="2">
        <v>0</v>
      </c>
      <c r="AD146" s="2"/>
      <c r="AE146" s="2"/>
      <c r="AF146" s="5"/>
    </row>
    <row r="147" spans="1:37" x14ac:dyDescent="0.15">
      <c r="A147" s="2" t="s">
        <v>84</v>
      </c>
      <c r="B147" s="2">
        <v>0</v>
      </c>
      <c r="C147" s="2">
        <v>13489288</v>
      </c>
      <c r="D147" s="2">
        <v>95938</v>
      </c>
      <c r="E147" s="2">
        <v>2306</v>
      </c>
      <c r="F147" s="2">
        <v>655</v>
      </c>
      <c r="G147" s="2">
        <v>0</v>
      </c>
      <c r="H147" s="2">
        <v>66163</v>
      </c>
      <c r="I147" s="2">
        <v>48493</v>
      </c>
      <c r="J147" s="2">
        <v>0</v>
      </c>
      <c r="K147" s="2">
        <v>0</v>
      </c>
      <c r="L147" s="2">
        <v>0</v>
      </c>
      <c r="M147" s="2">
        <v>0</v>
      </c>
      <c r="N147" s="2">
        <v>1</v>
      </c>
      <c r="O147" s="2">
        <v>0</v>
      </c>
      <c r="P147" s="2">
        <v>0</v>
      </c>
      <c r="Q147" s="2">
        <v>64146</v>
      </c>
      <c r="R147" s="2">
        <v>1508540</v>
      </c>
      <c r="S147" s="2">
        <v>0</v>
      </c>
      <c r="T147" s="2">
        <v>162</v>
      </c>
      <c r="U147" s="2">
        <v>0</v>
      </c>
      <c r="V147" s="2">
        <v>113</v>
      </c>
      <c r="W147" s="2">
        <v>542157</v>
      </c>
      <c r="X147" s="2">
        <v>0</v>
      </c>
      <c r="Y147" s="2">
        <v>0</v>
      </c>
      <c r="Z147" s="2">
        <v>0</v>
      </c>
      <c r="AA147" s="2">
        <v>0</v>
      </c>
      <c r="AB147" s="2">
        <v>31428</v>
      </c>
      <c r="AC147" s="2">
        <v>0</v>
      </c>
      <c r="AD147" s="2"/>
      <c r="AE147" s="2"/>
      <c r="AF147" s="5"/>
    </row>
    <row r="148" spans="1:37" x14ac:dyDescent="0.15">
      <c r="A148" s="2" t="s">
        <v>85</v>
      </c>
      <c r="B148" s="2">
        <v>3699670</v>
      </c>
      <c r="C148" s="2">
        <v>7838434</v>
      </c>
      <c r="D148" s="2">
        <v>467245</v>
      </c>
      <c r="E148" s="2">
        <v>0</v>
      </c>
      <c r="F148" s="2">
        <v>4215803</v>
      </c>
      <c r="G148" s="2">
        <v>438</v>
      </c>
      <c r="H148" s="2">
        <v>0</v>
      </c>
      <c r="I148" s="2">
        <v>0</v>
      </c>
      <c r="J148" s="2">
        <v>8737</v>
      </c>
      <c r="K148" s="2">
        <v>565</v>
      </c>
      <c r="L148" s="2">
        <v>0</v>
      </c>
      <c r="M148" s="2">
        <v>0</v>
      </c>
      <c r="N148" s="2">
        <v>2</v>
      </c>
      <c r="O148" s="2">
        <v>102716</v>
      </c>
      <c r="P148" s="2">
        <v>0</v>
      </c>
      <c r="Q148" s="2">
        <v>375491</v>
      </c>
      <c r="R148" s="2">
        <v>5693463</v>
      </c>
      <c r="S148" s="2">
        <v>0</v>
      </c>
      <c r="T148" s="2">
        <v>0</v>
      </c>
      <c r="U148" s="2">
        <v>0</v>
      </c>
      <c r="V148" s="2">
        <v>256</v>
      </c>
      <c r="W148" s="2">
        <v>51694</v>
      </c>
      <c r="X148" s="2">
        <v>70</v>
      </c>
      <c r="Y148" s="2">
        <v>0</v>
      </c>
      <c r="Z148" s="2">
        <v>0</v>
      </c>
      <c r="AA148" s="2">
        <v>0</v>
      </c>
      <c r="AB148" s="2">
        <v>0</v>
      </c>
      <c r="AC148" s="2">
        <v>0</v>
      </c>
      <c r="AD148" s="2"/>
      <c r="AE148" s="2"/>
      <c r="AF148" s="5"/>
    </row>
    <row r="149" spans="1:37" x14ac:dyDescent="0.15">
      <c r="A149" s="2" t="s">
        <v>86</v>
      </c>
      <c r="B149" s="2">
        <v>3114396</v>
      </c>
      <c r="C149" s="2">
        <v>26604541</v>
      </c>
      <c r="D149" s="2">
        <v>353325</v>
      </c>
      <c r="E149" s="2">
        <v>0</v>
      </c>
      <c r="F149" s="2">
        <v>9687564</v>
      </c>
      <c r="G149" s="2">
        <v>1</v>
      </c>
      <c r="H149" s="2">
        <v>0</v>
      </c>
      <c r="I149" s="2">
        <v>38952</v>
      </c>
      <c r="J149" s="2">
        <v>0</v>
      </c>
      <c r="K149" s="2">
        <v>234</v>
      </c>
      <c r="L149" s="2">
        <v>186058</v>
      </c>
      <c r="M149" s="2">
        <v>0</v>
      </c>
      <c r="N149" s="2">
        <v>0</v>
      </c>
      <c r="O149" s="2">
        <v>161169</v>
      </c>
      <c r="P149" s="2">
        <v>0</v>
      </c>
      <c r="Q149" s="2">
        <v>779883</v>
      </c>
      <c r="R149" s="2">
        <v>15676233</v>
      </c>
      <c r="S149" s="2">
        <v>0</v>
      </c>
      <c r="T149" s="2">
        <v>0</v>
      </c>
      <c r="U149" s="2">
        <v>0</v>
      </c>
      <c r="V149" s="2">
        <v>30</v>
      </c>
      <c r="W149" s="2">
        <v>295590</v>
      </c>
      <c r="X149" s="2">
        <v>0</v>
      </c>
      <c r="Y149" s="2">
        <v>1454268</v>
      </c>
      <c r="Z149" s="2">
        <v>0</v>
      </c>
      <c r="AA149" s="2">
        <v>0</v>
      </c>
      <c r="AB149" s="2">
        <v>0</v>
      </c>
      <c r="AC149" s="2">
        <v>0</v>
      </c>
      <c r="AD149" s="2"/>
      <c r="AE149" s="2"/>
      <c r="AF149" s="5"/>
      <c r="AH149">
        <f>SUM(B149:AF149)</f>
        <v>58352244</v>
      </c>
      <c r="AI149">
        <f>C149+F149+R149</f>
        <v>51968338</v>
      </c>
      <c r="AJ149">
        <f>AH149-AI149</f>
        <v>6383906</v>
      </c>
      <c r="AK149" s="4">
        <f>(AH149-AI149)/AH149</f>
        <v>0.10940292201958848</v>
      </c>
    </row>
    <row r="150" spans="1:37" x14ac:dyDescent="0.15">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row>
    <row r="151" spans="1:37" x14ac:dyDescent="0.15">
      <c r="A151" s="2" t="s">
        <v>41</v>
      </c>
      <c r="B151" s="2">
        <v>6814066</v>
      </c>
      <c r="C151" s="2">
        <v>83423182</v>
      </c>
      <c r="D151" s="2">
        <v>3912382</v>
      </c>
      <c r="E151" s="2">
        <v>2309</v>
      </c>
      <c r="F151" s="2">
        <v>25465331</v>
      </c>
      <c r="G151" s="2">
        <v>460</v>
      </c>
      <c r="H151" s="2">
        <v>66163</v>
      </c>
      <c r="I151" s="2">
        <v>100019</v>
      </c>
      <c r="J151" s="2">
        <v>12450</v>
      </c>
      <c r="K151" s="2">
        <v>973</v>
      </c>
      <c r="L151" s="2">
        <v>206929</v>
      </c>
      <c r="M151" s="2">
        <v>0</v>
      </c>
      <c r="N151" s="2">
        <v>16</v>
      </c>
      <c r="O151" s="2">
        <v>544029</v>
      </c>
      <c r="P151" s="2">
        <v>8639</v>
      </c>
      <c r="Q151" s="2">
        <v>2935872</v>
      </c>
      <c r="R151" s="2">
        <v>32505454</v>
      </c>
      <c r="S151" s="2">
        <v>13</v>
      </c>
      <c r="T151" s="2">
        <v>176</v>
      </c>
      <c r="U151" s="2">
        <v>0</v>
      </c>
      <c r="V151" s="2">
        <v>5694</v>
      </c>
      <c r="W151" s="2">
        <v>1275114</v>
      </c>
      <c r="X151" s="2">
        <v>333</v>
      </c>
      <c r="Y151" s="2">
        <v>1486233</v>
      </c>
      <c r="Z151" s="2">
        <v>2352</v>
      </c>
      <c r="AA151" s="2">
        <v>66</v>
      </c>
      <c r="AB151" s="2">
        <v>31428</v>
      </c>
      <c r="AC151" s="2">
        <v>0</v>
      </c>
      <c r="AD151" s="2"/>
      <c r="AE151" s="2"/>
      <c r="AF151" s="2"/>
    </row>
    <row r="152" spans="1:37" x14ac:dyDescent="0.15">
      <c r="A152" s="2"/>
      <c r="AH152" t="s">
        <v>41</v>
      </c>
      <c r="AI152" t="s">
        <v>87</v>
      </c>
    </row>
    <row r="153" spans="1:37" x14ac:dyDescent="0.15">
      <c r="A153" t="s">
        <v>88</v>
      </c>
      <c r="B153">
        <f t="shared" ref="B153:AD153" si="60">SUM(B145:B148)</f>
        <v>3699670</v>
      </c>
      <c r="C153">
        <f t="shared" si="60"/>
        <v>56818641</v>
      </c>
      <c r="D153">
        <f t="shared" si="60"/>
        <v>3559057</v>
      </c>
      <c r="E153">
        <f t="shared" si="60"/>
        <v>2309</v>
      </c>
      <c r="F153">
        <f t="shared" si="60"/>
        <v>15777767</v>
      </c>
      <c r="G153">
        <f t="shared" si="60"/>
        <v>459</v>
      </c>
      <c r="H153">
        <f t="shared" si="60"/>
        <v>66163</v>
      </c>
      <c r="I153">
        <f t="shared" si="60"/>
        <v>61067</v>
      </c>
      <c r="J153">
        <f t="shared" si="60"/>
        <v>12450</v>
      </c>
      <c r="K153">
        <f t="shared" si="60"/>
        <v>739</v>
      </c>
      <c r="L153">
        <f t="shared" si="60"/>
        <v>20871</v>
      </c>
      <c r="M153">
        <f t="shared" si="60"/>
        <v>0</v>
      </c>
      <c r="N153">
        <f t="shared" si="60"/>
        <v>16</v>
      </c>
      <c r="O153">
        <f t="shared" si="60"/>
        <v>382860</v>
      </c>
      <c r="P153">
        <f t="shared" si="60"/>
        <v>8639</v>
      </c>
      <c r="Q153">
        <f t="shared" si="60"/>
        <v>2155989</v>
      </c>
      <c r="R153">
        <f t="shared" si="60"/>
        <v>16829221</v>
      </c>
      <c r="S153">
        <f t="shared" si="60"/>
        <v>13</v>
      </c>
      <c r="T153">
        <f t="shared" si="60"/>
        <v>176</v>
      </c>
      <c r="U153">
        <f t="shared" si="60"/>
        <v>0</v>
      </c>
      <c r="V153">
        <f t="shared" si="60"/>
        <v>5664</v>
      </c>
      <c r="W153">
        <f t="shared" si="60"/>
        <v>979524</v>
      </c>
      <c r="X153">
        <f t="shared" si="60"/>
        <v>333</v>
      </c>
      <c r="Y153">
        <f t="shared" si="60"/>
        <v>31965</v>
      </c>
      <c r="Z153">
        <f t="shared" si="60"/>
        <v>2352</v>
      </c>
      <c r="AA153">
        <f t="shared" si="60"/>
        <v>66</v>
      </c>
      <c r="AB153">
        <f t="shared" si="60"/>
        <v>31428</v>
      </c>
      <c r="AC153">
        <f t="shared" si="60"/>
        <v>0</v>
      </c>
      <c r="AD153">
        <f t="shared" si="60"/>
        <v>0</v>
      </c>
      <c r="AH153">
        <f>SUM(B153:AF153)</f>
        <v>100447439</v>
      </c>
      <c r="AI153">
        <f>C153+F153+R153</f>
        <v>89425629</v>
      </c>
      <c r="AJ153">
        <f>AH153-AI153</f>
        <v>11021810</v>
      </c>
      <c r="AK153" s="4">
        <f>(AH153-AI153)/AH153</f>
        <v>0.10972713799104425</v>
      </c>
    </row>
    <row r="155" spans="1:37" x14ac:dyDescent="0.15">
      <c r="A155" t="s">
        <v>49</v>
      </c>
      <c r="B155">
        <f t="shared" ref="B155:AD155" si="61">B153/$AH$153</f>
        <v>3.6831899716228703E-2</v>
      </c>
      <c r="C155">
        <f t="shared" si="61"/>
        <v>0.56565544692483394</v>
      </c>
      <c r="D155">
        <f t="shared" si="61"/>
        <v>3.5432033264680841E-2</v>
      </c>
      <c r="E155">
        <f t="shared" si="61"/>
        <v>2.2987146541386686E-5</v>
      </c>
      <c r="F155">
        <f t="shared" si="61"/>
        <v>0.15707485583579686</v>
      </c>
      <c r="G155">
        <f t="shared" si="61"/>
        <v>4.5695540331297052E-6</v>
      </c>
      <c r="H155">
        <f t="shared" si="61"/>
        <v>6.5868279628313866E-4</v>
      </c>
      <c r="I155">
        <f t="shared" si="61"/>
        <v>6.0794979551444814E-4</v>
      </c>
      <c r="J155">
        <f t="shared" si="61"/>
        <v>1.2394541985286453E-4</v>
      </c>
      <c r="K155">
        <f t="shared" si="61"/>
        <v>7.357081547892923E-6</v>
      </c>
      <c r="L155">
        <f t="shared" si="61"/>
        <v>2.0778030985936835E-4</v>
      </c>
      <c r="M155">
        <f t="shared" si="61"/>
        <v>0</v>
      </c>
      <c r="N155">
        <f t="shared" si="61"/>
        <v>1.5928728655789822E-7</v>
      </c>
      <c r="O155">
        <f t="shared" si="61"/>
        <v>3.8115456582223069E-3</v>
      </c>
      <c r="P155">
        <f t="shared" si="61"/>
        <v>8.6005179285855165E-5</v>
      </c>
      <c r="Q155">
        <f t="shared" si="61"/>
        <v>2.1463852353667275E-2</v>
      </c>
      <c r="R155">
        <f t="shared" si="61"/>
        <v>0.1675425592483249</v>
      </c>
      <c r="S155">
        <f t="shared" si="61"/>
        <v>1.2942092032829229E-7</v>
      </c>
      <c r="T155">
        <f t="shared" si="61"/>
        <v>1.7521601521368803E-6</v>
      </c>
      <c r="U155">
        <f t="shared" si="61"/>
        <v>0</v>
      </c>
      <c r="V155">
        <f t="shared" si="61"/>
        <v>5.6387699441495967E-5</v>
      </c>
      <c r="W155">
        <f t="shared" si="61"/>
        <v>9.7516075048961672E-3</v>
      </c>
      <c r="X155">
        <f t="shared" si="61"/>
        <v>3.3151666514862565E-6</v>
      </c>
      <c r="Y155">
        <f t="shared" si="61"/>
        <v>3.18226132176451E-4</v>
      </c>
      <c r="Z155">
        <f t="shared" si="61"/>
        <v>2.3415231124011035E-5</v>
      </c>
      <c r="AA155">
        <f t="shared" si="61"/>
        <v>6.5706005705133007E-7</v>
      </c>
      <c r="AB155">
        <f t="shared" si="61"/>
        <v>3.1288005262135153E-4</v>
      </c>
      <c r="AC155">
        <f t="shared" si="61"/>
        <v>0</v>
      </c>
      <c r="AD155">
        <f t="shared" si="61"/>
        <v>0</v>
      </c>
    </row>
    <row r="156" spans="1:37" x14ac:dyDescent="0.15">
      <c r="A156" t="s">
        <v>89</v>
      </c>
      <c r="B156" s="4">
        <f t="shared" ref="B156:AD156" si="62">B153/$AJ$153</f>
        <v>0.3356680980710065</v>
      </c>
      <c r="C156" s="4">
        <f t="shared" si="62"/>
        <v>5.1551098231597168</v>
      </c>
      <c r="D156" s="4">
        <f t="shared" si="62"/>
        <v>0.32291039312054914</v>
      </c>
      <c r="E156" s="4">
        <f t="shared" si="62"/>
        <v>2.0949372199303019E-4</v>
      </c>
      <c r="F156" s="4">
        <f t="shared" si="62"/>
        <v>1.4315041721822459</v>
      </c>
      <c r="G156" s="4">
        <f t="shared" si="62"/>
        <v>4.1644702639584607E-5</v>
      </c>
      <c r="H156" s="4">
        <f t="shared" si="62"/>
        <v>6.0029160364767674E-3</v>
      </c>
      <c r="I156" s="4">
        <f t="shared" si="62"/>
        <v>5.540560035057763E-3</v>
      </c>
      <c r="J156" s="4">
        <f t="shared" si="62"/>
        <v>1.1295785356488634E-3</v>
      </c>
      <c r="K156" s="4">
        <f t="shared" si="62"/>
        <v>6.7048878541727715E-5</v>
      </c>
      <c r="L156" s="4">
        <f t="shared" si="62"/>
        <v>1.8936091259058175E-3</v>
      </c>
      <c r="M156" s="4">
        <f t="shared" si="62"/>
        <v>0</v>
      </c>
      <c r="N156" s="4">
        <f t="shared" si="62"/>
        <v>1.451667194408178E-6</v>
      </c>
      <c r="O156" s="4">
        <f t="shared" si="62"/>
        <v>3.4736581378194686E-2</v>
      </c>
      <c r="P156" s="4">
        <f t="shared" si="62"/>
        <v>7.838095557807656E-4</v>
      </c>
      <c r="Q156" s="4">
        <f t="shared" si="62"/>
        <v>0.19561115642530583</v>
      </c>
      <c r="R156" s="4">
        <f t="shared" si="62"/>
        <v>1.5269017520715744</v>
      </c>
      <c r="S156" s="4">
        <f t="shared" si="62"/>
        <v>1.1794795954566447E-6</v>
      </c>
      <c r="T156" s="4">
        <f t="shared" si="62"/>
        <v>1.5968339138489959E-5</v>
      </c>
      <c r="U156" s="4">
        <f t="shared" si="62"/>
        <v>0</v>
      </c>
      <c r="V156" s="4">
        <f t="shared" si="62"/>
        <v>5.1389018682049497E-4</v>
      </c>
      <c r="W156" s="4">
        <f t="shared" si="62"/>
        <v>8.8871428558467261E-2</v>
      </c>
      <c r="X156" s="4">
        <f t="shared" si="62"/>
        <v>3.0212823483620203E-5</v>
      </c>
      <c r="Y156" s="4">
        <f t="shared" si="62"/>
        <v>2.900158866828588E-3</v>
      </c>
      <c r="Z156" s="4">
        <f t="shared" si="62"/>
        <v>2.1339507757800217E-4</v>
      </c>
      <c r="AA156" s="4">
        <f t="shared" si="62"/>
        <v>5.9881271769337342E-6</v>
      </c>
      <c r="AB156" s="4">
        <f t="shared" si="62"/>
        <v>2.8514372866162638E-3</v>
      </c>
      <c r="AC156" s="4">
        <f t="shared" si="62"/>
        <v>0</v>
      </c>
      <c r="AD156" s="4">
        <f t="shared" si="62"/>
        <v>0</v>
      </c>
      <c r="AE156" s="4"/>
      <c r="AF156" s="4"/>
    </row>
    <row r="158" spans="1:37" x14ac:dyDescent="0.15">
      <c r="A158" t="s">
        <v>96</v>
      </c>
      <c r="B158" s="4" t="e">
        <f>B149/#REF!</f>
        <v>#REF!</v>
      </c>
      <c r="C158" s="4" t="e">
        <f>C149/#REF!</f>
        <v>#REF!</v>
      </c>
      <c r="D158" s="4" t="e">
        <f>D149/#REF!</f>
        <v>#REF!</v>
      </c>
      <c r="E158" s="4" t="e">
        <f>E149/#REF!</f>
        <v>#REF!</v>
      </c>
      <c r="F158" s="4" t="e">
        <f>F149/#REF!</f>
        <v>#REF!</v>
      </c>
      <c r="G158" s="4" t="e">
        <f>G149/#REF!</f>
        <v>#REF!</v>
      </c>
      <c r="H158" s="4" t="e">
        <f>H149/#REF!</f>
        <v>#REF!</v>
      </c>
      <c r="I158" s="4" t="e">
        <f>I149/#REF!</f>
        <v>#REF!</v>
      </c>
      <c r="J158" s="4" t="e">
        <f>J149/#REF!</f>
        <v>#REF!</v>
      </c>
      <c r="K158" s="4" t="e">
        <f>K149/#REF!</f>
        <v>#REF!</v>
      </c>
      <c r="L158" s="4" t="e">
        <f>L149/#REF!</f>
        <v>#REF!</v>
      </c>
      <c r="M158" s="4" t="e">
        <f>M149/#REF!</f>
        <v>#REF!</v>
      </c>
      <c r="N158" s="4" t="e">
        <f>N149/#REF!</f>
        <v>#REF!</v>
      </c>
      <c r="O158" s="4" t="e">
        <f>O149/#REF!</f>
        <v>#REF!</v>
      </c>
      <c r="P158" s="4" t="e">
        <f>P149/#REF!</f>
        <v>#REF!</v>
      </c>
      <c r="Q158" s="4" t="e">
        <f>Q149/#REF!</f>
        <v>#REF!</v>
      </c>
      <c r="R158" s="4" t="e">
        <f>R149/#REF!</f>
        <v>#REF!</v>
      </c>
      <c r="S158" s="4" t="e">
        <f>S149/#REF!</f>
        <v>#REF!</v>
      </c>
      <c r="T158" s="4" t="e">
        <f>T149/#REF!</f>
        <v>#REF!</v>
      </c>
      <c r="U158" s="4" t="e">
        <f>U149/#REF!</f>
        <v>#REF!</v>
      </c>
      <c r="V158" s="4" t="e">
        <f>V149/#REF!</f>
        <v>#REF!</v>
      </c>
      <c r="W158" s="4" t="e">
        <f>W149/#REF!</f>
        <v>#REF!</v>
      </c>
      <c r="X158" s="4" t="e">
        <f>X149/#REF!</f>
        <v>#REF!</v>
      </c>
      <c r="Y158" s="4" t="e">
        <f>Y149/#REF!</f>
        <v>#REF!</v>
      </c>
      <c r="Z158" s="4" t="e">
        <f>Z149/#REF!</f>
        <v>#REF!</v>
      </c>
      <c r="AA158" s="4" t="e">
        <f>AA149/#REF!</f>
        <v>#REF!</v>
      </c>
      <c r="AB158" s="4" t="e">
        <f>AB149/#REF!</f>
        <v>#REF!</v>
      </c>
      <c r="AC158" s="4" t="e">
        <f>AC149/#REF!</f>
        <v>#REF!</v>
      </c>
      <c r="AD158" s="4" t="e">
        <f>AD149/#REF!</f>
        <v>#REF!</v>
      </c>
    </row>
    <row r="162" spans="1:70" x14ac:dyDescent="0.15">
      <c r="A162" t="s">
        <v>15</v>
      </c>
    </row>
    <row r="163" spans="1:70" x14ac:dyDescent="0.15">
      <c r="A163" s="99" t="s">
        <v>93</v>
      </c>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row>
    <row r="164" spans="1:70" x14ac:dyDescent="0.15">
      <c r="A164" s="2" t="s">
        <v>50</v>
      </c>
      <c r="B164" s="2" t="s">
        <v>51</v>
      </c>
      <c r="C164" s="2" t="s">
        <v>52</v>
      </c>
      <c r="D164" s="2" t="s">
        <v>53</v>
      </c>
      <c r="E164" s="2" t="s">
        <v>55</v>
      </c>
      <c r="F164" s="2" t="s">
        <v>56</v>
      </c>
      <c r="G164" s="2" t="s">
        <v>57</v>
      </c>
      <c r="H164" s="2" t="s">
        <v>60</v>
      </c>
      <c r="I164" s="2" t="s">
        <v>61</v>
      </c>
      <c r="J164" s="2" t="s">
        <v>62</v>
      </c>
      <c r="K164" s="2" t="s">
        <v>63</v>
      </c>
      <c r="L164" s="2" t="s">
        <v>64</v>
      </c>
      <c r="M164" s="2" t="s">
        <v>94</v>
      </c>
      <c r="N164" s="2" t="s">
        <v>65</v>
      </c>
      <c r="O164" s="2" t="s">
        <v>66</v>
      </c>
      <c r="P164" s="2" t="s">
        <v>67</v>
      </c>
      <c r="Q164" s="2" t="s">
        <v>68</v>
      </c>
      <c r="R164" s="2" t="s">
        <v>69</v>
      </c>
      <c r="S164" s="2" t="s">
        <v>70</v>
      </c>
      <c r="T164" s="2" t="s">
        <v>71</v>
      </c>
      <c r="U164" s="2" t="s">
        <v>95</v>
      </c>
      <c r="V164" s="2" t="s">
        <v>72</v>
      </c>
      <c r="W164" s="2" t="s">
        <v>73</v>
      </c>
      <c r="X164" s="2" t="s">
        <v>74</v>
      </c>
      <c r="Y164" s="2" t="s">
        <v>75</v>
      </c>
      <c r="Z164" s="2" t="s">
        <v>77</v>
      </c>
      <c r="AA164" s="2" t="s">
        <v>78</v>
      </c>
      <c r="AB164" s="2" t="s">
        <v>79</v>
      </c>
      <c r="AC164" s="2" t="s">
        <v>80</v>
      </c>
      <c r="AD164" s="2"/>
      <c r="AE164" s="2" t="s">
        <v>41</v>
      </c>
      <c r="AF164" s="2" t="s">
        <v>97</v>
      </c>
      <c r="AM164" s="2" t="s">
        <v>50</v>
      </c>
    </row>
    <row r="165" spans="1:70" x14ac:dyDescent="0.15">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row>
    <row r="166" spans="1:70" x14ac:dyDescent="0.15">
      <c r="A166" s="2" t="s">
        <v>82</v>
      </c>
      <c r="B166" s="2">
        <v>0</v>
      </c>
      <c r="C166" s="2">
        <v>17637624</v>
      </c>
      <c r="D166" s="2">
        <v>1876279</v>
      </c>
      <c r="E166" s="2">
        <v>0</v>
      </c>
      <c r="F166" s="2">
        <v>11497922</v>
      </c>
      <c r="G166" s="2">
        <v>1070</v>
      </c>
      <c r="H166" s="2">
        <v>0</v>
      </c>
      <c r="I166" s="2">
        <v>6626</v>
      </c>
      <c r="J166" s="2">
        <v>0</v>
      </c>
      <c r="K166" s="2">
        <v>63243</v>
      </c>
      <c r="L166" s="2">
        <v>0</v>
      </c>
      <c r="M166" s="2">
        <v>0</v>
      </c>
      <c r="N166" s="2">
        <v>22</v>
      </c>
      <c r="O166" s="2">
        <v>82535</v>
      </c>
      <c r="P166" s="2">
        <v>116383</v>
      </c>
      <c r="Q166" s="2">
        <v>1050248</v>
      </c>
      <c r="R166" s="2">
        <v>2341178</v>
      </c>
      <c r="S166" s="2">
        <v>0</v>
      </c>
      <c r="T166" s="2">
        <v>0</v>
      </c>
      <c r="U166" s="2">
        <v>0</v>
      </c>
      <c r="V166" s="2">
        <v>555</v>
      </c>
      <c r="W166" s="2">
        <v>43084</v>
      </c>
      <c r="X166" s="2">
        <v>7</v>
      </c>
      <c r="Y166" s="2">
        <v>0</v>
      </c>
      <c r="Z166" s="2">
        <v>42</v>
      </c>
      <c r="AA166" s="2">
        <v>0</v>
      </c>
      <c r="AB166" s="2">
        <v>0</v>
      </c>
      <c r="AC166" s="2">
        <v>0</v>
      </c>
      <c r="AD166" s="2"/>
      <c r="AE166" s="2">
        <v>34716818</v>
      </c>
      <c r="AF166" s="5" t="s">
        <v>98</v>
      </c>
      <c r="AM166" s="2" t="s">
        <v>82</v>
      </c>
    </row>
    <row r="167" spans="1:70" x14ac:dyDescent="0.15">
      <c r="A167" s="2" t="s">
        <v>83</v>
      </c>
      <c r="B167" s="2">
        <v>0</v>
      </c>
      <c r="C167" s="2">
        <v>24234186</v>
      </c>
      <c r="D167" s="2">
        <v>6122505</v>
      </c>
      <c r="E167" s="2">
        <v>0</v>
      </c>
      <c r="F167" s="2">
        <v>0</v>
      </c>
      <c r="G167" s="2">
        <v>61</v>
      </c>
      <c r="H167" s="2">
        <v>0</v>
      </c>
      <c r="I167" s="2">
        <v>13415</v>
      </c>
      <c r="J167" s="2">
        <v>33170</v>
      </c>
      <c r="K167" s="2">
        <v>28150</v>
      </c>
      <c r="L167" s="2">
        <v>9186</v>
      </c>
      <c r="M167" s="2">
        <v>0</v>
      </c>
      <c r="N167" s="2">
        <v>10</v>
      </c>
      <c r="O167" s="2">
        <v>27082</v>
      </c>
      <c r="P167" s="2">
        <v>0</v>
      </c>
      <c r="Q167" s="2">
        <v>1759249</v>
      </c>
      <c r="R167" s="2">
        <v>3747156</v>
      </c>
      <c r="S167" s="2">
        <v>0</v>
      </c>
      <c r="T167" s="2">
        <v>0</v>
      </c>
      <c r="U167" s="2">
        <v>0</v>
      </c>
      <c r="V167" s="2">
        <v>6695</v>
      </c>
      <c r="W167" s="2">
        <v>6578</v>
      </c>
      <c r="X167" s="2">
        <v>1</v>
      </c>
      <c r="Y167" s="2">
        <v>0</v>
      </c>
      <c r="Z167" s="2">
        <v>0</v>
      </c>
      <c r="AA167" s="2">
        <v>25775</v>
      </c>
      <c r="AB167" s="2">
        <v>0</v>
      </c>
      <c r="AC167" s="2">
        <v>0</v>
      </c>
      <c r="AD167" s="2"/>
      <c r="AE167" s="2">
        <v>36013219</v>
      </c>
      <c r="AF167" s="5" t="s">
        <v>99</v>
      </c>
      <c r="AM167" s="2" t="s">
        <v>83</v>
      </c>
    </row>
    <row r="168" spans="1:70" x14ac:dyDescent="0.15">
      <c r="A168" s="2" t="s">
        <v>84</v>
      </c>
      <c r="B168" s="2">
        <v>0</v>
      </c>
      <c r="C168" s="2">
        <v>9693504</v>
      </c>
      <c r="D168" s="2">
        <v>25383</v>
      </c>
      <c r="E168" s="2">
        <v>0</v>
      </c>
      <c r="F168" s="2">
        <v>142728</v>
      </c>
      <c r="G168" s="2">
        <v>12</v>
      </c>
      <c r="H168" s="2">
        <v>27542</v>
      </c>
      <c r="I168" s="2">
        <v>21765</v>
      </c>
      <c r="J168" s="2">
        <v>0</v>
      </c>
      <c r="K168" s="2">
        <v>0</v>
      </c>
      <c r="L168" s="2">
        <v>0</v>
      </c>
      <c r="M168" s="2">
        <v>0</v>
      </c>
      <c r="N168" s="2">
        <v>4</v>
      </c>
      <c r="O168" s="2">
        <v>0</v>
      </c>
      <c r="P168" s="2">
        <v>0</v>
      </c>
      <c r="Q168" s="2">
        <v>0</v>
      </c>
      <c r="R168" s="2">
        <v>1012465</v>
      </c>
      <c r="S168" s="2">
        <v>0</v>
      </c>
      <c r="T168" s="2">
        <v>0</v>
      </c>
      <c r="U168" s="2">
        <v>0</v>
      </c>
      <c r="V168" s="2">
        <v>126</v>
      </c>
      <c r="W168" s="2">
        <v>477106</v>
      </c>
      <c r="X168" s="2">
        <v>0</v>
      </c>
      <c r="Y168" s="2">
        <v>0</v>
      </c>
      <c r="Z168" s="2">
        <v>0</v>
      </c>
      <c r="AA168" s="2">
        <v>0</v>
      </c>
      <c r="AB168" s="2">
        <v>28946</v>
      </c>
      <c r="AC168" s="2">
        <v>0</v>
      </c>
      <c r="AD168" s="2"/>
      <c r="AE168" s="2">
        <v>11429581</v>
      </c>
      <c r="AF168" s="5" t="s">
        <v>100</v>
      </c>
      <c r="AM168" s="2" t="s">
        <v>84</v>
      </c>
    </row>
    <row r="169" spans="1:70" x14ac:dyDescent="0.15">
      <c r="A169" s="2" t="s">
        <v>85</v>
      </c>
      <c r="B169" s="2">
        <v>4711903</v>
      </c>
      <c r="C169" s="2">
        <v>8189168</v>
      </c>
      <c r="D169" s="2">
        <v>253001</v>
      </c>
      <c r="E169" s="2">
        <v>0</v>
      </c>
      <c r="F169" s="2">
        <v>5697200</v>
      </c>
      <c r="G169" s="2">
        <v>102</v>
      </c>
      <c r="H169" s="2">
        <v>0</v>
      </c>
      <c r="I169" s="2">
        <v>0</v>
      </c>
      <c r="J169" s="2">
        <v>11801</v>
      </c>
      <c r="K169" s="2">
        <v>14189</v>
      </c>
      <c r="L169" s="2">
        <v>0</v>
      </c>
      <c r="M169" s="2">
        <v>0</v>
      </c>
      <c r="N169" s="2">
        <v>7</v>
      </c>
      <c r="O169" s="2">
        <v>18156</v>
      </c>
      <c r="P169" s="2">
        <v>0</v>
      </c>
      <c r="Q169" s="2">
        <v>313397</v>
      </c>
      <c r="R169" s="2">
        <v>6166468</v>
      </c>
      <c r="S169" s="2">
        <v>0</v>
      </c>
      <c r="T169" s="2">
        <v>0</v>
      </c>
      <c r="U169" s="2">
        <v>0</v>
      </c>
      <c r="V169" s="2">
        <v>217</v>
      </c>
      <c r="W169" s="2">
        <v>3223</v>
      </c>
      <c r="X169" s="2">
        <v>2</v>
      </c>
      <c r="Y169" s="2">
        <v>0</v>
      </c>
      <c r="Z169" s="2">
        <v>0</v>
      </c>
      <c r="AA169" s="2">
        <v>0</v>
      </c>
      <c r="AB169" s="2">
        <v>0</v>
      </c>
      <c r="AC169" s="2">
        <v>0</v>
      </c>
      <c r="AD169" s="2"/>
      <c r="AE169" s="2">
        <v>25378834</v>
      </c>
      <c r="AF169" s="5" t="s">
        <v>101</v>
      </c>
      <c r="AM169" s="2" t="s">
        <v>85</v>
      </c>
      <c r="AO169" t="s">
        <v>102</v>
      </c>
    </row>
    <row r="170" spans="1:70" x14ac:dyDescent="0.15">
      <c r="A170" s="2" t="s">
        <v>86</v>
      </c>
      <c r="B170" s="2">
        <v>4113663</v>
      </c>
      <c r="C170" s="2">
        <v>28455225</v>
      </c>
      <c r="D170" s="2">
        <v>460995</v>
      </c>
      <c r="E170" s="2">
        <v>0</v>
      </c>
      <c r="F170" s="2">
        <v>9524095</v>
      </c>
      <c r="G170" s="2">
        <v>0</v>
      </c>
      <c r="H170" s="2">
        <v>2</v>
      </c>
      <c r="I170" s="2">
        <v>23562</v>
      </c>
      <c r="J170" s="2">
        <v>0</v>
      </c>
      <c r="K170" s="2">
        <v>3365</v>
      </c>
      <c r="L170" s="2">
        <v>21662</v>
      </c>
      <c r="M170" s="2">
        <v>858</v>
      </c>
      <c r="N170" s="2">
        <v>0</v>
      </c>
      <c r="O170" s="2">
        <v>28077</v>
      </c>
      <c r="P170" s="2">
        <v>0</v>
      </c>
      <c r="Q170" s="2">
        <v>323006</v>
      </c>
      <c r="R170" s="2">
        <v>7745373</v>
      </c>
      <c r="S170" s="2">
        <v>0</v>
      </c>
      <c r="T170" s="2">
        <v>0</v>
      </c>
      <c r="U170" s="2">
        <v>0</v>
      </c>
      <c r="V170" s="2">
        <v>43</v>
      </c>
      <c r="W170" s="2">
        <v>55186</v>
      </c>
      <c r="X170" s="2">
        <v>2</v>
      </c>
      <c r="Y170" s="2">
        <v>30540</v>
      </c>
      <c r="Z170" s="2">
        <v>0</v>
      </c>
      <c r="AA170" s="2">
        <v>0</v>
      </c>
      <c r="AB170" s="2">
        <v>0</v>
      </c>
      <c r="AC170" s="2">
        <v>0</v>
      </c>
      <c r="AD170" s="2"/>
      <c r="AE170" s="2">
        <v>50785654</v>
      </c>
      <c r="AF170" s="5" t="s">
        <v>103</v>
      </c>
      <c r="AH170">
        <f>SUM(B170:AF170)</f>
        <v>101571308</v>
      </c>
      <c r="AI170">
        <f>C170+F170+R170</f>
        <v>45724693</v>
      </c>
      <c r="AJ170">
        <f>AH170-AI170</f>
        <v>55846615</v>
      </c>
      <c r="AK170" s="4">
        <f>(AH170-AI170)/AH170</f>
        <v>0.54982667940044638</v>
      </c>
      <c r="AM170" s="2" t="s">
        <v>86</v>
      </c>
      <c r="AO170">
        <f>B170/AE170</f>
        <v>8.100049277695627E-2</v>
      </c>
    </row>
    <row r="171" spans="1:70" x14ac:dyDescent="0.15">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row>
    <row r="172" spans="1:70" x14ac:dyDescent="0.15">
      <c r="A172" s="2" t="s">
        <v>41</v>
      </c>
      <c r="B172" s="2">
        <f t="shared" ref="B172:AD172" si="63">SUM(B166:B170)</f>
        <v>8825566</v>
      </c>
      <c r="C172" s="2">
        <f t="shared" si="63"/>
        <v>88209707</v>
      </c>
      <c r="D172" s="2">
        <f t="shared" si="63"/>
        <v>8738163</v>
      </c>
      <c r="E172" s="2">
        <f t="shared" si="63"/>
        <v>0</v>
      </c>
      <c r="F172" s="2">
        <f t="shared" si="63"/>
        <v>26861945</v>
      </c>
      <c r="G172" s="2">
        <f t="shared" si="63"/>
        <v>1245</v>
      </c>
      <c r="H172" s="2">
        <f t="shared" si="63"/>
        <v>27544</v>
      </c>
      <c r="I172" s="2">
        <f t="shared" si="63"/>
        <v>65368</v>
      </c>
      <c r="J172" s="2">
        <f t="shared" si="63"/>
        <v>44971</v>
      </c>
      <c r="K172" s="2">
        <f t="shared" si="63"/>
        <v>108947</v>
      </c>
      <c r="L172" s="2">
        <f t="shared" si="63"/>
        <v>30848</v>
      </c>
      <c r="M172" s="2">
        <f t="shared" si="63"/>
        <v>858</v>
      </c>
      <c r="N172" s="2">
        <f t="shared" si="63"/>
        <v>43</v>
      </c>
      <c r="O172" s="2">
        <f t="shared" si="63"/>
        <v>155850</v>
      </c>
      <c r="P172" s="2">
        <f t="shared" si="63"/>
        <v>116383</v>
      </c>
      <c r="Q172" s="2">
        <f t="shared" si="63"/>
        <v>3445900</v>
      </c>
      <c r="R172" s="2">
        <f t="shared" si="63"/>
        <v>21012640</v>
      </c>
      <c r="S172" s="2">
        <f t="shared" si="63"/>
        <v>0</v>
      </c>
      <c r="T172" s="2">
        <f t="shared" si="63"/>
        <v>0</v>
      </c>
      <c r="U172" s="2">
        <f t="shared" si="63"/>
        <v>0</v>
      </c>
      <c r="V172" s="2">
        <f t="shared" si="63"/>
        <v>7636</v>
      </c>
      <c r="W172" s="2">
        <f t="shared" si="63"/>
        <v>585177</v>
      </c>
      <c r="X172" s="2">
        <f t="shared" si="63"/>
        <v>12</v>
      </c>
      <c r="Y172" s="2">
        <f t="shared" si="63"/>
        <v>30540</v>
      </c>
      <c r="Z172" s="2">
        <f t="shared" si="63"/>
        <v>42</v>
      </c>
      <c r="AA172" s="2">
        <f t="shared" si="63"/>
        <v>25775</v>
      </c>
      <c r="AB172" s="2">
        <f t="shared" si="63"/>
        <v>28946</v>
      </c>
      <c r="AC172" s="2">
        <f t="shared" si="63"/>
        <v>0</v>
      </c>
      <c r="AD172" s="2">
        <f t="shared" si="63"/>
        <v>0</v>
      </c>
      <c r="AM172" s="2" t="s">
        <v>41</v>
      </c>
    </row>
    <row r="173" spans="1:70" x14ac:dyDescent="0.15">
      <c r="A173" s="2"/>
      <c r="AH173" t="s">
        <v>41</v>
      </c>
      <c r="AI173" t="s">
        <v>87</v>
      </c>
      <c r="AM173" s="2"/>
    </row>
    <row r="174" spans="1:70" x14ac:dyDescent="0.15">
      <c r="A174" t="s">
        <v>88</v>
      </c>
      <c r="B174">
        <f t="shared" ref="B174:AD174" si="64">SUM(B166:B169)</f>
        <v>4711903</v>
      </c>
      <c r="C174">
        <f t="shared" si="64"/>
        <v>59754482</v>
      </c>
      <c r="D174">
        <f t="shared" si="64"/>
        <v>8277168</v>
      </c>
      <c r="E174">
        <f t="shared" si="64"/>
        <v>0</v>
      </c>
      <c r="F174">
        <f t="shared" si="64"/>
        <v>17337850</v>
      </c>
      <c r="G174">
        <f t="shared" si="64"/>
        <v>1245</v>
      </c>
      <c r="H174">
        <f t="shared" si="64"/>
        <v>27542</v>
      </c>
      <c r="I174">
        <f t="shared" si="64"/>
        <v>41806</v>
      </c>
      <c r="J174">
        <f t="shared" si="64"/>
        <v>44971</v>
      </c>
      <c r="K174">
        <f t="shared" si="64"/>
        <v>105582</v>
      </c>
      <c r="L174">
        <f t="shared" si="64"/>
        <v>9186</v>
      </c>
      <c r="M174">
        <f t="shared" si="64"/>
        <v>0</v>
      </c>
      <c r="N174">
        <f t="shared" si="64"/>
        <v>43</v>
      </c>
      <c r="O174">
        <f t="shared" si="64"/>
        <v>127773</v>
      </c>
      <c r="P174">
        <f t="shared" si="64"/>
        <v>116383</v>
      </c>
      <c r="Q174">
        <f t="shared" si="64"/>
        <v>3122894</v>
      </c>
      <c r="R174">
        <f t="shared" si="64"/>
        <v>13267267</v>
      </c>
      <c r="S174">
        <f t="shared" si="64"/>
        <v>0</v>
      </c>
      <c r="T174">
        <f t="shared" si="64"/>
        <v>0</v>
      </c>
      <c r="U174">
        <f t="shared" si="64"/>
        <v>0</v>
      </c>
      <c r="V174">
        <f t="shared" si="64"/>
        <v>7593</v>
      </c>
      <c r="W174">
        <f t="shared" si="64"/>
        <v>529991</v>
      </c>
      <c r="X174">
        <f t="shared" si="64"/>
        <v>10</v>
      </c>
      <c r="Y174">
        <f t="shared" si="64"/>
        <v>0</v>
      </c>
      <c r="Z174">
        <f t="shared" si="64"/>
        <v>42</v>
      </c>
      <c r="AA174">
        <f t="shared" si="64"/>
        <v>25775</v>
      </c>
      <c r="AB174">
        <f t="shared" si="64"/>
        <v>28946</v>
      </c>
      <c r="AC174">
        <f t="shared" si="64"/>
        <v>0</v>
      </c>
      <c r="AD174">
        <f t="shared" si="64"/>
        <v>0</v>
      </c>
      <c r="AH174">
        <f>SUM(B174:AF174)</f>
        <v>107538452</v>
      </c>
      <c r="AI174">
        <f>C174+F174+R174</f>
        <v>90359599</v>
      </c>
      <c r="AJ174">
        <f>AH174-AI174</f>
        <v>17178853</v>
      </c>
      <c r="AK174" s="4">
        <f>(AH174-AI174)/AH174</f>
        <v>0.15974614363985823</v>
      </c>
      <c r="AM174" t="s">
        <v>88</v>
      </c>
    </row>
    <row r="176" spans="1:70" x14ac:dyDescent="0.15">
      <c r="A176" t="s">
        <v>49</v>
      </c>
      <c r="B176" s="6">
        <f t="shared" ref="B176:AD176" si="65">B174/$AH$174</f>
        <v>4.3815983142476332E-2</v>
      </c>
      <c r="C176" s="6">
        <f t="shared" si="65"/>
        <v>0.55565689191806478</v>
      </c>
      <c r="D176" s="6">
        <f t="shared" si="65"/>
        <v>7.6969380217598818E-2</v>
      </c>
      <c r="E176" s="6">
        <f t="shared" si="65"/>
        <v>0</v>
      </c>
      <c r="F176" s="6">
        <f t="shared" si="65"/>
        <v>0.16122465664653607</v>
      </c>
      <c r="G176" s="6">
        <f t="shared" si="65"/>
        <v>1.157725424576504E-5</v>
      </c>
      <c r="H176" s="6">
        <f t="shared" si="65"/>
        <v>2.5611304131474761E-4</v>
      </c>
      <c r="I176" s="6">
        <f t="shared" si="65"/>
        <v>3.8875396867345643E-4</v>
      </c>
      <c r="J176" s="6">
        <f t="shared" si="65"/>
        <v>4.1818530175606394E-4</v>
      </c>
      <c r="K176" s="6">
        <f t="shared" si="65"/>
        <v>9.8180695403724048E-4</v>
      </c>
      <c r="L176" s="6">
        <f t="shared" si="65"/>
        <v>8.5420608435018207E-5</v>
      </c>
      <c r="M176" s="6">
        <f t="shared" si="65"/>
        <v>0</v>
      </c>
      <c r="N176" s="6">
        <f t="shared" si="65"/>
        <v>3.9985697395011788E-7</v>
      </c>
      <c r="O176" s="6">
        <f t="shared" si="65"/>
        <v>1.1881610495936838E-3</v>
      </c>
      <c r="P176" s="6">
        <f t="shared" si="65"/>
        <v>1.0822454464938737E-3</v>
      </c>
      <c r="Q176" s="6">
        <f t="shared" si="65"/>
        <v>2.9039789414115801E-2</v>
      </c>
      <c r="R176" s="6">
        <f t="shared" si="65"/>
        <v>0.1233723077955409</v>
      </c>
      <c r="S176" s="6">
        <f t="shared" si="65"/>
        <v>0</v>
      </c>
      <c r="T176" s="6">
        <f t="shared" si="65"/>
        <v>0</v>
      </c>
      <c r="U176" s="6">
        <f t="shared" si="65"/>
        <v>0</v>
      </c>
      <c r="V176" s="6">
        <f t="shared" si="65"/>
        <v>7.0607302400075463E-5</v>
      </c>
      <c r="W176" s="6">
        <f t="shared" si="65"/>
        <v>4.92838598792551E-3</v>
      </c>
      <c r="X176" s="6">
        <f t="shared" si="65"/>
        <v>9.2989993941887881E-8</v>
      </c>
      <c r="Y176" s="6">
        <f t="shared" si="65"/>
        <v>0</v>
      </c>
      <c r="Z176" s="6">
        <f t="shared" si="65"/>
        <v>3.9055797455592909E-7</v>
      </c>
      <c r="AA176" s="6">
        <f t="shared" si="65"/>
        <v>2.3968170938521599E-4</v>
      </c>
      <c r="AB176" s="6">
        <f t="shared" si="65"/>
        <v>2.6916883646418863E-4</v>
      </c>
      <c r="AC176" s="6">
        <f t="shared" si="65"/>
        <v>0</v>
      </c>
      <c r="AD176" s="6">
        <f t="shared" si="65"/>
        <v>0</v>
      </c>
      <c r="AM176" t="s">
        <v>49</v>
      </c>
    </row>
    <row r="177" spans="1:69" x14ac:dyDescent="0.15">
      <c r="A177" t="s">
        <v>89</v>
      </c>
      <c r="B177" s="7">
        <f t="shared" ref="B177:AD177" si="66">B174/$AJ$174</f>
        <v>0.27428507595937868</v>
      </c>
      <c r="C177" s="7">
        <f t="shared" si="66"/>
        <v>3.4783743710945081</v>
      </c>
      <c r="D177" s="7">
        <f t="shared" si="66"/>
        <v>0.48182308795587225</v>
      </c>
      <c r="E177" s="7">
        <f t="shared" si="66"/>
        <v>0</v>
      </c>
      <c r="F177" s="7">
        <f t="shared" si="66"/>
        <v>1.0092553909157962</v>
      </c>
      <c r="G177" s="7">
        <f t="shared" si="66"/>
        <v>7.2472824582642395E-5</v>
      </c>
      <c r="H177" s="7">
        <f t="shared" si="66"/>
        <v>1.6032502286386641E-3</v>
      </c>
      <c r="I177" s="7">
        <f t="shared" si="66"/>
        <v>2.4335734172706409E-3</v>
      </c>
      <c r="J177" s="7">
        <f t="shared" si="66"/>
        <v>2.617811561691575E-3</v>
      </c>
      <c r="K177" s="7">
        <f t="shared" si="66"/>
        <v>6.1460447912325697E-3</v>
      </c>
      <c r="L177" s="7">
        <f t="shared" si="66"/>
        <v>5.3472720210132768E-4</v>
      </c>
      <c r="M177" s="7">
        <f t="shared" si="66"/>
        <v>0</v>
      </c>
      <c r="N177" s="7">
        <f t="shared" si="66"/>
        <v>2.5030774755450788E-6</v>
      </c>
      <c r="O177" s="7">
        <f t="shared" si="66"/>
        <v>7.4378074019260778E-3</v>
      </c>
      <c r="P177" s="7">
        <f t="shared" si="66"/>
        <v>6.7747829264270436E-3</v>
      </c>
      <c r="Q177" s="7">
        <f t="shared" si="66"/>
        <v>0.18178710767243889</v>
      </c>
      <c r="R177" s="7">
        <f t="shared" si="66"/>
        <v>0.77230226022657045</v>
      </c>
      <c r="S177" s="7">
        <f t="shared" si="66"/>
        <v>0</v>
      </c>
      <c r="T177" s="7">
        <f t="shared" si="66"/>
        <v>0</v>
      </c>
      <c r="U177" s="7">
        <f t="shared" si="66"/>
        <v>0</v>
      </c>
      <c r="V177" s="7">
        <f t="shared" si="66"/>
        <v>4.419969132979949E-4</v>
      </c>
      <c r="W177" s="7">
        <f t="shared" si="66"/>
        <v>3.0851361263758412E-2</v>
      </c>
      <c r="X177" s="7">
        <f t="shared" si="66"/>
        <v>5.8211104082443689E-7</v>
      </c>
      <c r="Y177" s="7">
        <f t="shared" si="66"/>
        <v>0</v>
      </c>
      <c r="Z177" s="7">
        <f t="shared" si="66"/>
        <v>2.4448663714626348E-6</v>
      </c>
      <c r="AA177" s="7">
        <f t="shared" si="66"/>
        <v>1.5003912077249861E-3</v>
      </c>
      <c r="AB177" s="7">
        <f t="shared" si="66"/>
        <v>1.6849786187704151E-3</v>
      </c>
      <c r="AC177" s="7">
        <f t="shared" si="66"/>
        <v>0</v>
      </c>
      <c r="AD177" s="7">
        <f t="shared" si="66"/>
        <v>0</v>
      </c>
      <c r="AM177" t="s">
        <v>89</v>
      </c>
    </row>
    <row r="179" spans="1:69" x14ac:dyDescent="0.15">
      <c r="A179" t="s">
        <v>96</v>
      </c>
      <c r="B179" s="4" t="e">
        <f t="shared" ref="B179:AD179" si="67">B170/$AJ$179</f>
        <v>#DIV/0!</v>
      </c>
      <c r="C179" s="4" t="e">
        <f t="shared" si="67"/>
        <v>#DIV/0!</v>
      </c>
      <c r="D179" s="4" t="e">
        <f t="shared" si="67"/>
        <v>#DIV/0!</v>
      </c>
      <c r="E179" s="4" t="e">
        <f t="shared" si="67"/>
        <v>#DIV/0!</v>
      </c>
      <c r="F179" s="4" t="e">
        <f t="shared" si="67"/>
        <v>#DIV/0!</v>
      </c>
      <c r="G179" s="4" t="e">
        <f t="shared" si="67"/>
        <v>#DIV/0!</v>
      </c>
      <c r="H179" s="4" t="e">
        <f t="shared" si="67"/>
        <v>#DIV/0!</v>
      </c>
      <c r="I179" s="4" t="e">
        <f t="shared" si="67"/>
        <v>#DIV/0!</v>
      </c>
      <c r="J179" s="4" t="e">
        <f t="shared" si="67"/>
        <v>#DIV/0!</v>
      </c>
      <c r="K179" s="4" t="e">
        <f t="shared" si="67"/>
        <v>#DIV/0!</v>
      </c>
      <c r="L179" s="4" t="e">
        <f t="shared" si="67"/>
        <v>#DIV/0!</v>
      </c>
      <c r="M179" s="4" t="e">
        <f t="shared" si="67"/>
        <v>#DIV/0!</v>
      </c>
      <c r="N179" s="4" t="e">
        <f t="shared" si="67"/>
        <v>#DIV/0!</v>
      </c>
      <c r="O179" s="4" t="e">
        <f t="shared" si="67"/>
        <v>#DIV/0!</v>
      </c>
      <c r="P179" s="4" t="e">
        <f t="shared" si="67"/>
        <v>#DIV/0!</v>
      </c>
      <c r="Q179" s="4" t="e">
        <f t="shared" si="67"/>
        <v>#DIV/0!</v>
      </c>
      <c r="R179" s="4" t="e">
        <f t="shared" si="67"/>
        <v>#DIV/0!</v>
      </c>
      <c r="S179" s="4" t="e">
        <f t="shared" si="67"/>
        <v>#DIV/0!</v>
      </c>
      <c r="T179" s="4" t="e">
        <f t="shared" si="67"/>
        <v>#DIV/0!</v>
      </c>
      <c r="U179" s="4" t="e">
        <f t="shared" si="67"/>
        <v>#DIV/0!</v>
      </c>
      <c r="V179" s="4" t="e">
        <f t="shared" si="67"/>
        <v>#DIV/0!</v>
      </c>
      <c r="W179" s="4" t="e">
        <f t="shared" si="67"/>
        <v>#DIV/0!</v>
      </c>
      <c r="X179" s="4" t="e">
        <f t="shared" si="67"/>
        <v>#DIV/0!</v>
      </c>
      <c r="Y179" s="4" t="e">
        <f t="shared" si="67"/>
        <v>#DIV/0!</v>
      </c>
      <c r="Z179" s="4" t="e">
        <f t="shared" si="67"/>
        <v>#DIV/0!</v>
      </c>
      <c r="AA179" s="4" t="e">
        <f t="shared" si="67"/>
        <v>#DIV/0!</v>
      </c>
      <c r="AB179" s="4" t="e">
        <f t="shared" si="67"/>
        <v>#DIV/0!</v>
      </c>
      <c r="AC179" s="4" t="e">
        <f t="shared" si="67"/>
        <v>#DIV/0!</v>
      </c>
      <c r="AD179" s="4" t="e">
        <f t="shared" si="67"/>
        <v>#DIV/0!</v>
      </c>
      <c r="AM179" t="s">
        <v>96</v>
      </c>
    </row>
    <row r="181" spans="1:69" x14ac:dyDescent="0.15">
      <c r="A181" t="s">
        <v>104</v>
      </c>
      <c r="H181" s="8" t="s">
        <v>105</v>
      </c>
    </row>
    <row r="182" spans="1:69" x14ac:dyDescent="0.15">
      <c r="A182" t="s">
        <v>16</v>
      </c>
    </row>
    <row r="183" spans="1:69" x14ac:dyDescent="0.15">
      <c r="A183" t="s">
        <v>50</v>
      </c>
      <c r="B183" t="s">
        <v>51</v>
      </c>
      <c r="C183" t="s">
        <v>52</v>
      </c>
      <c r="D183" t="s">
        <v>53</v>
      </c>
      <c r="E183" t="s">
        <v>54</v>
      </c>
      <c r="F183" t="s">
        <v>55</v>
      </c>
      <c r="G183" t="s">
        <v>56</v>
      </c>
      <c r="H183" t="s">
        <v>106</v>
      </c>
      <c r="I183" t="s">
        <v>57</v>
      </c>
      <c r="J183" t="s">
        <v>60</v>
      </c>
      <c r="K183" t="s">
        <v>61</v>
      </c>
      <c r="L183" t="s">
        <v>62</v>
      </c>
      <c r="M183" t="s">
        <v>63</v>
      </c>
      <c r="N183" t="s">
        <v>64</v>
      </c>
      <c r="O183" t="s">
        <v>94</v>
      </c>
      <c r="P183" t="s">
        <v>65</v>
      </c>
      <c r="Q183" t="s">
        <v>66</v>
      </c>
      <c r="R183" t="s">
        <v>67</v>
      </c>
      <c r="S183" t="s">
        <v>107</v>
      </c>
      <c r="T183" t="s">
        <v>68</v>
      </c>
      <c r="U183" t="s">
        <v>69</v>
      </c>
      <c r="V183" t="s">
        <v>70</v>
      </c>
      <c r="W183" t="s">
        <v>71</v>
      </c>
      <c r="X183" t="s">
        <v>95</v>
      </c>
      <c r="Y183" t="s">
        <v>72</v>
      </c>
      <c r="Z183" t="s">
        <v>73</v>
      </c>
      <c r="AA183" t="s">
        <v>74</v>
      </c>
      <c r="AB183" t="s">
        <v>75</v>
      </c>
      <c r="AC183" t="s">
        <v>77</v>
      </c>
      <c r="AD183" t="s">
        <v>78</v>
      </c>
      <c r="AE183" t="s">
        <v>79</v>
      </c>
      <c r="AF183" t="s">
        <v>80</v>
      </c>
      <c r="AG183" t="s">
        <v>41</v>
      </c>
    </row>
    <row r="184" spans="1:69" x14ac:dyDescent="0.15">
      <c r="A184" t="s">
        <v>82</v>
      </c>
      <c r="B184">
        <v>0</v>
      </c>
      <c r="C184">
        <v>14031312</v>
      </c>
      <c r="D184">
        <v>3123769</v>
      </c>
      <c r="E184">
        <v>0</v>
      </c>
      <c r="F184">
        <v>2</v>
      </c>
      <c r="G184">
        <v>10171634</v>
      </c>
      <c r="H184">
        <v>3</v>
      </c>
      <c r="I184">
        <v>5588</v>
      </c>
      <c r="J184">
        <v>0</v>
      </c>
      <c r="K184">
        <v>0</v>
      </c>
      <c r="L184">
        <v>0</v>
      </c>
      <c r="M184">
        <v>5042</v>
      </c>
      <c r="N184">
        <v>0</v>
      </c>
      <c r="O184">
        <v>0</v>
      </c>
      <c r="P184">
        <v>205</v>
      </c>
      <c r="Q184">
        <v>343099</v>
      </c>
      <c r="R184">
        <v>19421</v>
      </c>
      <c r="S184">
        <v>0</v>
      </c>
      <c r="T184">
        <v>366574</v>
      </c>
      <c r="U184">
        <v>4119237</v>
      </c>
      <c r="V184">
        <v>14117</v>
      </c>
      <c r="W184">
        <v>0</v>
      </c>
      <c r="X184">
        <v>0</v>
      </c>
      <c r="Y184">
        <v>962</v>
      </c>
      <c r="Z184">
        <v>2575</v>
      </c>
      <c r="AA184">
        <v>50361</v>
      </c>
      <c r="AB184">
        <v>158647</v>
      </c>
      <c r="AC184">
        <v>52</v>
      </c>
      <c r="AD184">
        <v>0</v>
      </c>
      <c r="AE184">
        <v>0</v>
      </c>
      <c r="AF184">
        <v>0</v>
      </c>
      <c r="AG184">
        <v>32412600</v>
      </c>
      <c r="AL184" s="2" t="s">
        <v>82</v>
      </c>
    </row>
    <row r="185" spans="1:69" x14ac:dyDescent="0.15">
      <c r="A185" t="s">
        <v>83</v>
      </c>
      <c r="B185">
        <v>0</v>
      </c>
      <c r="C185">
        <v>16447194</v>
      </c>
      <c r="D185">
        <v>5955011</v>
      </c>
      <c r="E185">
        <v>0</v>
      </c>
      <c r="F185">
        <v>1</v>
      </c>
      <c r="G185">
        <v>512</v>
      </c>
      <c r="H185">
        <v>0</v>
      </c>
      <c r="I185">
        <v>10932</v>
      </c>
      <c r="J185">
        <v>0</v>
      </c>
      <c r="K185">
        <v>0</v>
      </c>
      <c r="L185">
        <v>3996</v>
      </c>
      <c r="M185">
        <v>2888</v>
      </c>
      <c r="N185">
        <v>18319</v>
      </c>
      <c r="O185">
        <v>0</v>
      </c>
      <c r="P185">
        <v>5242</v>
      </c>
      <c r="Q185">
        <v>308653</v>
      </c>
      <c r="R185">
        <v>0</v>
      </c>
      <c r="S185">
        <v>0</v>
      </c>
      <c r="T185">
        <v>181364</v>
      </c>
      <c r="U185">
        <v>7707938</v>
      </c>
      <c r="V185">
        <v>0</v>
      </c>
      <c r="W185">
        <v>0</v>
      </c>
      <c r="X185">
        <v>0</v>
      </c>
      <c r="Y185">
        <v>5467</v>
      </c>
      <c r="Z185">
        <v>6748</v>
      </c>
      <c r="AA185">
        <v>27659</v>
      </c>
      <c r="AB185">
        <v>6767</v>
      </c>
      <c r="AC185">
        <v>0</v>
      </c>
      <c r="AD185">
        <v>121</v>
      </c>
      <c r="AE185">
        <v>0</v>
      </c>
      <c r="AF185">
        <v>0</v>
      </c>
      <c r="AG185">
        <v>30688812</v>
      </c>
      <c r="AL185" s="2" t="s">
        <v>83</v>
      </c>
    </row>
    <row r="186" spans="1:69" x14ac:dyDescent="0.15">
      <c r="A186" t="s">
        <v>84</v>
      </c>
      <c r="B186">
        <v>0</v>
      </c>
      <c r="C186">
        <v>6995866</v>
      </c>
      <c r="D186">
        <v>38656</v>
      </c>
      <c r="E186">
        <v>0</v>
      </c>
      <c r="F186">
        <v>34</v>
      </c>
      <c r="G186">
        <v>127381</v>
      </c>
      <c r="H186">
        <v>0</v>
      </c>
      <c r="I186">
        <v>37</v>
      </c>
      <c r="J186">
        <v>31622</v>
      </c>
      <c r="K186">
        <v>143</v>
      </c>
      <c r="L186">
        <v>0</v>
      </c>
      <c r="M186">
        <v>0</v>
      </c>
      <c r="N186">
        <v>0</v>
      </c>
      <c r="O186">
        <v>0</v>
      </c>
      <c r="P186">
        <v>22</v>
      </c>
      <c r="Q186">
        <v>0</v>
      </c>
      <c r="R186">
        <v>0</v>
      </c>
      <c r="S186">
        <v>0</v>
      </c>
      <c r="T186">
        <v>139835</v>
      </c>
      <c r="U186">
        <v>1471842</v>
      </c>
      <c r="V186">
        <v>1</v>
      </c>
      <c r="W186">
        <v>0</v>
      </c>
      <c r="X186">
        <v>0</v>
      </c>
      <c r="Y186">
        <v>108</v>
      </c>
      <c r="Z186">
        <v>2085471</v>
      </c>
      <c r="AA186">
        <v>0</v>
      </c>
      <c r="AB186">
        <v>0</v>
      </c>
      <c r="AC186">
        <v>0</v>
      </c>
      <c r="AD186">
        <v>0</v>
      </c>
      <c r="AE186">
        <v>344771</v>
      </c>
      <c r="AF186">
        <v>0</v>
      </c>
      <c r="AG186">
        <v>11235789</v>
      </c>
      <c r="AL186" s="2" t="s">
        <v>84</v>
      </c>
    </row>
    <row r="187" spans="1:69" x14ac:dyDescent="0.15">
      <c r="A187" t="s">
        <v>85</v>
      </c>
      <c r="B187">
        <v>4533570</v>
      </c>
      <c r="C187">
        <v>6861318</v>
      </c>
      <c r="D187">
        <v>309084</v>
      </c>
      <c r="E187">
        <v>0</v>
      </c>
      <c r="F187">
        <v>0</v>
      </c>
      <c r="G187">
        <v>3305787</v>
      </c>
      <c r="H187">
        <v>0</v>
      </c>
      <c r="I187">
        <v>88</v>
      </c>
      <c r="J187">
        <v>0</v>
      </c>
      <c r="K187">
        <v>0</v>
      </c>
      <c r="L187">
        <v>1644</v>
      </c>
      <c r="M187">
        <v>2292</v>
      </c>
      <c r="N187">
        <v>0</v>
      </c>
      <c r="O187">
        <v>0</v>
      </c>
      <c r="P187">
        <v>78</v>
      </c>
      <c r="Q187">
        <v>140965</v>
      </c>
      <c r="R187">
        <v>0</v>
      </c>
      <c r="S187">
        <v>0</v>
      </c>
      <c r="T187">
        <v>132735</v>
      </c>
      <c r="U187">
        <v>5594807</v>
      </c>
      <c r="V187">
        <v>24</v>
      </c>
      <c r="W187">
        <v>0</v>
      </c>
      <c r="X187">
        <v>0</v>
      </c>
      <c r="Y187">
        <v>118</v>
      </c>
      <c r="Z187">
        <v>76431</v>
      </c>
      <c r="AA187">
        <v>24499</v>
      </c>
      <c r="AB187">
        <v>10</v>
      </c>
      <c r="AC187">
        <v>0</v>
      </c>
      <c r="AD187">
        <v>0</v>
      </c>
      <c r="AE187">
        <v>0</v>
      </c>
      <c r="AF187">
        <v>1091</v>
      </c>
      <c r="AG187">
        <v>20984541</v>
      </c>
      <c r="AI187" t="s">
        <v>102</v>
      </c>
      <c r="AL187" s="2" t="s">
        <v>85</v>
      </c>
    </row>
    <row r="188" spans="1:69" x14ac:dyDescent="0.15">
      <c r="A188" t="s">
        <v>86</v>
      </c>
      <c r="B188">
        <v>9938947</v>
      </c>
      <c r="C188">
        <v>14920542</v>
      </c>
      <c r="D188">
        <v>7069</v>
      </c>
      <c r="E188">
        <v>0</v>
      </c>
      <c r="F188">
        <v>0</v>
      </c>
      <c r="G188">
        <v>6339795</v>
      </c>
      <c r="H188">
        <v>0</v>
      </c>
      <c r="I188">
        <v>135</v>
      </c>
      <c r="J188">
        <v>0</v>
      </c>
      <c r="K188">
        <v>0</v>
      </c>
      <c r="L188">
        <v>0</v>
      </c>
      <c r="M188">
        <v>0</v>
      </c>
      <c r="N188">
        <v>0</v>
      </c>
      <c r="O188">
        <v>0</v>
      </c>
      <c r="P188">
        <v>0</v>
      </c>
      <c r="Q188">
        <v>429215</v>
      </c>
      <c r="R188">
        <v>0</v>
      </c>
      <c r="S188">
        <v>0</v>
      </c>
      <c r="T188">
        <v>5960</v>
      </c>
      <c r="U188">
        <v>10824988</v>
      </c>
      <c r="V188">
        <v>0</v>
      </c>
      <c r="W188">
        <v>0</v>
      </c>
      <c r="X188">
        <v>0</v>
      </c>
      <c r="Y188">
        <v>65</v>
      </c>
      <c r="Z188">
        <v>1239817</v>
      </c>
      <c r="AA188">
        <v>899516</v>
      </c>
      <c r="AB188">
        <v>1062436</v>
      </c>
      <c r="AC188">
        <v>0</v>
      </c>
      <c r="AD188">
        <v>0</v>
      </c>
      <c r="AE188">
        <v>0</v>
      </c>
      <c r="AF188">
        <v>0</v>
      </c>
      <c r="AG188">
        <v>45668485</v>
      </c>
      <c r="AI188">
        <f>B188/AG188</f>
        <v>0.21763250959605951</v>
      </c>
      <c r="AL188" s="2" t="s">
        <v>86</v>
      </c>
    </row>
    <row r="189" spans="1:69" x14ac:dyDescent="0.15">
      <c r="A189" t="s">
        <v>41</v>
      </c>
      <c r="B189">
        <v>14472517</v>
      </c>
      <c r="C189">
        <v>59256232</v>
      </c>
      <c r="D189">
        <v>9433589</v>
      </c>
      <c r="E189">
        <v>0</v>
      </c>
      <c r="F189">
        <v>37</v>
      </c>
      <c r="G189">
        <v>19945109</v>
      </c>
      <c r="H189">
        <v>3</v>
      </c>
      <c r="I189">
        <v>16780</v>
      </c>
      <c r="J189">
        <v>31622</v>
      </c>
      <c r="K189">
        <v>143</v>
      </c>
      <c r="L189">
        <v>5640</v>
      </c>
      <c r="M189">
        <v>10222</v>
      </c>
      <c r="N189">
        <v>18319</v>
      </c>
      <c r="O189">
        <v>0</v>
      </c>
      <c r="P189">
        <v>5547</v>
      </c>
      <c r="Q189">
        <v>1221932</v>
      </c>
      <c r="R189">
        <v>19421</v>
      </c>
      <c r="S189">
        <v>0</v>
      </c>
      <c r="T189">
        <v>826468</v>
      </c>
      <c r="U189">
        <v>29718812</v>
      </c>
      <c r="V189">
        <v>14142</v>
      </c>
      <c r="W189">
        <v>0</v>
      </c>
      <c r="X189">
        <v>0</v>
      </c>
      <c r="Y189">
        <v>6720</v>
      </c>
      <c r="Z189">
        <v>3411042</v>
      </c>
      <c r="AA189">
        <v>1002035</v>
      </c>
      <c r="AB189">
        <v>1227860</v>
      </c>
      <c r="AC189">
        <v>52</v>
      </c>
      <c r="AD189">
        <v>121</v>
      </c>
      <c r="AE189">
        <v>344771</v>
      </c>
      <c r="AF189">
        <v>1091</v>
      </c>
      <c r="AG189">
        <v>140990227</v>
      </c>
      <c r="AL189" s="2" t="s">
        <v>41</v>
      </c>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row>
    <row r="190" spans="1:69" x14ac:dyDescent="0.15">
      <c r="AH190" t="s">
        <v>41</v>
      </c>
      <c r="AI190" t="s">
        <v>87</v>
      </c>
      <c r="AJ190" t="s">
        <v>108</v>
      </c>
    </row>
    <row r="191" spans="1:69" x14ac:dyDescent="0.15">
      <c r="A191" t="s">
        <v>88</v>
      </c>
      <c r="B191">
        <f t="shared" ref="B191:AG191" si="68">SUM(B184:B187)</f>
        <v>4533570</v>
      </c>
      <c r="C191">
        <f t="shared" si="68"/>
        <v>44335690</v>
      </c>
      <c r="D191">
        <f t="shared" si="68"/>
        <v>9426520</v>
      </c>
      <c r="E191">
        <f t="shared" si="68"/>
        <v>0</v>
      </c>
      <c r="F191">
        <f t="shared" si="68"/>
        <v>37</v>
      </c>
      <c r="G191">
        <f t="shared" si="68"/>
        <v>13605314</v>
      </c>
      <c r="H191">
        <f t="shared" si="68"/>
        <v>3</v>
      </c>
      <c r="I191">
        <f t="shared" si="68"/>
        <v>16645</v>
      </c>
      <c r="J191">
        <f t="shared" si="68"/>
        <v>31622</v>
      </c>
      <c r="K191">
        <f t="shared" si="68"/>
        <v>143</v>
      </c>
      <c r="L191">
        <f t="shared" si="68"/>
        <v>5640</v>
      </c>
      <c r="M191">
        <f t="shared" si="68"/>
        <v>10222</v>
      </c>
      <c r="N191">
        <f t="shared" si="68"/>
        <v>18319</v>
      </c>
      <c r="O191">
        <f t="shared" si="68"/>
        <v>0</v>
      </c>
      <c r="P191">
        <f t="shared" si="68"/>
        <v>5547</v>
      </c>
      <c r="Q191">
        <f t="shared" si="68"/>
        <v>792717</v>
      </c>
      <c r="R191">
        <f t="shared" si="68"/>
        <v>19421</v>
      </c>
      <c r="S191">
        <f t="shared" si="68"/>
        <v>0</v>
      </c>
      <c r="T191">
        <f t="shared" si="68"/>
        <v>820508</v>
      </c>
      <c r="U191">
        <f t="shared" si="68"/>
        <v>18893824</v>
      </c>
      <c r="V191">
        <f t="shared" si="68"/>
        <v>14142</v>
      </c>
      <c r="W191">
        <f t="shared" si="68"/>
        <v>0</v>
      </c>
      <c r="X191">
        <f t="shared" si="68"/>
        <v>0</v>
      </c>
      <c r="Y191">
        <f t="shared" si="68"/>
        <v>6655</v>
      </c>
      <c r="Z191">
        <f t="shared" si="68"/>
        <v>2171225</v>
      </c>
      <c r="AA191">
        <f t="shared" si="68"/>
        <v>102519</v>
      </c>
      <c r="AB191">
        <f t="shared" si="68"/>
        <v>165424</v>
      </c>
      <c r="AC191">
        <f t="shared" si="68"/>
        <v>52</v>
      </c>
      <c r="AD191">
        <f t="shared" si="68"/>
        <v>121</v>
      </c>
      <c r="AE191">
        <f t="shared" si="68"/>
        <v>344771</v>
      </c>
      <c r="AF191">
        <f t="shared" si="68"/>
        <v>1091</v>
      </c>
      <c r="AG191">
        <f t="shared" si="68"/>
        <v>95321742</v>
      </c>
      <c r="AH191">
        <f>AG191</f>
        <v>95321742</v>
      </c>
      <c r="AI191">
        <f>C191+G191+U191</f>
        <v>76834828</v>
      </c>
      <c r="AJ191">
        <f>AH191-AI191</f>
        <v>18486914</v>
      </c>
      <c r="AK191" s="4">
        <f>AJ191/AH191</f>
        <v>0.19394225925917299</v>
      </c>
      <c r="AL191" t="s">
        <v>88</v>
      </c>
    </row>
    <row r="193" spans="1:38" x14ac:dyDescent="0.15">
      <c r="A193" t="s">
        <v>49</v>
      </c>
      <c r="B193">
        <f t="shared" ref="B193:AG193" si="69">B191/$AG$191</f>
        <v>4.7560712853946793E-2</v>
      </c>
      <c r="C193">
        <f t="shared" si="69"/>
        <v>0.46511623759456683</v>
      </c>
      <c r="D193">
        <f t="shared" si="69"/>
        <v>9.8891604393885293E-2</v>
      </c>
      <c r="E193">
        <f t="shared" si="69"/>
        <v>0</v>
      </c>
      <c r="F193">
        <f t="shared" si="69"/>
        <v>3.8815908337050742E-7</v>
      </c>
      <c r="G193">
        <f t="shared" si="69"/>
        <v>0.14273043814075492</v>
      </c>
      <c r="H193">
        <f t="shared" si="69"/>
        <v>3.1472358111122226E-8</v>
      </c>
      <c r="I193">
        <f t="shared" si="69"/>
        <v>1.7461913358654313E-4</v>
      </c>
      <c r="J193">
        <f t="shared" si="69"/>
        <v>3.3173963606330235E-4</v>
      </c>
      <c r="K193">
        <f t="shared" si="69"/>
        <v>1.500182403296826E-6</v>
      </c>
      <c r="L193">
        <f t="shared" si="69"/>
        <v>5.9168033248909783E-5</v>
      </c>
      <c r="M193">
        <f t="shared" si="69"/>
        <v>1.0723681487063046E-4</v>
      </c>
      <c r="N193">
        <f t="shared" si="69"/>
        <v>1.9218070941254934E-4</v>
      </c>
      <c r="O193">
        <f t="shared" si="69"/>
        <v>0</v>
      </c>
      <c r="P193">
        <f t="shared" si="69"/>
        <v>5.8192390147464995E-5</v>
      </c>
      <c r="Q193">
        <f t="shared" si="69"/>
        <v>8.3162244349248259E-3</v>
      </c>
      <c r="R193">
        <f t="shared" si="69"/>
        <v>2.0374155562536824E-4</v>
      </c>
      <c r="S193">
        <f t="shared" si="69"/>
        <v>0</v>
      </c>
      <c r="T193">
        <f t="shared" si="69"/>
        <v>8.6077738696802245E-3</v>
      </c>
      <c r="U193">
        <f t="shared" si="69"/>
        <v>0.19821106500550525</v>
      </c>
      <c r="V193">
        <f t="shared" si="69"/>
        <v>1.4836069613583016E-4</v>
      </c>
      <c r="W193">
        <f t="shared" si="69"/>
        <v>0</v>
      </c>
      <c r="X193">
        <f t="shared" si="69"/>
        <v>0</v>
      </c>
      <c r="Y193">
        <f t="shared" si="69"/>
        <v>6.9816181076506136E-5</v>
      </c>
      <c r="Z193">
        <f t="shared" si="69"/>
        <v>2.2777856913273786E-2</v>
      </c>
      <c r="AA193">
        <f t="shared" si="69"/>
        <v>1.0755048937313798E-3</v>
      </c>
      <c r="AB193">
        <f t="shared" si="69"/>
        <v>1.7354277893914275E-3</v>
      </c>
      <c r="AC193">
        <f t="shared" si="69"/>
        <v>5.4552087392611853E-7</v>
      </c>
      <c r="AD193">
        <f t="shared" si="69"/>
        <v>1.2693851104819296E-6</v>
      </c>
      <c r="AE193">
        <f t="shared" si="69"/>
        <v>3.6169187927765733E-3</v>
      </c>
      <c r="AF193">
        <f t="shared" si="69"/>
        <v>1.1445447566411449E-5</v>
      </c>
      <c r="AG193">
        <f t="shared" si="69"/>
        <v>1</v>
      </c>
    </row>
    <row r="194" spans="1:38" x14ac:dyDescent="0.15">
      <c r="A194" t="s">
        <v>89</v>
      </c>
      <c r="B194" s="4">
        <f>B191/$AJ191</f>
        <v>0.24523130253107683</v>
      </c>
      <c r="C194" s="4"/>
      <c r="D194" s="4">
        <f>D191/$AJ191</f>
        <v>0.50990230170378892</v>
      </c>
      <c r="E194" s="4">
        <f>E191/$AJ191</f>
        <v>0</v>
      </c>
      <c r="F194" s="4">
        <f>F191/$AJ191</f>
        <v>2.001415704102913E-6</v>
      </c>
      <c r="G194" s="4"/>
      <c r="H194" s="4">
        <f t="shared" ref="H194:T194" si="70">H191/$AJ191</f>
        <v>1.6227694898131728E-7</v>
      </c>
      <c r="I194" s="4">
        <f t="shared" si="70"/>
        <v>9.0036660526467529E-4</v>
      </c>
      <c r="J194" s="4">
        <f t="shared" si="70"/>
        <v>1.7105072268957383E-3</v>
      </c>
      <c r="K194" s="4">
        <f t="shared" si="70"/>
        <v>7.7352012347761228E-6</v>
      </c>
      <c r="L194" s="4">
        <f t="shared" si="70"/>
        <v>3.0508066408487644E-4</v>
      </c>
      <c r="M194" s="4">
        <f t="shared" si="70"/>
        <v>5.5293165749567509E-4</v>
      </c>
      <c r="N194" s="4">
        <f t="shared" si="70"/>
        <v>9.9091714279625031E-4</v>
      </c>
      <c r="O194" s="4">
        <f t="shared" si="70"/>
        <v>0</v>
      </c>
      <c r="P194" s="4">
        <f t="shared" si="70"/>
        <v>3.0005007866645562E-4</v>
      </c>
      <c r="Q194" s="4">
        <f t="shared" si="70"/>
        <v>4.2879898721874296E-2</v>
      </c>
      <c r="R194" s="4">
        <f t="shared" si="70"/>
        <v>1.0505268753887209E-3</v>
      </c>
      <c r="S194" s="4">
        <f t="shared" si="70"/>
        <v>0</v>
      </c>
      <c r="T194" s="4">
        <f t="shared" si="70"/>
        <v>4.4383178284920888E-2</v>
      </c>
      <c r="U194" s="4"/>
      <c r="V194" s="4">
        <f t="shared" ref="V194:AF194" si="71">V191/$AJ191</f>
        <v>7.6497353749792958E-4</v>
      </c>
      <c r="W194" s="4">
        <f t="shared" si="71"/>
        <v>0</v>
      </c>
      <c r="X194" s="4">
        <f t="shared" si="71"/>
        <v>0</v>
      </c>
      <c r="Y194" s="4">
        <f t="shared" si="71"/>
        <v>3.5998436515688882E-4</v>
      </c>
      <c r="Z194" s="4">
        <f t="shared" si="71"/>
        <v>0.11744658951732019</v>
      </c>
      <c r="AA194" s="4">
        <f t="shared" si="71"/>
        <v>5.5454901775385552E-3</v>
      </c>
      <c r="AB194" s="4">
        <f t="shared" si="71"/>
        <v>8.948167336095143E-3</v>
      </c>
      <c r="AC194" s="4">
        <f t="shared" si="71"/>
        <v>2.8128004490094993E-6</v>
      </c>
      <c r="AD194" s="4">
        <f t="shared" si="71"/>
        <v>6.5451702755797969E-6</v>
      </c>
      <c r="AE194" s="4">
        <f t="shared" si="71"/>
        <v>1.8649461992412578E-2</v>
      </c>
      <c r="AF194" s="4">
        <f t="shared" si="71"/>
        <v>5.9014717112872381E-5</v>
      </c>
      <c r="AG194" s="4">
        <f>SUM(B194:AF194)</f>
        <v>0.99999999999999989</v>
      </c>
      <c r="AL194" t="s">
        <v>49</v>
      </c>
    </row>
    <row r="195" spans="1:38" x14ac:dyDescent="0.15">
      <c r="AL195" t="s">
        <v>89</v>
      </c>
    </row>
    <row r="196" spans="1:38" x14ac:dyDescent="0.15">
      <c r="A196" t="s">
        <v>109</v>
      </c>
      <c r="B196">
        <f t="shared" ref="B196:AF196" si="72">COUNTIF(B191,"&gt;1000")</f>
        <v>1</v>
      </c>
      <c r="C196">
        <f t="shared" si="72"/>
        <v>1</v>
      </c>
      <c r="D196">
        <f t="shared" si="72"/>
        <v>1</v>
      </c>
      <c r="E196">
        <f t="shared" si="72"/>
        <v>0</v>
      </c>
      <c r="F196">
        <f t="shared" si="72"/>
        <v>0</v>
      </c>
      <c r="G196">
        <f t="shared" si="72"/>
        <v>1</v>
      </c>
      <c r="H196">
        <f t="shared" si="72"/>
        <v>0</v>
      </c>
      <c r="I196">
        <f t="shared" si="72"/>
        <v>1</v>
      </c>
      <c r="J196">
        <f t="shared" si="72"/>
        <v>1</v>
      </c>
      <c r="K196">
        <f t="shared" si="72"/>
        <v>0</v>
      </c>
      <c r="L196">
        <f t="shared" si="72"/>
        <v>1</v>
      </c>
      <c r="M196">
        <f t="shared" si="72"/>
        <v>1</v>
      </c>
      <c r="N196">
        <f t="shared" si="72"/>
        <v>1</v>
      </c>
      <c r="O196">
        <f t="shared" si="72"/>
        <v>0</v>
      </c>
      <c r="P196">
        <f t="shared" si="72"/>
        <v>1</v>
      </c>
      <c r="Q196">
        <f t="shared" si="72"/>
        <v>1</v>
      </c>
      <c r="R196">
        <f t="shared" si="72"/>
        <v>1</v>
      </c>
      <c r="S196">
        <f t="shared" si="72"/>
        <v>0</v>
      </c>
      <c r="T196">
        <f t="shared" si="72"/>
        <v>1</v>
      </c>
      <c r="U196">
        <f t="shared" si="72"/>
        <v>1</v>
      </c>
      <c r="V196">
        <f t="shared" si="72"/>
        <v>1</v>
      </c>
      <c r="W196">
        <f t="shared" si="72"/>
        <v>0</v>
      </c>
      <c r="X196">
        <f t="shared" si="72"/>
        <v>0</v>
      </c>
      <c r="Y196">
        <f t="shared" si="72"/>
        <v>1</v>
      </c>
      <c r="Z196">
        <f t="shared" si="72"/>
        <v>1</v>
      </c>
      <c r="AA196">
        <f t="shared" si="72"/>
        <v>1</v>
      </c>
      <c r="AB196">
        <f t="shared" si="72"/>
        <v>1</v>
      </c>
      <c r="AC196">
        <f t="shared" si="72"/>
        <v>0</v>
      </c>
      <c r="AD196">
        <f t="shared" si="72"/>
        <v>0</v>
      </c>
      <c r="AE196">
        <f t="shared" si="72"/>
        <v>1</v>
      </c>
      <c r="AF196">
        <f t="shared" si="72"/>
        <v>1</v>
      </c>
      <c r="AG196">
        <f>SUM(B196:AF196)-SUM(C196,G196,I196,U196,Y196)</f>
        <v>16</v>
      </c>
    </row>
    <row r="197" spans="1:38" x14ac:dyDescent="0.15">
      <c r="A197" t="s">
        <v>110</v>
      </c>
      <c r="AL197" t="s">
        <v>96</v>
      </c>
    </row>
    <row r="199" spans="1:38" x14ac:dyDescent="0.15">
      <c r="A199" t="s">
        <v>111</v>
      </c>
      <c r="B199">
        <f t="shared" ref="B199:AF199" si="73">COUNTIF(B194,"&gt;0.01")</f>
        <v>1</v>
      </c>
      <c r="C199">
        <f t="shared" si="73"/>
        <v>0</v>
      </c>
      <c r="D199">
        <f t="shared" si="73"/>
        <v>1</v>
      </c>
      <c r="E199">
        <f t="shared" si="73"/>
        <v>0</v>
      </c>
      <c r="F199">
        <f t="shared" si="73"/>
        <v>0</v>
      </c>
      <c r="G199">
        <f t="shared" si="73"/>
        <v>0</v>
      </c>
      <c r="H199">
        <f t="shared" si="73"/>
        <v>0</v>
      </c>
      <c r="I199">
        <f t="shared" si="73"/>
        <v>0</v>
      </c>
      <c r="J199">
        <f t="shared" si="73"/>
        <v>0</v>
      </c>
      <c r="K199">
        <f t="shared" si="73"/>
        <v>0</v>
      </c>
      <c r="L199">
        <f t="shared" si="73"/>
        <v>0</v>
      </c>
      <c r="M199">
        <f t="shared" si="73"/>
        <v>0</v>
      </c>
      <c r="N199">
        <f t="shared" si="73"/>
        <v>0</v>
      </c>
      <c r="O199">
        <f t="shared" si="73"/>
        <v>0</v>
      </c>
      <c r="P199">
        <f t="shared" si="73"/>
        <v>0</v>
      </c>
      <c r="Q199">
        <f t="shared" si="73"/>
        <v>1</v>
      </c>
      <c r="R199">
        <f t="shared" si="73"/>
        <v>0</v>
      </c>
      <c r="S199">
        <f t="shared" si="73"/>
        <v>0</v>
      </c>
      <c r="T199">
        <f t="shared" si="73"/>
        <v>1</v>
      </c>
      <c r="U199">
        <f t="shared" si="73"/>
        <v>0</v>
      </c>
      <c r="V199">
        <f t="shared" si="73"/>
        <v>0</v>
      </c>
      <c r="W199">
        <f t="shared" si="73"/>
        <v>0</v>
      </c>
      <c r="X199">
        <f t="shared" si="73"/>
        <v>0</v>
      </c>
      <c r="Y199">
        <f t="shared" si="73"/>
        <v>0</v>
      </c>
      <c r="Z199">
        <f t="shared" si="73"/>
        <v>1</v>
      </c>
      <c r="AA199">
        <f t="shared" si="73"/>
        <v>0</v>
      </c>
      <c r="AB199">
        <f t="shared" si="73"/>
        <v>0</v>
      </c>
      <c r="AC199">
        <f t="shared" si="73"/>
        <v>0</v>
      </c>
      <c r="AD199">
        <f t="shared" si="73"/>
        <v>0</v>
      </c>
      <c r="AE199">
        <f t="shared" si="73"/>
        <v>1</v>
      </c>
      <c r="AF199">
        <f t="shared" si="73"/>
        <v>0</v>
      </c>
      <c r="AG199">
        <f>SUM(B199:AF199)</f>
        <v>6</v>
      </c>
    </row>
    <row r="201" spans="1:38" x14ac:dyDescent="0.15">
      <c r="A201" t="s">
        <v>112</v>
      </c>
    </row>
    <row r="202" spans="1:38" x14ac:dyDescent="0.15">
      <c r="A202" t="s">
        <v>113</v>
      </c>
    </row>
    <row r="204" spans="1:38" x14ac:dyDescent="0.15">
      <c r="A204" s="8" t="s">
        <v>114</v>
      </c>
    </row>
    <row r="207" spans="1:38" x14ac:dyDescent="0.15">
      <c r="A207" t="s">
        <v>50</v>
      </c>
      <c r="B207" t="s">
        <v>51</v>
      </c>
      <c r="C207" t="s">
        <v>52</v>
      </c>
      <c r="D207" t="s">
        <v>53</v>
      </c>
      <c r="E207" t="s">
        <v>55</v>
      </c>
      <c r="F207" t="s">
        <v>56</v>
      </c>
      <c r="G207" t="s">
        <v>106</v>
      </c>
      <c r="H207" t="s">
        <v>57</v>
      </c>
      <c r="I207" t="s">
        <v>60</v>
      </c>
      <c r="J207" t="s">
        <v>61</v>
      </c>
      <c r="K207" t="s">
        <v>62</v>
      </c>
      <c r="L207" t="s">
        <v>63</v>
      </c>
      <c r="M207" t="s">
        <v>64</v>
      </c>
      <c r="N207" t="s">
        <v>65</v>
      </c>
      <c r="O207" t="s">
        <v>66</v>
      </c>
      <c r="P207" t="s">
        <v>67</v>
      </c>
      <c r="Q207" t="s">
        <v>68</v>
      </c>
      <c r="R207" t="s">
        <v>69</v>
      </c>
      <c r="S207" t="s">
        <v>70</v>
      </c>
      <c r="T207" t="s">
        <v>71</v>
      </c>
      <c r="U207" t="s">
        <v>95</v>
      </c>
      <c r="V207" t="s">
        <v>72</v>
      </c>
      <c r="W207" t="s">
        <v>73</v>
      </c>
      <c r="X207" t="s">
        <v>74</v>
      </c>
      <c r="Y207" t="s">
        <v>75</v>
      </c>
      <c r="Z207" t="s">
        <v>77</v>
      </c>
      <c r="AA207" t="s">
        <v>78</v>
      </c>
      <c r="AB207" t="s">
        <v>79</v>
      </c>
      <c r="AC207" t="s">
        <v>80</v>
      </c>
      <c r="AD207" t="s">
        <v>41</v>
      </c>
    </row>
    <row r="208" spans="1:38" x14ac:dyDescent="0.15">
      <c r="A208" t="s">
        <v>82</v>
      </c>
      <c r="B208">
        <v>0</v>
      </c>
      <c r="C208">
        <v>84036956</v>
      </c>
      <c r="D208">
        <v>5189796</v>
      </c>
      <c r="E208">
        <v>28</v>
      </c>
      <c r="F208">
        <v>40584988</v>
      </c>
      <c r="G208">
        <v>4</v>
      </c>
      <c r="H208">
        <v>3832</v>
      </c>
      <c r="I208">
        <v>0</v>
      </c>
      <c r="J208">
        <v>0</v>
      </c>
      <c r="K208">
        <v>0</v>
      </c>
      <c r="L208">
        <v>114464</v>
      </c>
      <c r="M208">
        <v>0</v>
      </c>
      <c r="N208">
        <v>6672</v>
      </c>
      <c r="O208">
        <v>13896</v>
      </c>
      <c r="P208">
        <v>116040</v>
      </c>
      <c r="Q208">
        <v>1345896</v>
      </c>
      <c r="R208">
        <v>17999620</v>
      </c>
      <c r="S208">
        <v>2028</v>
      </c>
      <c r="T208">
        <v>0</v>
      </c>
      <c r="U208">
        <v>0</v>
      </c>
      <c r="V208">
        <v>62360</v>
      </c>
      <c r="W208">
        <v>70656</v>
      </c>
      <c r="X208">
        <v>372776</v>
      </c>
      <c r="Y208">
        <v>1076</v>
      </c>
      <c r="Z208">
        <v>5256</v>
      </c>
      <c r="AA208">
        <v>0</v>
      </c>
      <c r="AB208">
        <v>0</v>
      </c>
      <c r="AC208">
        <v>0</v>
      </c>
      <c r="AD208">
        <v>149926344</v>
      </c>
      <c r="AI208" s="2" t="s">
        <v>82</v>
      </c>
    </row>
    <row r="209" spans="1:36" x14ac:dyDescent="0.15">
      <c r="A209" t="s">
        <v>83</v>
      </c>
      <c r="B209">
        <v>0</v>
      </c>
      <c r="C209">
        <v>92631756</v>
      </c>
      <c r="D209">
        <v>8612036</v>
      </c>
      <c r="E209">
        <v>20</v>
      </c>
      <c r="F209">
        <v>1004</v>
      </c>
      <c r="G209">
        <v>0</v>
      </c>
      <c r="H209">
        <v>84</v>
      </c>
      <c r="I209">
        <v>0</v>
      </c>
      <c r="J209">
        <v>0</v>
      </c>
      <c r="K209">
        <v>0</v>
      </c>
      <c r="L209">
        <v>0</v>
      </c>
      <c r="M209">
        <v>30696</v>
      </c>
      <c r="N209">
        <v>544</v>
      </c>
      <c r="O209">
        <v>63784</v>
      </c>
      <c r="P209">
        <v>0</v>
      </c>
      <c r="Q209">
        <v>828632</v>
      </c>
      <c r="R209">
        <v>30412992</v>
      </c>
      <c r="S209">
        <v>0</v>
      </c>
      <c r="T209">
        <v>0</v>
      </c>
      <c r="U209">
        <v>0</v>
      </c>
      <c r="V209">
        <v>900</v>
      </c>
      <c r="W209">
        <v>44964</v>
      </c>
      <c r="X209">
        <v>752996</v>
      </c>
      <c r="Y209">
        <v>119604</v>
      </c>
      <c r="Z209">
        <v>0</v>
      </c>
      <c r="AA209">
        <v>206928</v>
      </c>
      <c r="AB209">
        <v>0</v>
      </c>
      <c r="AC209">
        <v>0</v>
      </c>
      <c r="AD209">
        <v>133706940</v>
      </c>
      <c r="AI209" s="2" t="s">
        <v>83</v>
      </c>
    </row>
    <row r="210" spans="1:36" x14ac:dyDescent="0.15">
      <c r="A210" t="s">
        <v>84</v>
      </c>
      <c r="B210">
        <v>0</v>
      </c>
      <c r="C210">
        <v>47116048</v>
      </c>
      <c r="D210">
        <v>20800</v>
      </c>
      <c r="E210">
        <v>20</v>
      </c>
      <c r="F210">
        <v>378248</v>
      </c>
      <c r="G210">
        <v>0</v>
      </c>
      <c r="H210">
        <v>136</v>
      </c>
      <c r="I210">
        <v>246708</v>
      </c>
      <c r="J210">
        <v>436</v>
      </c>
      <c r="K210">
        <v>0</v>
      </c>
      <c r="L210">
        <v>0</v>
      </c>
      <c r="M210">
        <v>0</v>
      </c>
      <c r="N210">
        <v>112</v>
      </c>
      <c r="O210">
        <v>0</v>
      </c>
      <c r="P210">
        <v>0</v>
      </c>
      <c r="Q210">
        <v>806032</v>
      </c>
      <c r="R210">
        <v>5926872</v>
      </c>
      <c r="S210">
        <v>624</v>
      </c>
      <c r="T210">
        <v>0</v>
      </c>
      <c r="U210">
        <v>0</v>
      </c>
      <c r="V210">
        <v>324</v>
      </c>
      <c r="W210">
        <v>6975768</v>
      </c>
      <c r="X210">
        <v>0</v>
      </c>
      <c r="Y210">
        <v>0</v>
      </c>
      <c r="Z210">
        <v>0</v>
      </c>
      <c r="AA210">
        <v>0</v>
      </c>
      <c r="AB210">
        <v>70244</v>
      </c>
      <c r="AC210">
        <v>0</v>
      </c>
      <c r="AD210">
        <v>61542372</v>
      </c>
      <c r="AI210" s="2" t="s">
        <v>84</v>
      </c>
    </row>
    <row r="211" spans="1:36" x14ac:dyDescent="0.15">
      <c r="A211" t="s">
        <v>85</v>
      </c>
      <c r="B211">
        <v>17859708</v>
      </c>
      <c r="C211">
        <v>39629384</v>
      </c>
      <c r="D211">
        <v>914624</v>
      </c>
      <c r="E211">
        <v>0</v>
      </c>
      <c r="F211">
        <v>14106888</v>
      </c>
      <c r="G211">
        <v>0</v>
      </c>
      <c r="H211">
        <v>236</v>
      </c>
      <c r="I211">
        <v>0</v>
      </c>
      <c r="J211">
        <v>0</v>
      </c>
      <c r="K211">
        <v>0</v>
      </c>
      <c r="L211">
        <v>38688</v>
      </c>
      <c r="M211">
        <v>0</v>
      </c>
      <c r="N211">
        <v>528</v>
      </c>
      <c r="O211">
        <v>20284</v>
      </c>
      <c r="P211">
        <v>0</v>
      </c>
      <c r="Q211">
        <v>1153448</v>
      </c>
      <c r="R211">
        <v>16879196</v>
      </c>
      <c r="S211">
        <v>0</v>
      </c>
      <c r="T211">
        <v>0</v>
      </c>
      <c r="U211">
        <v>0</v>
      </c>
      <c r="V211">
        <v>528</v>
      </c>
      <c r="W211">
        <v>51304</v>
      </c>
      <c r="X211">
        <v>1410792</v>
      </c>
      <c r="Y211">
        <v>0</v>
      </c>
      <c r="Z211">
        <v>0</v>
      </c>
      <c r="AA211">
        <v>0</v>
      </c>
      <c r="AB211">
        <v>0</v>
      </c>
      <c r="AC211">
        <v>0</v>
      </c>
      <c r="AD211">
        <v>92065608</v>
      </c>
      <c r="AF211" t="s">
        <v>115</v>
      </c>
      <c r="AI211" s="2" t="s">
        <v>85</v>
      </c>
    </row>
    <row r="212" spans="1:36" x14ac:dyDescent="0.15">
      <c r="A212" t="s">
        <v>86</v>
      </c>
      <c r="B212">
        <v>35337316</v>
      </c>
      <c r="C212">
        <v>74197816</v>
      </c>
      <c r="D212">
        <v>31416</v>
      </c>
      <c r="E212">
        <v>0</v>
      </c>
      <c r="F212">
        <v>25570784</v>
      </c>
      <c r="G212">
        <v>0</v>
      </c>
      <c r="H212">
        <v>0</v>
      </c>
      <c r="I212">
        <v>0</v>
      </c>
      <c r="J212">
        <v>0</v>
      </c>
      <c r="K212">
        <v>0</v>
      </c>
      <c r="L212">
        <v>0</v>
      </c>
      <c r="M212">
        <v>0</v>
      </c>
      <c r="N212">
        <v>0</v>
      </c>
      <c r="O212">
        <v>129348</v>
      </c>
      <c r="P212">
        <v>0</v>
      </c>
      <c r="Q212">
        <v>932088</v>
      </c>
      <c r="R212">
        <v>49404284</v>
      </c>
      <c r="S212">
        <v>3704</v>
      </c>
      <c r="T212">
        <v>0</v>
      </c>
      <c r="U212">
        <v>0</v>
      </c>
      <c r="V212">
        <v>188</v>
      </c>
      <c r="W212">
        <v>1288828</v>
      </c>
      <c r="X212">
        <v>5288116</v>
      </c>
      <c r="Y212">
        <v>659116</v>
      </c>
      <c r="Z212">
        <v>0</v>
      </c>
      <c r="AA212">
        <v>0</v>
      </c>
      <c r="AB212">
        <v>0</v>
      </c>
      <c r="AC212">
        <v>0</v>
      </c>
      <c r="AD212">
        <v>192843004</v>
      </c>
      <c r="AF212">
        <f>B212/AD212</f>
        <v>0.18324396149730171</v>
      </c>
      <c r="AI212" s="2" t="s">
        <v>86</v>
      </c>
    </row>
    <row r="213" spans="1:36" x14ac:dyDescent="0.15">
      <c r="A213" t="s">
        <v>41</v>
      </c>
      <c r="B213">
        <v>53197024</v>
      </c>
      <c r="C213">
        <v>337611960</v>
      </c>
      <c r="D213">
        <v>14768672</v>
      </c>
      <c r="E213">
        <v>68</v>
      </c>
      <c r="F213">
        <v>80641912</v>
      </c>
      <c r="G213">
        <v>4</v>
      </c>
      <c r="H213">
        <v>4288</v>
      </c>
      <c r="I213">
        <v>246708</v>
      </c>
      <c r="J213">
        <v>436</v>
      </c>
      <c r="K213">
        <v>0</v>
      </c>
      <c r="L213">
        <v>153152</v>
      </c>
      <c r="M213">
        <v>30696</v>
      </c>
      <c r="N213">
        <v>7856</v>
      </c>
      <c r="O213">
        <v>227312</v>
      </c>
      <c r="P213">
        <v>116040</v>
      </c>
      <c r="Q213">
        <v>5066096</v>
      </c>
      <c r="R213">
        <v>120622964</v>
      </c>
      <c r="S213">
        <v>6356</v>
      </c>
      <c r="T213">
        <v>0</v>
      </c>
      <c r="U213">
        <v>0</v>
      </c>
      <c r="V213">
        <v>64300</v>
      </c>
      <c r="W213">
        <v>8431520</v>
      </c>
      <c r="X213">
        <v>7824680</v>
      </c>
      <c r="Y213">
        <v>779796</v>
      </c>
      <c r="Z213">
        <v>5256</v>
      </c>
      <c r="AA213">
        <v>206928</v>
      </c>
      <c r="AB213">
        <v>70244</v>
      </c>
      <c r="AC213">
        <v>0</v>
      </c>
      <c r="AD213">
        <v>630084268</v>
      </c>
      <c r="AI213" s="2" t="s">
        <v>41</v>
      </c>
      <c r="AJ213" s="71"/>
    </row>
    <row r="214" spans="1:36" x14ac:dyDescent="0.15">
      <c r="AE214" t="s">
        <v>41</v>
      </c>
      <c r="AF214" t="s">
        <v>87</v>
      </c>
      <c r="AG214" t="s">
        <v>108</v>
      </c>
    </row>
    <row r="215" spans="1:36" x14ac:dyDescent="0.15">
      <c r="A215" t="s">
        <v>88</v>
      </c>
      <c r="B215">
        <f t="shared" ref="B215:AD215" si="74">SUM(B208:B211)</f>
        <v>17859708</v>
      </c>
      <c r="C215">
        <f t="shared" si="74"/>
        <v>263414144</v>
      </c>
      <c r="D215">
        <f t="shared" si="74"/>
        <v>14737256</v>
      </c>
      <c r="E215">
        <f t="shared" si="74"/>
        <v>68</v>
      </c>
      <c r="F215">
        <f t="shared" si="74"/>
        <v>55071128</v>
      </c>
      <c r="G215">
        <f t="shared" si="74"/>
        <v>4</v>
      </c>
      <c r="H215">
        <f t="shared" si="74"/>
        <v>4288</v>
      </c>
      <c r="I215">
        <f t="shared" si="74"/>
        <v>246708</v>
      </c>
      <c r="J215">
        <f t="shared" si="74"/>
        <v>436</v>
      </c>
      <c r="K215">
        <f t="shared" si="74"/>
        <v>0</v>
      </c>
      <c r="L215">
        <f t="shared" si="74"/>
        <v>153152</v>
      </c>
      <c r="M215">
        <f t="shared" si="74"/>
        <v>30696</v>
      </c>
      <c r="N215">
        <f t="shared" si="74"/>
        <v>7856</v>
      </c>
      <c r="O215">
        <f t="shared" si="74"/>
        <v>97964</v>
      </c>
      <c r="P215">
        <f t="shared" si="74"/>
        <v>116040</v>
      </c>
      <c r="Q215">
        <f t="shared" si="74"/>
        <v>4134008</v>
      </c>
      <c r="R215">
        <f t="shared" si="74"/>
        <v>71218680</v>
      </c>
      <c r="S215">
        <f t="shared" si="74"/>
        <v>2652</v>
      </c>
      <c r="T215">
        <f t="shared" si="74"/>
        <v>0</v>
      </c>
      <c r="U215">
        <f t="shared" si="74"/>
        <v>0</v>
      </c>
      <c r="V215">
        <f t="shared" si="74"/>
        <v>64112</v>
      </c>
      <c r="W215">
        <f t="shared" si="74"/>
        <v>7142692</v>
      </c>
      <c r="X215">
        <f t="shared" si="74"/>
        <v>2536564</v>
      </c>
      <c r="Y215">
        <f t="shared" si="74"/>
        <v>120680</v>
      </c>
      <c r="Z215">
        <f t="shared" si="74"/>
        <v>5256</v>
      </c>
      <c r="AA215">
        <f t="shared" si="74"/>
        <v>206928</v>
      </c>
      <c r="AB215">
        <f t="shared" si="74"/>
        <v>70244</v>
      </c>
      <c r="AC215">
        <f t="shared" si="74"/>
        <v>0</v>
      </c>
      <c r="AD215">
        <f t="shared" si="74"/>
        <v>437241264</v>
      </c>
      <c r="AE215">
        <f>AD215</f>
        <v>437241264</v>
      </c>
      <c r="AF215">
        <f>C215+F215+R215</f>
        <v>389703952</v>
      </c>
      <c r="AG215">
        <f>AE215-AF215</f>
        <v>47537312</v>
      </c>
      <c r="AH215" s="4">
        <f>AG215/AE215</f>
        <v>0.10872101037563554</v>
      </c>
      <c r="AI215" t="s">
        <v>88</v>
      </c>
    </row>
    <row r="217" spans="1:36" x14ac:dyDescent="0.15">
      <c r="A217" t="s">
        <v>49</v>
      </c>
      <c r="B217">
        <f t="shared" ref="B217:AD217" si="75">B215/$AD$215</f>
        <v>4.084634610332661E-2</v>
      </c>
      <c r="C217">
        <f t="shared" si="75"/>
        <v>0.60244575635477993</v>
      </c>
      <c r="D217">
        <f t="shared" si="75"/>
        <v>3.3705089645884839E-2</v>
      </c>
      <c r="E217">
        <f t="shared" si="75"/>
        <v>1.5552054574611238E-7</v>
      </c>
      <c r="F217">
        <f t="shared" si="75"/>
        <v>0.12595135119726486</v>
      </c>
      <c r="G217">
        <f t="shared" si="75"/>
        <v>9.1482673968301408E-9</v>
      </c>
      <c r="H217">
        <f t="shared" si="75"/>
        <v>9.8069426494019096E-6</v>
      </c>
      <c r="I217">
        <f t="shared" si="75"/>
        <v>5.6423768823429257E-4</v>
      </c>
      <c r="J217">
        <f t="shared" si="75"/>
        <v>9.9716114625448516E-7</v>
      </c>
      <c r="K217">
        <f t="shared" si="75"/>
        <v>0</v>
      </c>
      <c r="L217">
        <f t="shared" si="75"/>
        <v>3.502688620898324E-4</v>
      </c>
      <c r="M217">
        <f t="shared" si="75"/>
        <v>7.0203804003274498E-5</v>
      </c>
      <c r="N217">
        <f t="shared" si="75"/>
        <v>1.7967197167374396E-5</v>
      </c>
      <c r="O217">
        <f t="shared" si="75"/>
        <v>2.2405021681576697E-4</v>
      </c>
      <c r="P217">
        <f t="shared" si="75"/>
        <v>2.6539123718204237E-4</v>
      </c>
      <c r="Q217">
        <f t="shared" si="75"/>
        <v>9.4547526511587435E-3</v>
      </c>
      <c r="R217">
        <f t="shared" si="75"/>
        <v>0.16288188207231968</v>
      </c>
      <c r="S217">
        <f t="shared" si="75"/>
        <v>6.0653012840983831E-6</v>
      </c>
      <c r="T217">
        <f t="shared" si="75"/>
        <v>0</v>
      </c>
      <c r="U217">
        <f t="shared" si="75"/>
        <v>0</v>
      </c>
      <c r="V217">
        <f t="shared" si="75"/>
        <v>1.4662842983639349E-4</v>
      </c>
      <c r="W217">
        <f t="shared" si="75"/>
        <v>1.6335814087299866E-2</v>
      </c>
      <c r="X217">
        <f t="shared" si="75"/>
        <v>5.8012914352932616E-3</v>
      </c>
      <c r="Y217">
        <f t="shared" si="75"/>
        <v>2.760032273623653E-4</v>
      </c>
      <c r="Z217">
        <f t="shared" si="75"/>
        <v>1.2020823359434804E-5</v>
      </c>
      <c r="AA217">
        <f t="shared" si="75"/>
        <v>4.7325816897281681E-4</v>
      </c>
      <c r="AB217">
        <f t="shared" si="75"/>
        <v>1.6065272375573409E-4</v>
      </c>
      <c r="AC217">
        <f t="shared" si="75"/>
        <v>0</v>
      </c>
      <c r="AD217">
        <f t="shared" si="75"/>
        <v>1</v>
      </c>
    </row>
    <row r="218" spans="1:36" x14ac:dyDescent="0.15">
      <c r="A218" t="s">
        <v>89</v>
      </c>
      <c r="B218" s="4">
        <f>B215/$AG215</f>
        <v>0.37569873534288184</v>
      </c>
      <c r="C218" s="4"/>
      <c r="D218" s="4">
        <f>D215/$AG215</f>
        <v>0.31001449976809797</v>
      </c>
      <c r="E218" s="4">
        <f>E215/$AG215</f>
        <v>1.4304553021424518E-6</v>
      </c>
      <c r="F218" s="4" t="s">
        <v>116</v>
      </c>
      <c r="G218" s="4">
        <f t="shared" ref="G218:Q218" si="76">G215/$AG215</f>
        <v>8.4144429537791287E-8</v>
      </c>
      <c r="H218" s="4">
        <f t="shared" si="76"/>
        <v>9.0202828464512258E-5</v>
      </c>
      <c r="I218" s="4">
        <f t="shared" si="76"/>
        <v>5.1897759806023526E-3</v>
      </c>
      <c r="J218" s="4">
        <f t="shared" si="76"/>
        <v>9.1717428196192499E-6</v>
      </c>
      <c r="K218" s="4">
        <f t="shared" si="76"/>
        <v>0</v>
      </c>
      <c r="L218" s="4">
        <f t="shared" si="76"/>
        <v>3.2217219181429526E-3</v>
      </c>
      <c r="M218" s="4">
        <f t="shared" si="76"/>
        <v>6.4572435227301032E-4</v>
      </c>
      <c r="N218" s="4">
        <f t="shared" si="76"/>
        <v>1.6525965961222209E-4</v>
      </c>
      <c r="O218" s="4">
        <f t="shared" si="76"/>
        <v>2.0607812238100463E-3</v>
      </c>
      <c r="P218" s="4">
        <f t="shared" si="76"/>
        <v>2.441029900891325E-3</v>
      </c>
      <c r="Q218" s="4">
        <f t="shared" si="76"/>
        <v>8.6963436216166368E-2</v>
      </c>
      <c r="R218" s="4" t="s">
        <v>116</v>
      </c>
      <c r="S218" s="4">
        <f t="shared" ref="S218:AC218" si="77">S215/$AG215</f>
        <v>5.5787756783555622E-5</v>
      </c>
      <c r="T218" s="4">
        <f t="shared" si="77"/>
        <v>0</v>
      </c>
      <c r="U218" s="4">
        <f t="shared" si="77"/>
        <v>0</v>
      </c>
      <c r="V218" s="4">
        <f t="shared" si="77"/>
        <v>1.3486669166317188E-3</v>
      </c>
      <c r="W218" s="4">
        <f t="shared" si="77"/>
        <v>0.15025443592603638</v>
      </c>
      <c r="X218" s="4">
        <f t="shared" si="77"/>
        <v>5.3359432691524503E-2</v>
      </c>
      <c r="Y218" s="4">
        <f t="shared" si="77"/>
        <v>2.538637439155163E-3</v>
      </c>
      <c r="Z218" s="4">
        <f t="shared" si="77"/>
        <v>1.1056578041265775E-4</v>
      </c>
      <c r="AA218" s="4">
        <f t="shared" si="77"/>
        <v>4.3529596288490189E-3</v>
      </c>
      <c r="AB218" s="4">
        <f t="shared" si="77"/>
        <v>1.4776603271131528E-3</v>
      </c>
      <c r="AC218" s="4">
        <f t="shared" si="77"/>
        <v>0</v>
      </c>
      <c r="AD218" s="4">
        <f>SUM(B218:AC218)</f>
        <v>1.0000000000000002</v>
      </c>
      <c r="AI218" t="s">
        <v>49</v>
      </c>
    </row>
    <row r="219" spans="1:36" x14ac:dyDescent="0.15">
      <c r="AI219" t="s">
        <v>89</v>
      </c>
    </row>
    <row r="220" spans="1:36" x14ac:dyDescent="0.15">
      <c r="A220" t="s">
        <v>109</v>
      </c>
      <c r="B220">
        <f t="shared" ref="B220:AC220" si="78">COUNTIF(B215,"&gt;1000")</f>
        <v>1</v>
      </c>
      <c r="C220">
        <f t="shared" si="78"/>
        <v>1</v>
      </c>
      <c r="D220">
        <f t="shared" si="78"/>
        <v>1</v>
      </c>
      <c r="E220">
        <f t="shared" si="78"/>
        <v>0</v>
      </c>
      <c r="F220">
        <f t="shared" si="78"/>
        <v>1</v>
      </c>
      <c r="G220">
        <f t="shared" si="78"/>
        <v>0</v>
      </c>
      <c r="H220">
        <f t="shared" si="78"/>
        <v>1</v>
      </c>
      <c r="I220">
        <f t="shared" si="78"/>
        <v>1</v>
      </c>
      <c r="J220">
        <f t="shared" si="78"/>
        <v>0</v>
      </c>
      <c r="K220">
        <f t="shared" si="78"/>
        <v>0</v>
      </c>
      <c r="L220">
        <f t="shared" si="78"/>
        <v>1</v>
      </c>
      <c r="M220">
        <f t="shared" si="78"/>
        <v>1</v>
      </c>
      <c r="N220">
        <f t="shared" si="78"/>
        <v>1</v>
      </c>
      <c r="O220">
        <f t="shared" si="78"/>
        <v>1</v>
      </c>
      <c r="P220">
        <f t="shared" si="78"/>
        <v>1</v>
      </c>
      <c r="Q220">
        <f t="shared" si="78"/>
        <v>1</v>
      </c>
      <c r="R220">
        <f t="shared" si="78"/>
        <v>1</v>
      </c>
      <c r="S220">
        <f t="shared" si="78"/>
        <v>1</v>
      </c>
      <c r="T220">
        <f t="shared" si="78"/>
        <v>0</v>
      </c>
      <c r="U220">
        <f t="shared" si="78"/>
        <v>0</v>
      </c>
      <c r="V220">
        <f t="shared" si="78"/>
        <v>1</v>
      </c>
      <c r="W220">
        <f t="shared" si="78"/>
        <v>1</v>
      </c>
      <c r="X220">
        <f t="shared" si="78"/>
        <v>1</v>
      </c>
      <c r="Y220">
        <f t="shared" si="78"/>
        <v>1</v>
      </c>
      <c r="Z220">
        <f t="shared" si="78"/>
        <v>1</v>
      </c>
      <c r="AA220">
        <f t="shared" si="78"/>
        <v>1</v>
      </c>
      <c r="AB220">
        <f t="shared" si="78"/>
        <v>1</v>
      </c>
      <c r="AC220">
        <f t="shared" si="78"/>
        <v>0</v>
      </c>
      <c r="AD220">
        <f>SUM(B220:AC220)-SUM(C220,H220,F220,R220,V220)</f>
        <v>16</v>
      </c>
    </row>
    <row r="221" spans="1:36" x14ac:dyDescent="0.15">
      <c r="A221" t="s">
        <v>117</v>
      </c>
      <c r="AI221" t="s">
        <v>96</v>
      </c>
    </row>
    <row r="223" spans="1:36" x14ac:dyDescent="0.15">
      <c r="A223" s="9" t="s">
        <v>111</v>
      </c>
      <c r="B223">
        <f t="shared" ref="B223:AC223" si="79">COUNTIF(B218,"&gt;0.01")</f>
        <v>1</v>
      </c>
      <c r="C223">
        <f t="shared" si="79"/>
        <v>0</v>
      </c>
      <c r="D223">
        <f t="shared" si="79"/>
        <v>1</v>
      </c>
      <c r="E223">
        <f t="shared" si="79"/>
        <v>0</v>
      </c>
      <c r="F223">
        <f t="shared" si="79"/>
        <v>0</v>
      </c>
      <c r="G223">
        <f t="shared" si="79"/>
        <v>0</v>
      </c>
      <c r="H223">
        <f t="shared" si="79"/>
        <v>0</v>
      </c>
      <c r="I223">
        <f t="shared" si="79"/>
        <v>0</v>
      </c>
      <c r="J223">
        <f t="shared" si="79"/>
        <v>0</v>
      </c>
      <c r="K223">
        <f t="shared" si="79"/>
        <v>0</v>
      </c>
      <c r="L223">
        <f t="shared" si="79"/>
        <v>0</v>
      </c>
      <c r="M223">
        <f t="shared" si="79"/>
        <v>0</v>
      </c>
      <c r="N223">
        <f t="shared" si="79"/>
        <v>0</v>
      </c>
      <c r="O223">
        <f t="shared" si="79"/>
        <v>0</v>
      </c>
      <c r="P223">
        <f t="shared" si="79"/>
        <v>0</v>
      </c>
      <c r="Q223">
        <f t="shared" si="79"/>
        <v>1</v>
      </c>
      <c r="R223">
        <f t="shared" si="79"/>
        <v>0</v>
      </c>
      <c r="S223">
        <f t="shared" si="79"/>
        <v>0</v>
      </c>
      <c r="T223">
        <f t="shared" si="79"/>
        <v>0</v>
      </c>
      <c r="U223">
        <f t="shared" si="79"/>
        <v>0</v>
      </c>
      <c r="V223">
        <f t="shared" si="79"/>
        <v>0</v>
      </c>
      <c r="W223">
        <f t="shared" si="79"/>
        <v>1</v>
      </c>
      <c r="X223">
        <f t="shared" si="79"/>
        <v>1</v>
      </c>
      <c r="Y223">
        <f t="shared" si="79"/>
        <v>0</v>
      </c>
      <c r="Z223">
        <f t="shared" si="79"/>
        <v>0</v>
      </c>
      <c r="AA223">
        <f t="shared" si="79"/>
        <v>0</v>
      </c>
      <c r="AB223">
        <f t="shared" si="79"/>
        <v>0</v>
      </c>
      <c r="AC223">
        <f t="shared" si="79"/>
        <v>0</v>
      </c>
      <c r="AD223">
        <f>SUM(B222:AC223)</f>
        <v>5</v>
      </c>
    </row>
    <row r="228" spans="1:39" x14ac:dyDescent="0.15">
      <c r="A228" t="s">
        <v>118</v>
      </c>
    </row>
    <row r="230" spans="1:39" x14ac:dyDescent="0.15">
      <c r="A230" t="s">
        <v>114</v>
      </c>
    </row>
    <row r="233" spans="1:39" x14ac:dyDescent="0.15">
      <c r="A233" t="s">
        <v>50</v>
      </c>
      <c r="B233" t="s">
        <v>51</v>
      </c>
      <c r="C233" t="s">
        <v>52</v>
      </c>
      <c r="D233" t="s">
        <v>53</v>
      </c>
      <c r="E233" t="s">
        <v>55</v>
      </c>
      <c r="F233" t="s">
        <v>56</v>
      </c>
      <c r="G233" t="s">
        <v>106</v>
      </c>
      <c r="H233" t="s">
        <v>57</v>
      </c>
      <c r="I233" t="s">
        <v>60</v>
      </c>
      <c r="J233" t="s">
        <v>61</v>
      </c>
      <c r="K233" t="s">
        <v>62</v>
      </c>
      <c r="L233" t="s">
        <v>63</v>
      </c>
      <c r="M233" t="s">
        <v>64</v>
      </c>
      <c r="N233" t="s">
        <v>94</v>
      </c>
      <c r="O233" t="s">
        <v>65</v>
      </c>
      <c r="P233" t="s">
        <v>66</v>
      </c>
      <c r="Q233" t="s">
        <v>68</v>
      </c>
      <c r="R233" t="s">
        <v>69</v>
      </c>
      <c r="S233" t="s">
        <v>119</v>
      </c>
      <c r="T233" t="s">
        <v>120</v>
      </c>
      <c r="U233" t="s">
        <v>70</v>
      </c>
      <c r="V233" t="s">
        <v>71</v>
      </c>
      <c r="W233" t="s">
        <v>95</v>
      </c>
      <c r="X233" t="s">
        <v>72</v>
      </c>
      <c r="Y233" t="s">
        <v>73</v>
      </c>
      <c r="Z233" t="s">
        <v>74</v>
      </c>
      <c r="AA233" t="s">
        <v>75</v>
      </c>
      <c r="AB233" t="s">
        <v>121</v>
      </c>
      <c r="AC233" t="s">
        <v>77</v>
      </c>
      <c r="AD233" t="s">
        <v>78</v>
      </c>
      <c r="AE233" t="s">
        <v>79</v>
      </c>
      <c r="AF233" t="s">
        <v>80</v>
      </c>
      <c r="AG233" t="s">
        <v>81</v>
      </c>
      <c r="AH233" t="s">
        <v>41</v>
      </c>
    </row>
    <row r="234" spans="1:39" x14ac:dyDescent="0.15">
      <c r="A234" t="s">
        <v>82</v>
      </c>
      <c r="B234">
        <v>0</v>
      </c>
      <c r="C234">
        <v>112300336</v>
      </c>
      <c r="D234">
        <v>12822900</v>
      </c>
      <c r="E234">
        <v>0</v>
      </c>
      <c r="F234">
        <v>47297308</v>
      </c>
      <c r="G234">
        <v>832</v>
      </c>
      <c r="H234">
        <v>624</v>
      </c>
      <c r="I234">
        <v>0</v>
      </c>
      <c r="J234">
        <v>0</v>
      </c>
      <c r="K234">
        <v>0</v>
      </c>
      <c r="L234">
        <v>3080</v>
      </c>
      <c r="M234">
        <v>0</v>
      </c>
      <c r="N234">
        <v>0</v>
      </c>
      <c r="O234">
        <v>13080</v>
      </c>
      <c r="P234">
        <v>0</v>
      </c>
      <c r="Q234">
        <v>9341672</v>
      </c>
      <c r="R234">
        <v>14516304</v>
      </c>
      <c r="S234">
        <v>0</v>
      </c>
      <c r="T234">
        <v>4</v>
      </c>
      <c r="U234">
        <v>85648</v>
      </c>
      <c r="V234">
        <v>0</v>
      </c>
      <c r="W234">
        <v>0</v>
      </c>
      <c r="X234">
        <v>2108</v>
      </c>
      <c r="Y234">
        <v>37096</v>
      </c>
      <c r="Z234">
        <v>77824</v>
      </c>
      <c r="AA234">
        <v>0</v>
      </c>
      <c r="AB234">
        <v>0</v>
      </c>
      <c r="AC234">
        <v>0</v>
      </c>
      <c r="AD234">
        <v>0</v>
      </c>
      <c r="AE234">
        <v>0</v>
      </c>
      <c r="AF234">
        <v>0</v>
      </c>
      <c r="AG234">
        <v>3016</v>
      </c>
      <c r="AH234">
        <v>196501832</v>
      </c>
      <c r="AM234" s="2" t="s">
        <v>82</v>
      </c>
    </row>
    <row r="235" spans="1:39" x14ac:dyDescent="0.15">
      <c r="A235" t="s">
        <v>83</v>
      </c>
      <c r="B235">
        <v>0</v>
      </c>
      <c r="C235">
        <v>100299784</v>
      </c>
      <c r="D235">
        <v>5310656</v>
      </c>
      <c r="E235">
        <v>0</v>
      </c>
      <c r="F235">
        <v>232</v>
      </c>
      <c r="G235">
        <v>0</v>
      </c>
      <c r="H235">
        <v>4</v>
      </c>
      <c r="I235">
        <v>0</v>
      </c>
      <c r="J235">
        <v>0</v>
      </c>
      <c r="K235">
        <v>0</v>
      </c>
      <c r="L235">
        <v>2320</v>
      </c>
      <c r="M235">
        <v>49180</v>
      </c>
      <c r="N235">
        <v>0</v>
      </c>
      <c r="O235">
        <v>35632</v>
      </c>
      <c r="P235">
        <v>0</v>
      </c>
      <c r="Q235">
        <v>2177656</v>
      </c>
      <c r="R235">
        <v>16446316</v>
      </c>
      <c r="S235">
        <v>63260</v>
      </c>
      <c r="T235">
        <v>0</v>
      </c>
      <c r="U235">
        <v>0</v>
      </c>
      <c r="V235">
        <v>0</v>
      </c>
      <c r="W235">
        <v>0</v>
      </c>
      <c r="X235">
        <v>704</v>
      </c>
      <c r="Y235">
        <v>96320</v>
      </c>
      <c r="Z235">
        <v>2177840</v>
      </c>
      <c r="AA235">
        <v>59736</v>
      </c>
      <c r="AB235">
        <v>0</v>
      </c>
      <c r="AC235">
        <v>0</v>
      </c>
      <c r="AD235">
        <v>397548</v>
      </c>
      <c r="AE235">
        <v>0</v>
      </c>
      <c r="AF235">
        <v>0</v>
      </c>
      <c r="AG235">
        <v>388</v>
      </c>
      <c r="AH235">
        <v>127117576</v>
      </c>
      <c r="AM235" s="2" t="s">
        <v>83</v>
      </c>
    </row>
    <row r="236" spans="1:39" x14ac:dyDescent="0.15">
      <c r="A236" t="s">
        <v>84</v>
      </c>
      <c r="B236">
        <v>0</v>
      </c>
      <c r="C236">
        <v>65169360</v>
      </c>
      <c r="D236">
        <v>0</v>
      </c>
      <c r="E236">
        <v>0</v>
      </c>
      <c r="F236">
        <v>2604</v>
      </c>
      <c r="G236">
        <v>0</v>
      </c>
      <c r="H236">
        <v>0</v>
      </c>
      <c r="I236">
        <v>12</v>
      </c>
      <c r="J236">
        <v>0</v>
      </c>
      <c r="K236">
        <v>0</v>
      </c>
      <c r="L236">
        <v>0</v>
      </c>
      <c r="M236">
        <v>0</v>
      </c>
      <c r="N236">
        <v>0</v>
      </c>
      <c r="O236">
        <v>61452</v>
      </c>
      <c r="P236">
        <v>0</v>
      </c>
      <c r="Q236">
        <v>1489036</v>
      </c>
      <c r="R236">
        <v>3012348</v>
      </c>
      <c r="S236">
        <v>12</v>
      </c>
      <c r="T236">
        <v>0</v>
      </c>
      <c r="U236">
        <v>39508</v>
      </c>
      <c r="V236">
        <v>0</v>
      </c>
      <c r="W236">
        <v>0</v>
      </c>
      <c r="X236">
        <v>140</v>
      </c>
      <c r="Y236">
        <v>11404724</v>
      </c>
      <c r="Z236">
        <v>0</v>
      </c>
      <c r="AA236">
        <v>0</v>
      </c>
      <c r="AB236">
        <v>0</v>
      </c>
      <c r="AC236">
        <v>0</v>
      </c>
      <c r="AD236">
        <v>0</v>
      </c>
      <c r="AE236">
        <v>0</v>
      </c>
      <c r="AF236">
        <v>0</v>
      </c>
      <c r="AG236">
        <v>0</v>
      </c>
      <c r="AH236">
        <v>81179196</v>
      </c>
      <c r="AM236" s="2" t="s">
        <v>84</v>
      </c>
    </row>
    <row r="237" spans="1:39" x14ac:dyDescent="0.15">
      <c r="A237" t="s">
        <v>85</v>
      </c>
      <c r="B237">
        <v>21077912</v>
      </c>
      <c r="C237">
        <v>72898280</v>
      </c>
      <c r="D237">
        <v>1572076</v>
      </c>
      <c r="E237">
        <v>0</v>
      </c>
      <c r="F237">
        <v>12863264</v>
      </c>
      <c r="G237">
        <v>0</v>
      </c>
      <c r="H237">
        <v>152</v>
      </c>
      <c r="I237">
        <v>0</v>
      </c>
      <c r="J237">
        <v>0</v>
      </c>
      <c r="K237">
        <v>116</v>
      </c>
      <c r="L237">
        <v>3296</v>
      </c>
      <c r="M237">
        <v>0</v>
      </c>
      <c r="N237">
        <v>0</v>
      </c>
      <c r="O237">
        <v>12272</v>
      </c>
      <c r="P237">
        <v>0</v>
      </c>
      <c r="Q237">
        <v>3998052</v>
      </c>
      <c r="R237">
        <v>16469312</v>
      </c>
      <c r="S237">
        <v>0</v>
      </c>
      <c r="T237">
        <v>0</v>
      </c>
      <c r="U237">
        <v>7500</v>
      </c>
      <c r="V237">
        <v>0</v>
      </c>
      <c r="W237">
        <v>0</v>
      </c>
      <c r="X237">
        <v>1072</v>
      </c>
      <c r="Y237">
        <v>19664</v>
      </c>
      <c r="Z237">
        <v>975140</v>
      </c>
      <c r="AA237">
        <v>0</v>
      </c>
      <c r="AB237">
        <v>0</v>
      </c>
      <c r="AC237">
        <v>0</v>
      </c>
      <c r="AD237">
        <v>0</v>
      </c>
      <c r="AE237">
        <v>0</v>
      </c>
      <c r="AF237">
        <v>0</v>
      </c>
      <c r="AG237">
        <v>576</v>
      </c>
      <c r="AH237">
        <v>129898684</v>
      </c>
      <c r="AM237" s="2" t="s">
        <v>85</v>
      </c>
    </row>
    <row r="238" spans="1:39" x14ac:dyDescent="0.15">
      <c r="A238" t="s">
        <v>86</v>
      </c>
      <c r="B238">
        <v>29408020</v>
      </c>
      <c r="C238">
        <v>163738124</v>
      </c>
      <c r="D238">
        <v>18163152</v>
      </c>
      <c r="E238">
        <v>0</v>
      </c>
      <c r="F238">
        <v>21810348</v>
      </c>
      <c r="G238">
        <v>0</v>
      </c>
      <c r="H238">
        <v>0</v>
      </c>
      <c r="I238">
        <v>0</v>
      </c>
      <c r="J238">
        <v>0</v>
      </c>
      <c r="K238">
        <v>0</v>
      </c>
      <c r="L238">
        <v>0</v>
      </c>
      <c r="M238">
        <v>0</v>
      </c>
      <c r="N238">
        <v>0</v>
      </c>
      <c r="O238">
        <v>0</v>
      </c>
      <c r="P238">
        <v>0</v>
      </c>
      <c r="Q238">
        <v>3444528</v>
      </c>
      <c r="R238">
        <v>41806712</v>
      </c>
      <c r="S238">
        <v>0</v>
      </c>
      <c r="T238">
        <v>0</v>
      </c>
      <c r="U238">
        <v>14996</v>
      </c>
      <c r="V238">
        <v>0</v>
      </c>
      <c r="W238">
        <v>0</v>
      </c>
      <c r="X238">
        <v>0</v>
      </c>
      <c r="Y238">
        <v>1738900</v>
      </c>
      <c r="Z238">
        <v>851140</v>
      </c>
      <c r="AA238">
        <v>543884</v>
      </c>
      <c r="AB238">
        <v>0</v>
      </c>
      <c r="AC238">
        <v>0</v>
      </c>
      <c r="AD238">
        <v>0</v>
      </c>
      <c r="AE238">
        <v>0</v>
      </c>
      <c r="AF238">
        <v>0</v>
      </c>
      <c r="AG238">
        <v>0</v>
      </c>
      <c r="AH238">
        <v>281519804</v>
      </c>
      <c r="AM238" s="2" t="s">
        <v>86</v>
      </c>
    </row>
    <row r="239" spans="1:39" x14ac:dyDescent="0.15">
      <c r="A239" t="s">
        <v>41</v>
      </c>
      <c r="B239">
        <v>50485932</v>
      </c>
      <c r="C239">
        <v>514405884</v>
      </c>
      <c r="D239">
        <v>37868784</v>
      </c>
      <c r="E239">
        <v>0</v>
      </c>
      <c r="F239">
        <v>81973756</v>
      </c>
      <c r="G239">
        <v>832</v>
      </c>
      <c r="H239">
        <v>780</v>
      </c>
      <c r="I239">
        <v>12</v>
      </c>
      <c r="J239">
        <v>0</v>
      </c>
      <c r="K239">
        <v>116</v>
      </c>
      <c r="L239">
        <v>8696</v>
      </c>
      <c r="M239">
        <v>49180</v>
      </c>
      <c r="N239">
        <v>0</v>
      </c>
      <c r="O239">
        <v>122436</v>
      </c>
      <c r="P239">
        <v>0</v>
      </c>
      <c r="Q239">
        <v>20450944</v>
      </c>
      <c r="R239">
        <v>92250992</v>
      </c>
      <c r="S239">
        <v>63272</v>
      </c>
      <c r="T239">
        <v>4</v>
      </c>
      <c r="U239">
        <v>147652</v>
      </c>
      <c r="V239">
        <v>0</v>
      </c>
      <c r="W239">
        <v>0</v>
      </c>
      <c r="X239">
        <v>4024</v>
      </c>
      <c r="Y239">
        <v>13296704</v>
      </c>
      <c r="Z239">
        <v>4081944</v>
      </c>
      <c r="AA239">
        <v>603620</v>
      </c>
      <c r="AB239">
        <v>0</v>
      </c>
      <c r="AC239">
        <v>0</v>
      </c>
      <c r="AD239">
        <v>397548</v>
      </c>
      <c r="AE239">
        <v>0</v>
      </c>
      <c r="AF239">
        <v>0</v>
      </c>
      <c r="AG239">
        <v>3980</v>
      </c>
      <c r="AH239">
        <v>816217092</v>
      </c>
      <c r="AM239" s="2" t="s">
        <v>41</v>
      </c>
    </row>
    <row r="240" spans="1:39" x14ac:dyDescent="0.15">
      <c r="AI240" t="s">
        <v>41</v>
      </c>
      <c r="AJ240" t="s">
        <v>87</v>
      </c>
      <c r="AK240" t="s">
        <v>108</v>
      </c>
    </row>
    <row r="241" spans="1:39" x14ac:dyDescent="0.15">
      <c r="A241" t="s">
        <v>88</v>
      </c>
      <c r="B241">
        <f t="shared" ref="B241:AH241" si="80">SUM(B234:B237)</f>
        <v>21077912</v>
      </c>
      <c r="C241">
        <f t="shared" si="80"/>
        <v>350667760</v>
      </c>
      <c r="D241">
        <f t="shared" si="80"/>
        <v>19705632</v>
      </c>
      <c r="E241">
        <f t="shared" si="80"/>
        <v>0</v>
      </c>
      <c r="F241">
        <f t="shared" si="80"/>
        <v>60163408</v>
      </c>
      <c r="G241">
        <f t="shared" si="80"/>
        <v>832</v>
      </c>
      <c r="H241">
        <f t="shared" si="80"/>
        <v>780</v>
      </c>
      <c r="I241">
        <f t="shared" si="80"/>
        <v>12</v>
      </c>
      <c r="J241">
        <f t="shared" si="80"/>
        <v>0</v>
      </c>
      <c r="K241">
        <f t="shared" si="80"/>
        <v>116</v>
      </c>
      <c r="L241">
        <f t="shared" si="80"/>
        <v>8696</v>
      </c>
      <c r="M241">
        <f t="shared" si="80"/>
        <v>49180</v>
      </c>
      <c r="N241">
        <f t="shared" si="80"/>
        <v>0</v>
      </c>
      <c r="O241">
        <f t="shared" si="80"/>
        <v>122436</v>
      </c>
      <c r="P241">
        <f t="shared" si="80"/>
        <v>0</v>
      </c>
      <c r="Q241">
        <f t="shared" si="80"/>
        <v>17006416</v>
      </c>
      <c r="R241">
        <f t="shared" si="80"/>
        <v>50444280</v>
      </c>
      <c r="S241">
        <f t="shared" si="80"/>
        <v>63272</v>
      </c>
      <c r="T241">
        <f t="shared" si="80"/>
        <v>4</v>
      </c>
      <c r="U241">
        <f t="shared" si="80"/>
        <v>132656</v>
      </c>
      <c r="V241">
        <f t="shared" si="80"/>
        <v>0</v>
      </c>
      <c r="W241">
        <f t="shared" si="80"/>
        <v>0</v>
      </c>
      <c r="X241">
        <f t="shared" si="80"/>
        <v>4024</v>
      </c>
      <c r="Y241">
        <f t="shared" si="80"/>
        <v>11557804</v>
      </c>
      <c r="Z241">
        <f t="shared" si="80"/>
        <v>3230804</v>
      </c>
      <c r="AA241">
        <f t="shared" si="80"/>
        <v>59736</v>
      </c>
      <c r="AB241">
        <f t="shared" si="80"/>
        <v>0</v>
      </c>
      <c r="AC241">
        <f t="shared" si="80"/>
        <v>0</v>
      </c>
      <c r="AD241">
        <f t="shared" si="80"/>
        <v>397548</v>
      </c>
      <c r="AE241">
        <f t="shared" si="80"/>
        <v>0</v>
      </c>
      <c r="AF241">
        <f t="shared" si="80"/>
        <v>0</v>
      </c>
      <c r="AG241">
        <f t="shared" si="80"/>
        <v>3980</v>
      </c>
      <c r="AH241">
        <f t="shared" si="80"/>
        <v>534697288</v>
      </c>
      <c r="AI241">
        <f>AH241</f>
        <v>534697288</v>
      </c>
      <c r="AJ241">
        <f>$C241+$F241+$R241</f>
        <v>461275448</v>
      </c>
      <c r="AK241">
        <f>AI241-AJ241</f>
        <v>73421840</v>
      </c>
      <c r="AL241" s="4">
        <f>AK241/AI241</f>
        <v>0.13731477912414622</v>
      </c>
      <c r="AM241" t="s">
        <v>88</v>
      </c>
    </row>
    <row r="243" spans="1:39" x14ac:dyDescent="0.15">
      <c r="A243" t="s">
        <v>49</v>
      </c>
      <c r="B243">
        <f t="shared" ref="B243:AH243" si="81">B241/$AH$241</f>
        <v>3.9420271007621042E-2</v>
      </c>
      <c r="C243" s="2">
        <f t="shared" si="81"/>
        <v>0.65582483373283917</v>
      </c>
      <c r="D243" s="2">
        <f t="shared" si="81"/>
        <v>3.6853809514739863E-2</v>
      </c>
      <c r="E243" s="2">
        <f t="shared" si="81"/>
        <v>0</v>
      </c>
      <c r="F243" s="2">
        <f t="shared" si="81"/>
        <v>0.11251863315977768</v>
      </c>
      <c r="G243" s="2">
        <f t="shared" si="81"/>
        <v>1.5560206095528204E-6</v>
      </c>
      <c r="H243" s="2">
        <f t="shared" si="81"/>
        <v>1.4587693214557693E-6</v>
      </c>
      <c r="I243" s="2">
        <f t="shared" si="81"/>
        <v>2.2442604945473373E-8</v>
      </c>
      <c r="J243" s="2">
        <f t="shared" si="81"/>
        <v>0</v>
      </c>
      <c r="K243" s="2">
        <f t="shared" si="81"/>
        <v>2.1694518113957592E-7</v>
      </c>
      <c r="L243" s="2">
        <f t="shared" si="81"/>
        <v>1.6263407717153038E-5</v>
      </c>
      <c r="M243" s="2">
        <f t="shared" si="81"/>
        <v>9.1977275934865035E-5</v>
      </c>
      <c r="N243" s="2">
        <f t="shared" si="81"/>
        <v>0</v>
      </c>
      <c r="O243" s="2">
        <f t="shared" si="81"/>
        <v>2.2898189825866481E-4</v>
      </c>
      <c r="P243" s="2">
        <f t="shared" si="81"/>
        <v>0</v>
      </c>
      <c r="Q243" s="2">
        <f t="shared" si="81"/>
        <v>3.1805689652198127E-2</v>
      </c>
      <c r="R243" s="2">
        <f t="shared" si="81"/>
        <v>9.4341753983236964E-2</v>
      </c>
      <c r="S243" s="2">
        <f t="shared" si="81"/>
        <v>1.1833237500916594E-4</v>
      </c>
      <c r="T243" s="2">
        <f t="shared" si="81"/>
        <v>7.4808683151577906E-9</v>
      </c>
      <c r="U243" s="2">
        <f t="shared" si="81"/>
        <v>2.4809551680389296E-4</v>
      </c>
      <c r="V243" s="2">
        <f t="shared" si="81"/>
        <v>0</v>
      </c>
      <c r="W243" s="2">
        <f t="shared" si="81"/>
        <v>0</v>
      </c>
      <c r="X243" s="2">
        <f t="shared" si="81"/>
        <v>7.5257535250487373E-6</v>
      </c>
      <c r="Y243" s="2">
        <f t="shared" si="81"/>
        <v>2.1615602434100992E-2</v>
      </c>
      <c r="Z243" s="2">
        <f t="shared" si="81"/>
        <v>6.0423048190212623E-3</v>
      </c>
      <c r="AA243" s="2">
        <f t="shared" si="81"/>
        <v>1.1171928741856645E-4</v>
      </c>
      <c r="AB243" s="2">
        <f t="shared" si="81"/>
        <v>0</v>
      </c>
      <c r="AC243" s="2">
        <f t="shared" si="81"/>
        <v>0</v>
      </c>
      <c r="AD243" s="2">
        <f t="shared" si="81"/>
        <v>7.4350105923858738E-4</v>
      </c>
      <c r="AE243" s="2">
        <f t="shared" si="81"/>
        <v>0</v>
      </c>
      <c r="AF243" s="2">
        <f t="shared" si="81"/>
        <v>0</v>
      </c>
      <c r="AG243" s="2">
        <f t="shared" si="81"/>
        <v>7.4434639735820019E-6</v>
      </c>
      <c r="AH243" s="2">
        <f t="shared" si="81"/>
        <v>1</v>
      </c>
      <c r="AM243" t="s">
        <v>49</v>
      </c>
    </row>
    <row r="244" spans="1:39" x14ac:dyDescent="0.15">
      <c r="A244" t="s">
        <v>89</v>
      </c>
      <c r="B244" s="4">
        <f>B241/$AK241</f>
        <v>0.28707959375575443</v>
      </c>
      <c r="C244" s="4" t="s">
        <v>116</v>
      </c>
      <c r="D244" s="4">
        <f>D241/$AK241</f>
        <v>0.26838924222002608</v>
      </c>
      <c r="E244" s="4">
        <f>E241/$AK241</f>
        <v>0</v>
      </c>
      <c r="F244" s="4" t="s">
        <v>116</v>
      </c>
      <c r="G244" s="4">
        <f t="shared" ref="G244:Q244" si="82">G241/$AK241</f>
        <v>1.1331778119426045E-5</v>
      </c>
      <c r="H244" s="4">
        <f t="shared" si="82"/>
        <v>1.0623541986961917E-5</v>
      </c>
      <c r="I244" s="4">
        <f t="shared" si="82"/>
        <v>1.6343910749172182E-7</v>
      </c>
      <c r="J244" s="4">
        <f t="shared" si="82"/>
        <v>0</v>
      </c>
      <c r="K244" s="4">
        <f t="shared" si="82"/>
        <v>1.5799113724199774E-6</v>
      </c>
      <c r="L244" s="4">
        <f t="shared" si="82"/>
        <v>1.1843887322900106E-4</v>
      </c>
      <c r="M244" s="4">
        <f t="shared" si="82"/>
        <v>6.698279422035732E-4</v>
      </c>
      <c r="N244" s="4">
        <f t="shared" si="82"/>
        <v>0</v>
      </c>
      <c r="O244" s="4">
        <f t="shared" si="82"/>
        <v>1.6675692137380377E-3</v>
      </c>
      <c r="P244" s="4">
        <f t="shared" si="82"/>
        <v>0</v>
      </c>
      <c r="Q244" s="4">
        <f t="shared" si="82"/>
        <v>0.23162612105607813</v>
      </c>
      <c r="R244" s="4" t="s">
        <v>116</v>
      </c>
      <c r="S244" s="4">
        <f t="shared" ref="S244:AG244" si="83">S241/$AK241</f>
        <v>8.6175993410135185E-4</v>
      </c>
      <c r="T244" s="4">
        <f t="shared" si="83"/>
        <v>5.44797024972406E-8</v>
      </c>
      <c r="U244" s="4">
        <f t="shared" si="83"/>
        <v>1.8067648536184873E-3</v>
      </c>
      <c r="V244" s="4">
        <f t="shared" si="83"/>
        <v>0</v>
      </c>
      <c r="W244" s="4">
        <f t="shared" si="83"/>
        <v>0</v>
      </c>
      <c r="X244" s="4">
        <f t="shared" si="83"/>
        <v>5.4806580712224045E-5</v>
      </c>
      <c r="Y244" s="4">
        <f t="shared" si="83"/>
        <v>0.15741643086035437</v>
      </c>
      <c r="Z244" s="4">
        <f t="shared" si="83"/>
        <v>4.4003310186723731E-2</v>
      </c>
      <c r="AA244" s="4">
        <f t="shared" si="83"/>
        <v>8.1359987709379118E-4</v>
      </c>
      <c r="AB244" s="4">
        <f t="shared" si="83"/>
        <v>0</v>
      </c>
      <c r="AC244" s="4">
        <f t="shared" si="83"/>
        <v>0</v>
      </c>
      <c r="AD244" s="4">
        <f t="shared" si="83"/>
        <v>5.414574192093252E-3</v>
      </c>
      <c r="AE244" s="4">
        <f t="shared" si="83"/>
        <v>0</v>
      </c>
      <c r="AF244" s="4">
        <f t="shared" si="83"/>
        <v>0</v>
      </c>
      <c r="AG244" s="4">
        <f t="shared" si="83"/>
        <v>5.4207303984754399E-5</v>
      </c>
      <c r="AH244" s="4">
        <f>SUM(B244:AG244)</f>
        <v>1</v>
      </c>
      <c r="AM244" t="s">
        <v>89</v>
      </c>
    </row>
    <row r="246" spans="1:39" x14ac:dyDescent="0.15">
      <c r="A246" t="s">
        <v>109</v>
      </c>
      <c r="B246">
        <f t="shared" ref="B246:AG246" si="84">COUNTIF(B241,"&gt;1000")</f>
        <v>1</v>
      </c>
      <c r="C246">
        <f t="shared" si="84"/>
        <v>1</v>
      </c>
      <c r="D246">
        <f t="shared" si="84"/>
        <v>1</v>
      </c>
      <c r="E246">
        <f t="shared" si="84"/>
        <v>0</v>
      </c>
      <c r="F246">
        <f t="shared" si="84"/>
        <v>1</v>
      </c>
      <c r="G246">
        <f t="shared" si="84"/>
        <v>0</v>
      </c>
      <c r="H246">
        <f t="shared" si="84"/>
        <v>0</v>
      </c>
      <c r="I246">
        <f t="shared" si="84"/>
        <v>0</v>
      </c>
      <c r="J246">
        <f t="shared" si="84"/>
        <v>0</v>
      </c>
      <c r="K246">
        <f t="shared" si="84"/>
        <v>0</v>
      </c>
      <c r="L246">
        <f t="shared" si="84"/>
        <v>1</v>
      </c>
      <c r="M246">
        <f t="shared" si="84"/>
        <v>1</v>
      </c>
      <c r="N246">
        <f t="shared" si="84"/>
        <v>0</v>
      </c>
      <c r="O246">
        <f t="shared" si="84"/>
        <v>1</v>
      </c>
      <c r="P246">
        <f t="shared" si="84"/>
        <v>0</v>
      </c>
      <c r="Q246">
        <f t="shared" si="84"/>
        <v>1</v>
      </c>
      <c r="R246">
        <f t="shared" si="84"/>
        <v>1</v>
      </c>
      <c r="S246">
        <f t="shared" si="84"/>
        <v>1</v>
      </c>
      <c r="T246">
        <f t="shared" si="84"/>
        <v>0</v>
      </c>
      <c r="U246">
        <f t="shared" si="84"/>
        <v>1</v>
      </c>
      <c r="V246">
        <f t="shared" si="84"/>
        <v>0</v>
      </c>
      <c r="W246">
        <f t="shared" si="84"/>
        <v>0</v>
      </c>
      <c r="X246">
        <f t="shared" si="84"/>
        <v>1</v>
      </c>
      <c r="Y246">
        <f t="shared" si="84"/>
        <v>1</v>
      </c>
      <c r="Z246">
        <f t="shared" si="84"/>
        <v>1</v>
      </c>
      <c r="AA246">
        <f t="shared" si="84"/>
        <v>1</v>
      </c>
      <c r="AB246">
        <f t="shared" si="84"/>
        <v>0</v>
      </c>
      <c r="AC246">
        <f t="shared" si="84"/>
        <v>0</v>
      </c>
      <c r="AD246">
        <f t="shared" si="84"/>
        <v>1</v>
      </c>
      <c r="AE246">
        <f t="shared" si="84"/>
        <v>0</v>
      </c>
      <c r="AF246">
        <f t="shared" si="84"/>
        <v>0</v>
      </c>
      <c r="AG246">
        <f t="shared" si="84"/>
        <v>1</v>
      </c>
      <c r="AH246">
        <f>SUM(B246:AG246)-SUM($C246,$F246,$H246,$R246,$X246)</f>
        <v>13</v>
      </c>
    </row>
    <row r="247" spans="1:39" x14ac:dyDescent="0.15">
      <c r="A247" t="s">
        <v>117</v>
      </c>
      <c r="AM247" t="s">
        <v>96</v>
      </c>
    </row>
    <row r="249" spans="1:39" x14ac:dyDescent="0.15">
      <c r="A249" s="9" t="s">
        <v>111</v>
      </c>
      <c r="B249">
        <f t="shared" ref="B249:AG249" si="85">COUNTIF(B244,"&gt;0.01")</f>
        <v>1</v>
      </c>
      <c r="C249">
        <f t="shared" si="85"/>
        <v>0</v>
      </c>
      <c r="D249">
        <f t="shared" si="85"/>
        <v>1</v>
      </c>
      <c r="E249">
        <f t="shared" si="85"/>
        <v>0</v>
      </c>
      <c r="F249">
        <f t="shared" si="85"/>
        <v>0</v>
      </c>
      <c r="G249">
        <f t="shared" si="85"/>
        <v>0</v>
      </c>
      <c r="H249">
        <f t="shared" si="85"/>
        <v>0</v>
      </c>
      <c r="I249">
        <f t="shared" si="85"/>
        <v>0</v>
      </c>
      <c r="J249">
        <f t="shared" si="85"/>
        <v>0</v>
      </c>
      <c r="K249">
        <f t="shared" si="85"/>
        <v>0</v>
      </c>
      <c r="L249">
        <f t="shared" si="85"/>
        <v>0</v>
      </c>
      <c r="M249">
        <f t="shared" si="85"/>
        <v>0</v>
      </c>
      <c r="N249">
        <f t="shared" si="85"/>
        <v>0</v>
      </c>
      <c r="O249">
        <f t="shared" si="85"/>
        <v>0</v>
      </c>
      <c r="P249">
        <f t="shared" si="85"/>
        <v>0</v>
      </c>
      <c r="Q249">
        <f t="shared" si="85"/>
        <v>1</v>
      </c>
      <c r="R249">
        <f t="shared" si="85"/>
        <v>0</v>
      </c>
      <c r="S249">
        <f t="shared" si="85"/>
        <v>0</v>
      </c>
      <c r="T249">
        <f t="shared" si="85"/>
        <v>0</v>
      </c>
      <c r="U249">
        <f t="shared" si="85"/>
        <v>0</v>
      </c>
      <c r="V249">
        <f t="shared" si="85"/>
        <v>0</v>
      </c>
      <c r="W249">
        <f t="shared" si="85"/>
        <v>0</v>
      </c>
      <c r="X249">
        <f t="shared" si="85"/>
        <v>0</v>
      </c>
      <c r="Y249">
        <f t="shared" si="85"/>
        <v>1</v>
      </c>
      <c r="Z249">
        <f t="shared" si="85"/>
        <v>1</v>
      </c>
      <c r="AA249">
        <f t="shared" si="85"/>
        <v>0</v>
      </c>
      <c r="AB249">
        <f t="shared" si="85"/>
        <v>0</v>
      </c>
      <c r="AC249">
        <f t="shared" si="85"/>
        <v>0</v>
      </c>
      <c r="AD249">
        <f t="shared" si="85"/>
        <v>0</v>
      </c>
      <c r="AE249">
        <f t="shared" si="85"/>
        <v>0</v>
      </c>
      <c r="AF249">
        <f t="shared" si="85"/>
        <v>0</v>
      </c>
      <c r="AG249">
        <f t="shared" si="85"/>
        <v>0</v>
      </c>
      <c r="AH249">
        <f>SUM(B249:AC249)</f>
        <v>5</v>
      </c>
    </row>
    <row r="252" spans="1:39" x14ac:dyDescent="0.15">
      <c r="A252" t="e">
        <v>#VALUE!</v>
      </c>
      <c r="B252" t="s">
        <v>122</v>
      </c>
      <c r="C252" t="s">
        <v>123</v>
      </c>
      <c r="D252" t="s">
        <v>124</v>
      </c>
      <c r="E252" t="s">
        <v>125</v>
      </c>
      <c r="F252" t="s">
        <v>126</v>
      </c>
      <c r="G252" t="s">
        <v>127</v>
      </c>
      <c r="H252" t="s">
        <v>128</v>
      </c>
      <c r="I252" t="s">
        <v>129</v>
      </c>
      <c r="J252" t="s">
        <v>130</v>
      </c>
      <c r="K252" t="s">
        <v>131</v>
      </c>
      <c r="L252" t="s">
        <v>132</v>
      </c>
      <c r="M252" t="s">
        <v>133</v>
      </c>
      <c r="N252" t="s">
        <v>134</v>
      </c>
    </row>
    <row r="254" spans="1:39" x14ac:dyDescent="0.15">
      <c r="A254" t="s">
        <v>135</v>
      </c>
      <c r="B254" t="s">
        <v>136</v>
      </c>
      <c r="C254" t="s">
        <v>137</v>
      </c>
      <c r="D254" t="s">
        <v>138</v>
      </c>
      <c r="E254" t="s">
        <v>139</v>
      </c>
      <c r="F254" t="s">
        <v>140</v>
      </c>
      <c r="G254" t="s">
        <v>141</v>
      </c>
      <c r="H254" t="s">
        <v>142</v>
      </c>
      <c r="I254" t="s">
        <v>143</v>
      </c>
      <c r="J254" t="s">
        <v>144</v>
      </c>
      <c r="K254" t="s">
        <v>50</v>
      </c>
      <c r="L254" t="s">
        <v>145</v>
      </c>
      <c r="M254" t="s">
        <v>146</v>
      </c>
      <c r="N254" t="s">
        <v>137</v>
      </c>
      <c r="O254" t="s">
        <v>147</v>
      </c>
    </row>
    <row r="257" spans="1:34" x14ac:dyDescent="0.15">
      <c r="A257" t="s">
        <v>50</v>
      </c>
      <c r="B257" t="s">
        <v>51</v>
      </c>
      <c r="C257" t="s">
        <v>52</v>
      </c>
      <c r="D257" t="s">
        <v>53</v>
      </c>
      <c r="E257" t="s">
        <v>55</v>
      </c>
      <c r="F257" t="s">
        <v>56</v>
      </c>
      <c r="G257" t="s">
        <v>106</v>
      </c>
      <c r="H257" t="s">
        <v>57</v>
      </c>
      <c r="I257" t="s">
        <v>60</v>
      </c>
      <c r="J257" t="s">
        <v>62</v>
      </c>
      <c r="K257" t="s">
        <v>64</v>
      </c>
      <c r="L257" t="s">
        <v>94</v>
      </c>
      <c r="M257" t="s">
        <v>65</v>
      </c>
      <c r="N257" t="s">
        <v>68</v>
      </c>
      <c r="O257" t="s">
        <v>69</v>
      </c>
      <c r="P257" t="s">
        <v>119</v>
      </c>
      <c r="Q257" t="s">
        <v>120</v>
      </c>
      <c r="R257" t="s">
        <v>70</v>
      </c>
      <c r="S257" t="s">
        <v>71</v>
      </c>
      <c r="T257" t="s">
        <v>95</v>
      </c>
      <c r="U257" t="s">
        <v>72</v>
      </c>
      <c r="V257" t="s">
        <v>73</v>
      </c>
      <c r="W257" t="s">
        <v>74</v>
      </c>
      <c r="X257" t="s">
        <v>75</v>
      </c>
      <c r="Y257" t="s">
        <v>77</v>
      </c>
      <c r="Z257" t="s">
        <v>78</v>
      </c>
      <c r="AA257" t="s">
        <v>79</v>
      </c>
      <c r="AB257" t="s">
        <v>80</v>
      </c>
      <c r="AC257" t="s">
        <v>41</v>
      </c>
    </row>
    <row r="258" spans="1:34" x14ac:dyDescent="0.15">
      <c r="A258" t="s">
        <v>82</v>
      </c>
      <c r="B258">
        <v>0</v>
      </c>
      <c r="C258">
        <v>65463940</v>
      </c>
      <c r="D258">
        <v>4590696</v>
      </c>
      <c r="E258">
        <v>8</v>
      </c>
      <c r="F258">
        <v>64172708</v>
      </c>
      <c r="G258">
        <v>7948</v>
      </c>
      <c r="H258">
        <v>996</v>
      </c>
      <c r="I258">
        <v>0</v>
      </c>
      <c r="J258">
        <v>0</v>
      </c>
      <c r="K258">
        <v>0</v>
      </c>
      <c r="L258">
        <v>0</v>
      </c>
      <c r="M258">
        <v>328136</v>
      </c>
      <c r="N258">
        <v>12903376</v>
      </c>
      <c r="O258">
        <v>27013812</v>
      </c>
      <c r="P258">
        <v>0</v>
      </c>
      <c r="Q258">
        <v>2548876</v>
      </c>
      <c r="R258">
        <v>111900</v>
      </c>
      <c r="S258">
        <v>56</v>
      </c>
      <c r="T258">
        <v>0</v>
      </c>
      <c r="U258">
        <v>1116</v>
      </c>
      <c r="V258">
        <v>1139564</v>
      </c>
      <c r="W258">
        <v>97260</v>
      </c>
      <c r="X258">
        <v>0</v>
      </c>
      <c r="Y258">
        <v>8</v>
      </c>
      <c r="Z258">
        <v>0</v>
      </c>
      <c r="AA258">
        <v>0</v>
      </c>
      <c r="AB258">
        <v>0</v>
      </c>
      <c r="AC258">
        <v>178380400</v>
      </c>
      <c r="AH258" s="2" t="s">
        <v>82</v>
      </c>
    </row>
    <row r="259" spans="1:34" x14ac:dyDescent="0.15">
      <c r="A259" t="s">
        <v>83</v>
      </c>
      <c r="B259">
        <v>0</v>
      </c>
      <c r="C259">
        <v>84178380</v>
      </c>
      <c r="D259">
        <v>1967916</v>
      </c>
      <c r="E259">
        <v>0</v>
      </c>
      <c r="F259">
        <v>112</v>
      </c>
      <c r="G259">
        <v>0</v>
      </c>
      <c r="H259">
        <v>0</v>
      </c>
      <c r="I259">
        <v>0</v>
      </c>
      <c r="J259">
        <v>0</v>
      </c>
      <c r="K259">
        <v>2712</v>
      </c>
      <c r="L259">
        <v>0</v>
      </c>
      <c r="M259">
        <v>180760</v>
      </c>
      <c r="N259">
        <v>5924588</v>
      </c>
      <c r="O259">
        <v>35096348</v>
      </c>
      <c r="P259">
        <v>3544</v>
      </c>
      <c r="Q259">
        <v>0</v>
      </c>
      <c r="R259">
        <v>8</v>
      </c>
      <c r="S259">
        <v>30216</v>
      </c>
      <c r="T259">
        <v>0</v>
      </c>
      <c r="U259">
        <v>672</v>
      </c>
      <c r="V259">
        <v>800520</v>
      </c>
      <c r="W259">
        <v>620004</v>
      </c>
      <c r="X259">
        <v>0</v>
      </c>
      <c r="Y259">
        <v>0</v>
      </c>
      <c r="Z259">
        <v>360788</v>
      </c>
      <c r="AA259">
        <v>0</v>
      </c>
      <c r="AB259">
        <v>0</v>
      </c>
      <c r="AC259">
        <v>129166568</v>
      </c>
      <c r="AH259" s="2" t="s">
        <v>83</v>
      </c>
    </row>
    <row r="260" spans="1:34" x14ac:dyDescent="0.15">
      <c r="A260" t="s">
        <v>84</v>
      </c>
      <c r="B260">
        <v>0</v>
      </c>
      <c r="C260">
        <v>66399544</v>
      </c>
      <c r="D260">
        <v>0</v>
      </c>
      <c r="E260">
        <v>0</v>
      </c>
      <c r="F260">
        <v>2932</v>
      </c>
      <c r="G260">
        <v>0</v>
      </c>
      <c r="H260">
        <v>0</v>
      </c>
      <c r="I260">
        <v>0</v>
      </c>
      <c r="J260">
        <v>0</v>
      </c>
      <c r="K260">
        <v>0</v>
      </c>
      <c r="L260">
        <v>0</v>
      </c>
      <c r="M260">
        <v>179160</v>
      </c>
      <c r="N260">
        <v>2829576</v>
      </c>
      <c r="O260">
        <v>3867328</v>
      </c>
      <c r="P260">
        <v>48</v>
      </c>
      <c r="Q260">
        <v>0</v>
      </c>
      <c r="R260">
        <v>48440</v>
      </c>
      <c r="S260">
        <v>255668</v>
      </c>
      <c r="T260">
        <v>0</v>
      </c>
      <c r="U260">
        <v>148</v>
      </c>
      <c r="V260">
        <v>15253588</v>
      </c>
      <c r="W260">
        <v>0</v>
      </c>
      <c r="X260">
        <v>0</v>
      </c>
      <c r="Y260">
        <v>0</v>
      </c>
      <c r="Z260">
        <v>0</v>
      </c>
      <c r="AA260">
        <v>0</v>
      </c>
      <c r="AB260">
        <v>0</v>
      </c>
      <c r="AC260">
        <v>88836432</v>
      </c>
      <c r="AH260" s="2" t="s">
        <v>84</v>
      </c>
    </row>
    <row r="261" spans="1:34" x14ac:dyDescent="0.15">
      <c r="A261" t="s">
        <v>85</v>
      </c>
      <c r="B261">
        <v>19942956</v>
      </c>
      <c r="C261">
        <v>43140848</v>
      </c>
      <c r="D261">
        <v>396932</v>
      </c>
      <c r="E261">
        <v>0</v>
      </c>
      <c r="F261">
        <v>30351992</v>
      </c>
      <c r="G261">
        <v>0</v>
      </c>
      <c r="H261">
        <v>268</v>
      </c>
      <c r="I261">
        <v>0</v>
      </c>
      <c r="J261">
        <v>88</v>
      </c>
      <c r="K261">
        <v>0</v>
      </c>
      <c r="L261">
        <v>0</v>
      </c>
      <c r="M261">
        <v>102072</v>
      </c>
      <c r="N261">
        <v>5364720</v>
      </c>
      <c r="O261">
        <v>16565012</v>
      </c>
      <c r="P261">
        <v>4</v>
      </c>
      <c r="Q261">
        <v>0</v>
      </c>
      <c r="R261">
        <v>25648</v>
      </c>
      <c r="S261">
        <v>0</v>
      </c>
      <c r="T261">
        <v>0</v>
      </c>
      <c r="U261">
        <v>732</v>
      </c>
      <c r="V261">
        <v>426868</v>
      </c>
      <c r="W261">
        <v>302080</v>
      </c>
      <c r="X261">
        <v>0</v>
      </c>
      <c r="Y261">
        <v>0</v>
      </c>
      <c r="Z261">
        <v>0</v>
      </c>
      <c r="AA261">
        <v>0</v>
      </c>
      <c r="AB261">
        <v>0</v>
      </c>
      <c r="AC261">
        <v>116620220</v>
      </c>
      <c r="AH261" s="2" t="s">
        <v>85</v>
      </c>
    </row>
    <row r="262" spans="1:34" x14ac:dyDescent="0.15">
      <c r="A262" t="s">
        <v>86</v>
      </c>
      <c r="B262">
        <v>40337168</v>
      </c>
      <c r="C262">
        <v>162936556</v>
      </c>
      <c r="D262">
        <v>1854672</v>
      </c>
      <c r="E262">
        <v>0</v>
      </c>
      <c r="F262">
        <v>26967568</v>
      </c>
      <c r="G262">
        <v>0</v>
      </c>
      <c r="H262">
        <v>0</v>
      </c>
      <c r="I262">
        <v>4</v>
      </c>
      <c r="J262">
        <v>0</v>
      </c>
      <c r="K262">
        <v>0</v>
      </c>
      <c r="L262">
        <v>0</v>
      </c>
      <c r="M262">
        <v>0</v>
      </c>
      <c r="N262">
        <v>11308024</v>
      </c>
      <c r="O262">
        <v>48647744</v>
      </c>
      <c r="P262">
        <v>0</v>
      </c>
      <c r="Q262">
        <v>0</v>
      </c>
      <c r="R262">
        <v>0</v>
      </c>
      <c r="S262">
        <v>239080</v>
      </c>
      <c r="T262">
        <v>0</v>
      </c>
      <c r="U262">
        <v>20</v>
      </c>
      <c r="V262">
        <v>4733496</v>
      </c>
      <c r="W262">
        <v>112060</v>
      </c>
      <c r="X262">
        <v>1322552</v>
      </c>
      <c r="Y262">
        <v>0</v>
      </c>
      <c r="Z262">
        <v>0</v>
      </c>
      <c r="AA262">
        <v>0</v>
      </c>
      <c r="AB262">
        <v>0</v>
      </c>
      <c r="AC262">
        <v>298458944</v>
      </c>
      <c r="AH262" s="2" t="s">
        <v>86</v>
      </c>
    </row>
    <row r="263" spans="1:34" x14ac:dyDescent="0.15">
      <c r="A263" t="s">
        <v>41</v>
      </c>
      <c r="B263">
        <v>60280124</v>
      </c>
      <c r="C263">
        <v>422119268</v>
      </c>
      <c r="D263">
        <v>8810216</v>
      </c>
      <c r="E263">
        <v>8</v>
      </c>
      <c r="F263">
        <v>121495312</v>
      </c>
      <c r="G263">
        <v>7948</v>
      </c>
      <c r="H263">
        <v>1264</v>
      </c>
      <c r="I263">
        <v>4</v>
      </c>
      <c r="J263">
        <v>88</v>
      </c>
      <c r="K263">
        <v>2712</v>
      </c>
      <c r="L263">
        <v>0</v>
      </c>
      <c r="M263">
        <v>790128</v>
      </c>
      <c r="N263">
        <v>38330284</v>
      </c>
      <c r="O263">
        <v>131190244</v>
      </c>
      <c r="P263">
        <v>3596</v>
      </c>
      <c r="Q263">
        <v>2548876</v>
      </c>
      <c r="R263">
        <v>185996</v>
      </c>
      <c r="S263">
        <v>525020</v>
      </c>
      <c r="T263">
        <v>0</v>
      </c>
      <c r="U263">
        <v>2688</v>
      </c>
      <c r="V263">
        <v>22354036</v>
      </c>
      <c r="W263">
        <v>1131404</v>
      </c>
      <c r="X263">
        <v>1322552</v>
      </c>
      <c r="Y263">
        <v>8</v>
      </c>
      <c r="Z263">
        <v>360788</v>
      </c>
      <c r="AA263">
        <v>0</v>
      </c>
      <c r="AB263">
        <v>0</v>
      </c>
      <c r="AC263">
        <v>811462564</v>
      </c>
      <c r="AH263" s="2" t="s">
        <v>41</v>
      </c>
    </row>
    <row r="264" spans="1:34" x14ac:dyDescent="0.15">
      <c r="AD264" t="s">
        <v>41</v>
      </c>
      <c r="AE264" t="s">
        <v>87</v>
      </c>
      <c r="AF264" t="s">
        <v>108</v>
      </c>
    </row>
    <row r="265" spans="1:34" x14ac:dyDescent="0.15">
      <c r="A265" t="s">
        <v>88</v>
      </c>
      <c r="B265">
        <f t="shared" ref="B265:AC265" si="86">SUM(B258:B261)</f>
        <v>19942956</v>
      </c>
      <c r="C265">
        <f t="shared" si="86"/>
        <v>259182712</v>
      </c>
      <c r="D265">
        <f t="shared" si="86"/>
        <v>6955544</v>
      </c>
      <c r="E265">
        <f t="shared" si="86"/>
        <v>8</v>
      </c>
      <c r="F265">
        <f t="shared" si="86"/>
        <v>94527744</v>
      </c>
      <c r="G265">
        <f t="shared" si="86"/>
        <v>7948</v>
      </c>
      <c r="H265">
        <f t="shared" si="86"/>
        <v>1264</v>
      </c>
      <c r="I265">
        <f t="shared" si="86"/>
        <v>0</v>
      </c>
      <c r="J265">
        <f t="shared" si="86"/>
        <v>88</v>
      </c>
      <c r="K265">
        <f t="shared" si="86"/>
        <v>2712</v>
      </c>
      <c r="L265">
        <f t="shared" si="86"/>
        <v>0</v>
      </c>
      <c r="M265">
        <f t="shared" si="86"/>
        <v>790128</v>
      </c>
      <c r="N265">
        <f t="shared" si="86"/>
        <v>27022260</v>
      </c>
      <c r="O265">
        <f t="shared" si="86"/>
        <v>82542500</v>
      </c>
      <c r="P265">
        <f t="shared" si="86"/>
        <v>3596</v>
      </c>
      <c r="Q265">
        <f t="shared" si="86"/>
        <v>2548876</v>
      </c>
      <c r="R265">
        <f t="shared" si="86"/>
        <v>185996</v>
      </c>
      <c r="S265">
        <f t="shared" si="86"/>
        <v>285940</v>
      </c>
      <c r="T265">
        <f t="shared" si="86"/>
        <v>0</v>
      </c>
      <c r="U265">
        <f t="shared" si="86"/>
        <v>2668</v>
      </c>
      <c r="V265">
        <f t="shared" si="86"/>
        <v>17620540</v>
      </c>
      <c r="W265">
        <f t="shared" si="86"/>
        <v>1019344</v>
      </c>
      <c r="X265">
        <f t="shared" si="86"/>
        <v>0</v>
      </c>
      <c r="Y265">
        <f t="shared" si="86"/>
        <v>8</v>
      </c>
      <c r="Z265">
        <f t="shared" si="86"/>
        <v>360788</v>
      </c>
      <c r="AA265">
        <f t="shared" si="86"/>
        <v>0</v>
      </c>
      <c r="AB265">
        <f t="shared" si="86"/>
        <v>0</v>
      </c>
      <c r="AC265">
        <f t="shared" si="86"/>
        <v>513003620</v>
      </c>
      <c r="AD265">
        <f>AC265</f>
        <v>513003620</v>
      </c>
      <c r="AE265">
        <f>$C265+$F265+$O265</f>
        <v>436252956</v>
      </c>
      <c r="AF265">
        <f>AD265-AE265</f>
        <v>76750664</v>
      </c>
      <c r="AG265" s="4">
        <f>AF265/AD265</f>
        <v>0.1496103750690882</v>
      </c>
      <c r="AH265" t="s">
        <v>88</v>
      </c>
    </row>
    <row r="267" spans="1:34" x14ac:dyDescent="0.15">
      <c r="A267" t="s">
        <v>49</v>
      </c>
      <c r="B267" s="2">
        <f t="shared" ref="B267:AC267" si="87">B265/$AC$265</f>
        <v>3.8874883572946328E-2</v>
      </c>
      <c r="C267" s="2">
        <f t="shared" si="87"/>
        <v>0.50522589294788989</v>
      </c>
      <c r="D267" s="2">
        <f t="shared" si="87"/>
        <v>1.355846962639367E-2</v>
      </c>
      <c r="E267" s="2">
        <f t="shared" si="87"/>
        <v>1.5594431867751733E-8</v>
      </c>
      <c r="F267" s="2">
        <f t="shared" si="87"/>
        <v>0.1842633079275347</v>
      </c>
      <c r="G267" s="2">
        <f t="shared" si="87"/>
        <v>1.5493068060611345E-5</v>
      </c>
      <c r="H267" s="2">
        <f t="shared" si="87"/>
        <v>2.4639202351047738E-6</v>
      </c>
      <c r="I267" s="2">
        <f t="shared" si="87"/>
        <v>0</v>
      </c>
      <c r="J267" s="2">
        <f t="shared" si="87"/>
        <v>1.7153875054526905E-7</v>
      </c>
      <c r="K267" s="2">
        <f t="shared" si="87"/>
        <v>5.2865124031678374E-6</v>
      </c>
      <c r="L267" s="2">
        <f t="shared" si="87"/>
        <v>0</v>
      </c>
      <c r="M267" s="2">
        <f t="shared" si="87"/>
        <v>1.5401996578503676E-3</v>
      </c>
      <c r="N267" s="2">
        <f t="shared" si="87"/>
        <v>5.2674599060334115E-2</v>
      </c>
      <c r="O267" s="2">
        <f t="shared" si="87"/>
        <v>0.16090042405548718</v>
      </c>
      <c r="P267" s="2">
        <f t="shared" si="87"/>
        <v>7.0096971245544035E-6</v>
      </c>
      <c r="Q267" s="2">
        <f t="shared" si="87"/>
        <v>4.9685341401684456E-3</v>
      </c>
      <c r="R267" s="2">
        <f t="shared" si="87"/>
        <v>3.6256274370929389E-4</v>
      </c>
      <c r="S267" s="2">
        <f t="shared" si="87"/>
        <v>5.5738398103311634E-4</v>
      </c>
      <c r="T267" s="2">
        <f t="shared" si="87"/>
        <v>0</v>
      </c>
      <c r="U267" s="2">
        <f t="shared" si="87"/>
        <v>5.2007430278952024E-6</v>
      </c>
      <c r="V267" s="2">
        <f t="shared" si="87"/>
        <v>3.4347788812874265E-2</v>
      </c>
      <c r="W267" s="2">
        <f t="shared" si="87"/>
        <v>1.9870113197251902E-3</v>
      </c>
      <c r="X267" s="2">
        <f t="shared" si="87"/>
        <v>0</v>
      </c>
      <c r="Y267" s="2">
        <f t="shared" si="87"/>
        <v>1.5594431867751733E-8</v>
      </c>
      <c r="Z267" s="2">
        <f t="shared" si="87"/>
        <v>7.0328548558780152E-4</v>
      </c>
      <c r="AA267" s="2">
        <f t="shared" si="87"/>
        <v>0</v>
      </c>
      <c r="AB267" s="2">
        <f t="shared" si="87"/>
        <v>0</v>
      </c>
      <c r="AC267" s="2">
        <f t="shared" si="87"/>
        <v>1</v>
      </c>
      <c r="AH267" t="s">
        <v>49</v>
      </c>
    </row>
    <row r="268" spans="1:34" x14ac:dyDescent="0.15">
      <c r="A268" t="s">
        <v>89</v>
      </c>
      <c r="B268" s="4">
        <f>B265/$AF265</f>
        <v>0.2598408269145398</v>
      </c>
      <c r="C268" s="4" t="s">
        <v>116</v>
      </c>
      <c r="D268" s="4">
        <f>D265/$AF265</f>
        <v>9.0625196415238835E-2</v>
      </c>
      <c r="E268" s="4">
        <f>E265/$AF265</f>
        <v>1.0423362591364682E-7</v>
      </c>
      <c r="F268" s="4" t="s">
        <v>116</v>
      </c>
      <c r="G268" s="4">
        <f t="shared" ref="G268:N268" si="88">G265/$AF265</f>
        <v>1.0355610734520812E-4</v>
      </c>
      <c r="H268" s="4">
        <f t="shared" si="88"/>
        <v>1.6468912894356197E-5</v>
      </c>
      <c r="I268" s="4">
        <f t="shared" si="88"/>
        <v>0</v>
      </c>
      <c r="J268" s="4">
        <f t="shared" si="88"/>
        <v>1.146569885050115E-6</v>
      </c>
      <c r="K268" s="4">
        <f t="shared" si="88"/>
        <v>3.5335199184726269E-5</v>
      </c>
      <c r="L268" s="4">
        <f t="shared" si="88"/>
        <v>0</v>
      </c>
      <c r="M268" s="4">
        <f t="shared" si="88"/>
        <v>1.0294738296987242E-2</v>
      </c>
      <c r="N268" s="4">
        <f t="shared" si="88"/>
        <v>0.35207851752266273</v>
      </c>
      <c r="O268" s="4" t="s">
        <v>116</v>
      </c>
      <c r="P268" s="4">
        <f t="shared" ref="P268:AB268" si="89">P265/$AF265</f>
        <v>4.6853014848184246E-5</v>
      </c>
      <c r="Q268" s="4">
        <f t="shared" si="89"/>
        <v>3.3209823435534053E-2</v>
      </c>
      <c r="R268" s="4">
        <f t="shared" si="89"/>
        <v>2.4233796856793317E-3</v>
      </c>
      <c r="S268" s="4">
        <f t="shared" si="89"/>
        <v>3.7255703742185213E-3</v>
      </c>
      <c r="T268" s="4">
        <f t="shared" si="89"/>
        <v>0</v>
      </c>
      <c r="U268" s="4">
        <f t="shared" si="89"/>
        <v>3.4761914242201212E-5</v>
      </c>
      <c r="V268" s="4">
        <f t="shared" si="89"/>
        <v>0.22958159684455628</v>
      </c>
      <c r="W268" s="4">
        <f t="shared" si="89"/>
        <v>1.328124014666505E-2</v>
      </c>
      <c r="X268" s="4">
        <f t="shared" si="89"/>
        <v>0</v>
      </c>
      <c r="Y268" s="4">
        <f t="shared" si="89"/>
        <v>1.0423362591364682E-7</v>
      </c>
      <c r="Z268" s="4">
        <f t="shared" si="89"/>
        <v>4.700780178266601E-3</v>
      </c>
      <c r="AA268" s="4">
        <f t="shared" si="89"/>
        <v>0</v>
      </c>
      <c r="AB268" s="4">
        <f t="shared" si="89"/>
        <v>0</v>
      </c>
      <c r="AC268" s="4">
        <f>SUM(B268:AB268)</f>
        <v>1</v>
      </c>
      <c r="AH268" t="s">
        <v>89</v>
      </c>
    </row>
    <row r="270" spans="1:34" x14ac:dyDescent="0.15">
      <c r="A270" t="s">
        <v>109</v>
      </c>
      <c r="B270">
        <f t="shared" ref="B270:AB270" si="90">COUNTIF(B265,"&gt;1000")</f>
        <v>1</v>
      </c>
      <c r="C270">
        <f t="shared" si="90"/>
        <v>1</v>
      </c>
      <c r="D270">
        <f t="shared" si="90"/>
        <v>1</v>
      </c>
      <c r="E270">
        <f t="shared" si="90"/>
        <v>0</v>
      </c>
      <c r="F270">
        <f t="shared" si="90"/>
        <v>1</v>
      </c>
      <c r="G270">
        <f t="shared" si="90"/>
        <v>1</v>
      </c>
      <c r="H270">
        <f t="shared" si="90"/>
        <v>1</v>
      </c>
      <c r="I270">
        <f t="shared" si="90"/>
        <v>0</v>
      </c>
      <c r="J270">
        <f t="shared" si="90"/>
        <v>0</v>
      </c>
      <c r="K270">
        <f t="shared" si="90"/>
        <v>1</v>
      </c>
      <c r="L270">
        <f t="shared" si="90"/>
        <v>0</v>
      </c>
      <c r="M270">
        <f t="shared" si="90"/>
        <v>1</v>
      </c>
      <c r="N270">
        <f t="shared" si="90"/>
        <v>1</v>
      </c>
      <c r="O270">
        <f t="shared" si="90"/>
        <v>1</v>
      </c>
      <c r="P270">
        <f t="shared" si="90"/>
        <v>1</v>
      </c>
      <c r="Q270">
        <f t="shared" si="90"/>
        <v>1</v>
      </c>
      <c r="R270">
        <f t="shared" si="90"/>
        <v>1</v>
      </c>
      <c r="S270">
        <f t="shared" si="90"/>
        <v>1</v>
      </c>
      <c r="T270">
        <f t="shared" si="90"/>
        <v>0</v>
      </c>
      <c r="U270">
        <f t="shared" si="90"/>
        <v>1</v>
      </c>
      <c r="V270">
        <f t="shared" si="90"/>
        <v>1</v>
      </c>
      <c r="W270">
        <f t="shared" si="90"/>
        <v>1</v>
      </c>
      <c r="X270">
        <f t="shared" si="90"/>
        <v>0</v>
      </c>
      <c r="Y270">
        <f t="shared" si="90"/>
        <v>0</v>
      </c>
      <c r="Z270">
        <f t="shared" si="90"/>
        <v>1</v>
      </c>
      <c r="AA270">
        <f t="shared" si="90"/>
        <v>0</v>
      </c>
      <c r="AB270">
        <f t="shared" si="90"/>
        <v>0</v>
      </c>
      <c r="AC270">
        <f>SUM(B270:AB270)-SUM($C270,$F270,$H270,$O270,$U270)</f>
        <v>13</v>
      </c>
    </row>
    <row r="271" spans="1:34" x14ac:dyDescent="0.15">
      <c r="A271" t="s">
        <v>117</v>
      </c>
      <c r="AH271" t="s">
        <v>96</v>
      </c>
    </row>
    <row r="273" spans="1:37" x14ac:dyDescent="0.15">
      <c r="A273" s="9" t="s">
        <v>111</v>
      </c>
      <c r="B273">
        <f t="shared" ref="B273:AB273" si="91">COUNTIF(B268,"&gt;0.01")</f>
        <v>1</v>
      </c>
      <c r="C273">
        <f t="shared" si="91"/>
        <v>0</v>
      </c>
      <c r="D273">
        <f t="shared" si="91"/>
        <v>1</v>
      </c>
      <c r="E273">
        <f t="shared" si="91"/>
        <v>0</v>
      </c>
      <c r="F273">
        <f t="shared" si="91"/>
        <v>0</v>
      </c>
      <c r="G273">
        <f t="shared" si="91"/>
        <v>0</v>
      </c>
      <c r="H273">
        <f t="shared" si="91"/>
        <v>0</v>
      </c>
      <c r="I273">
        <f t="shared" si="91"/>
        <v>0</v>
      </c>
      <c r="J273">
        <f t="shared" si="91"/>
        <v>0</v>
      </c>
      <c r="K273">
        <f t="shared" si="91"/>
        <v>0</v>
      </c>
      <c r="L273">
        <f t="shared" si="91"/>
        <v>0</v>
      </c>
      <c r="M273">
        <f t="shared" si="91"/>
        <v>1</v>
      </c>
      <c r="N273">
        <f t="shared" si="91"/>
        <v>1</v>
      </c>
      <c r="O273">
        <f t="shared" si="91"/>
        <v>0</v>
      </c>
      <c r="P273">
        <f t="shared" si="91"/>
        <v>0</v>
      </c>
      <c r="Q273">
        <f t="shared" si="91"/>
        <v>1</v>
      </c>
      <c r="R273">
        <f t="shared" si="91"/>
        <v>0</v>
      </c>
      <c r="S273">
        <f t="shared" si="91"/>
        <v>0</v>
      </c>
      <c r="T273">
        <f t="shared" si="91"/>
        <v>0</v>
      </c>
      <c r="U273">
        <f t="shared" si="91"/>
        <v>0</v>
      </c>
      <c r="V273">
        <f t="shared" si="91"/>
        <v>1</v>
      </c>
      <c r="W273">
        <f t="shared" si="91"/>
        <v>1</v>
      </c>
      <c r="X273">
        <f t="shared" si="91"/>
        <v>0</v>
      </c>
      <c r="Y273">
        <f t="shared" si="91"/>
        <v>0</v>
      </c>
      <c r="Z273">
        <f t="shared" si="91"/>
        <v>0</v>
      </c>
      <c r="AA273">
        <f t="shared" si="91"/>
        <v>0</v>
      </c>
      <c r="AB273">
        <f t="shared" si="91"/>
        <v>0</v>
      </c>
      <c r="AC273">
        <f>SUM(B273:AB273)</f>
        <v>7</v>
      </c>
    </row>
    <row r="276" spans="1:37" x14ac:dyDescent="0.15">
      <c r="A276" t="s">
        <v>148</v>
      </c>
    </row>
    <row r="278" spans="1:37" x14ac:dyDescent="0.15">
      <c r="A278" t="s">
        <v>114</v>
      </c>
    </row>
    <row r="281" spans="1:37" x14ac:dyDescent="0.15">
      <c r="A281" t="s">
        <v>50</v>
      </c>
      <c r="B281" t="s">
        <v>51</v>
      </c>
      <c r="C281" t="s">
        <v>52</v>
      </c>
      <c r="D281" t="s">
        <v>53</v>
      </c>
      <c r="E281" t="s">
        <v>54</v>
      </c>
      <c r="F281" t="s">
        <v>55</v>
      </c>
      <c r="G281" t="s">
        <v>56</v>
      </c>
      <c r="H281" t="s">
        <v>106</v>
      </c>
      <c r="I281" t="s">
        <v>57</v>
      </c>
      <c r="J281" t="s">
        <v>60</v>
      </c>
      <c r="K281" t="s">
        <v>149</v>
      </c>
      <c r="L281" t="s">
        <v>64</v>
      </c>
      <c r="M281" t="s">
        <v>65</v>
      </c>
      <c r="N281" t="s">
        <v>68</v>
      </c>
      <c r="O281" t="s">
        <v>69</v>
      </c>
      <c r="P281" t="s">
        <v>119</v>
      </c>
      <c r="Q281" t="s">
        <v>120</v>
      </c>
      <c r="R281" t="s">
        <v>70</v>
      </c>
      <c r="S281" t="s">
        <v>71</v>
      </c>
      <c r="T281" t="s">
        <v>95</v>
      </c>
      <c r="U281" t="s">
        <v>150</v>
      </c>
      <c r="V281" t="s">
        <v>72</v>
      </c>
      <c r="W281" t="s">
        <v>73</v>
      </c>
      <c r="X281" t="s">
        <v>74</v>
      </c>
      <c r="Y281" t="s">
        <v>75</v>
      </c>
      <c r="Z281" t="s">
        <v>76</v>
      </c>
      <c r="AA281" t="s">
        <v>77</v>
      </c>
      <c r="AB281" t="s">
        <v>78</v>
      </c>
      <c r="AC281" t="s">
        <v>79</v>
      </c>
      <c r="AD281" t="s">
        <v>80</v>
      </c>
      <c r="AE281" t="s">
        <v>81</v>
      </c>
      <c r="AF281" t="s">
        <v>41</v>
      </c>
    </row>
    <row r="282" spans="1:37" x14ac:dyDescent="0.15">
      <c r="A282" t="s">
        <v>82</v>
      </c>
      <c r="B282">
        <v>0</v>
      </c>
      <c r="C282">
        <v>85590840</v>
      </c>
      <c r="D282">
        <v>1218808</v>
      </c>
      <c r="E282">
        <v>0</v>
      </c>
      <c r="F282">
        <v>4</v>
      </c>
      <c r="G282">
        <v>52440280</v>
      </c>
      <c r="H282">
        <v>1851216</v>
      </c>
      <c r="I282">
        <v>4196</v>
      </c>
      <c r="J282">
        <v>0</v>
      </c>
      <c r="K282">
        <v>0</v>
      </c>
      <c r="L282">
        <v>0</v>
      </c>
      <c r="M282">
        <v>275152</v>
      </c>
      <c r="N282">
        <v>3357096</v>
      </c>
      <c r="O282">
        <v>13620156</v>
      </c>
      <c r="P282">
        <v>475276</v>
      </c>
      <c r="Q282">
        <v>658320</v>
      </c>
      <c r="R282">
        <v>444636</v>
      </c>
      <c r="S282">
        <v>0</v>
      </c>
      <c r="T282">
        <v>0</v>
      </c>
      <c r="U282">
        <v>0</v>
      </c>
      <c r="V282">
        <v>6816</v>
      </c>
      <c r="W282">
        <v>2832720</v>
      </c>
      <c r="X282">
        <v>537660</v>
      </c>
      <c r="Y282">
        <v>16</v>
      </c>
      <c r="Z282">
        <v>0</v>
      </c>
      <c r="AA282">
        <v>0</v>
      </c>
      <c r="AB282">
        <v>0</v>
      </c>
      <c r="AC282">
        <v>0</v>
      </c>
      <c r="AD282">
        <v>0</v>
      </c>
      <c r="AE282">
        <v>0</v>
      </c>
      <c r="AF282">
        <v>163313192</v>
      </c>
      <c r="AK282" s="2" t="s">
        <v>82</v>
      </c>
    </row>
    <row r="283" spans="1:37" x14ac:dyDescent="0.15">
      <c r="A283" t="s">
        <v>83</v>
      </c>
      <c r="B283">
        <v>0</v>
      </c>
      <c r="C283">
        <v>117401248</v>
      </c>
      <c r="D283">
        <v>1682792</v>
      </c>
      <c r="E283">
        <v>0</v>
      </c>
      <c r="F283">
        <v>8</v>
      </c>
      <c r="G283">
        <v>0</v>
      </c>
      <c r="H283">
        <v>44</v>
      </c>
      <c r="I283">
        <v>0</v>
      </c>
      <c r="J283">
        <v>0</v>
      </c>
      <c r="K283">
        <v>100932</v>
      </c>
      <c r="L283">
        <v>186376</v>
      </c>
      <c r="M283">
        <v>133120</v>
      </c>
      <c r="N283">
        <v>2624648</v>
      </c>
      <c r="O283">
        <v>20211500</v>
      </c>
      <c r="P283">
        <v>874200</v>
      </c>
      <c r="Q283">
        <v>0</v>
      </c>
      <c r="R283">
        <v>100</v>
      </c>
      <c r="S283">
        <v>3492</v>
      </c>
      <c r="T283">
        <v>24</v>
      </c>
      <c r="U283">
        <v>0</v>
      </c>
      <c r="V283">
        <v>652</v>
      </c>
      <c r="W283">
        <v>1388564</v>
      </c>
      <c r="X283">
        <v>661248</v>
      </c>
      <c r="Y283">
        <v>40</v>
      </c>
      <c r="Z283">
        <v>0</v>
      </c>
      <c r="AA283">
        <v>0</v>
      </c>
      <c r="AB283">
        <v>368336</v>
      </c>
      <c r="AC283">
        <v>0</v>
      </c>
      <c r="AD283">
        <v>0</v>
      </c>
      <c r="AE283">
        <v>0</v>
      </c>
      <c r="AF283">
        <v>145637324</v>
      </c>
      <c r="AK283" s="2" t="s">
        <v>83</v>
      </c>
    </row>
    <row r="284" spans="1:37" x14ac:dyDescent="0.15">
      <c r="A284" t="s">
        <v>84</v>
      </c>
      <c r="B284">
        <v>0</v>
      </c>
      <c r="C284">
        <v>55714220</v>
      </c>
      <c r="D284">
        <v>0</v>
      </c>
      <c r="E284">
        <v>0</v>
      </c>
      <c r="F284">
        <v>0</v>
      </c>
      <c r="G284">
        <v>504276</v>
      </c>
      <c r="H284">
        <v>0</v>
      </c>
      <c r="I284">
        <v>0</v>
      </c>
      <c r="J284">
        <v>0</v>
      </c>
      <c r="K284">
        <v>0</v>
      </c>
      <c r="L284">
        <v>0</v>
      </c>
      <c r="M284">
        <v>99456</v>
      </c>
      <c r="N284">
        <v>1060120</v>
      </c>
      <c r="O284">
        <v>3334112</v>
      </c>
      <c r="P284">
        <v>98264</v>
      </c>
      <c r="Q284">
        <v>0</v>
      </c>
      <c r="R284">
        <v>70212</v>
      </c>
      <c r="S284">
        <v>3268</v>
      </c>
      <c r="T284">
        <v>0</v>
      </c>
      <c r="U284">
        <v>0</v>
      </c>
      <c r="V284">
        <v>192</v>
      </c>
      <c r="W284">
        <v>16319760</v>
      </c>
      <c r="X284">
        <v>0</v>
      </c>
      <c r="Y284">
        <v>0</v>
      </c>
      <c r="Z284">
        <v>0</v>
      </c>
      <c r="AA284">
        <v>0</v>
      </c>
      <c r="AB284">
        <v>0</v>
      </c>
      <c r="AC284">
        <v>776</v>
      </c>
      <c r="AD284">
        <v>0</v>
      </c>
      <c r="AE284">
        <v>0</v>
      </c>
      <c r="AF284">
        <v>77204656</v>
      </c>
      <c r="AK284" s="2" t="s">
        <v>84</v>
      </c>
    </row>
    <row r="285" spans="1:37" x14ac:dyDescent="0.15">
      <c r="A285" t="s">
        <v>85</v>
      </c>
      <c r="B285">
        <v>19316292</v>
      </c>
      <c r="C285">
        <v>54337932</v>
      </c>
      <c r="D285">
        <v>580116</v>
      </c>
      <c r="E285">
        <v>0</v>
      </c>
      <c r="F285">
        <v>4</v>
      </c>
      <c r="G285">
        <v>16414656</v>
      </c>
      <c r="H285">
        <v>8</v>
      </c>
      <c r="I285">
        <v>0</v>
      </c>
      <c r="J285">
        <v>0</v>
      </c>
      <c r="K285">
        <v>0</v>
      </c>
      <c r="L285">
        <v>0</v>
      </c>
      <c r="M285">
        <v>128480</v>
      </c>
      <c r="N285">
        <v>4601116</v>
      </c>
      <c r="O285">
        <v>24614828</v>
      </c>
      <c r="P285">
        <v>80264</v>
      </c>
      <c r="Q285">
        <v>68</v>
      </c>
      <c r="R285">
        <v>19232</v>
      </c>
      <c r="S285">
        <v>0</v>
      </c>
      <c r="T285">
        <v>0</v>
      </c>
      <c r="U285">
        <v>0</v>
      </c>
      <c r="V285">
        <v>688</v>
      </c>
      <c r="W285">
        <v>1055084</v>
      </c>
      <c r="X285">
        <v>148932</v>
      </c>
      <c r="Y285">
        <v>0</v>
      </c>
      <c r="Z285">
        <v>0</v>
      </c>
      <c r="AA285">
        <v>0</v>
      </c>
      <c r="AB285">
        <v>0</v>
      </c>
      <c r="AC285">
        <v>0</v>
      </c>
      <c r="AD285">
        <v>0</v>
      </c>
      <c r="AE285">
        <v>4</v>
      </c>
      <c r="AF285">
        <v>121297704</v>
      </c>
      <c r="AK285" s="2" t="s">
        <v>85</v>
      </c>
    </row>
    <row r="286" spans="1:37" x14ac:dyDescent="0.15">
      <c r="A286" t="s">
        <v>86</v>
      </c>
      <c r="B286">
        <v>43469672</v>
      </c>
      <c r="C286">
        <v>140716248</v>
      </c>
      <c r="D286">
        <v>2197776</v>
      </c>
      <c r="E286">
        <v>0</v>
      </c>
      <c r="F286">
        <v>0</v>
      </c>
      <c r="G286">
        <v>30499280</v>
      </c>
      <c r="H286">
        <v>0</v>
      </c>
      <c r="I286">
        <v>4</v>
      </c>
      <c r="J286">
        <v>0</v>
      </c>
      <c r="K286">
        <v>0</v>
      </c>
      <c r="L286">
        <v>0</v>
      </c>
      <c r="M286">
        <v>16708</v>
      </c>
      <c r="N286">
        <v>5552288</v>
      </c>
      <c r="O286">
        <v>62843756</v>
      </c>
      <c r="P286">
        <v>0</v>
      </c>
      <c r="Q286">
        <v>0</v>
      </c>
      <c r="R286">
        <v>8</v>
      </c>
      <c r="S286">
        <v>11304</v>
      </c>
      <c r="T286">
        <v>0</v>
      </c>
      <c r="U286">
        <v>0</v>
      </c>
      <c r="V286">
        <v>72</v>
      </c>
      <c r="W286">
        <v>3142656</v>
      </c>
      <c r="X286">
        <v>503260</v>
      </c>
      <c r="Y286">
        <v>70604</v>
      </c>
      <c r="Z286">
        <v>0</v>
      </c>
      <c r="AA286">
        <v>0</v>
      </c>
      <c r="AB286">
        <v>0</v>
      </c>
      <c r="AC286">
        <v>0</v>
      </c>
      <c r="AD286">
        <v>0</v>
      </c>
      <c r="AE286">
        <v>0</v>
      </c>
      <c r="AF286">
        <v>289023636</v>
      </c>
      <c r="AK286" s="2" t="s">
        <v>86</v>
      </c>
    </row>
    <row r="287" spans="1:37" x14ac:dyDescent="0.15">
      <c r="A287" t="s">
        <v>41</v>
      </c>
      <c r="B287">
        <v>62785964</v>
      </c>
      <c r="C287">
        <v>453760488</v>
      </c>
      <c r="D287">
        <v>5679492</v>
      </c>
      <c r="E287">
        <v>0</v>
      </c>
      <c r="F287">
        <v>16</v>
      </c>
      <c r="G287">
        <v>99858492</v>
      </c>
      <c r="H287">
        <v>1851268</v>
      </c>
      <c r="I287">
        <v>4200</v>
      </c>
      <c r="J287">
        <v>0</v>
      </c>
      <c r="K287">
        <v>100932</v>
      </c>
      <c r="L287">
        <v>186376</v>
      </c>
      <c r="M287">
        <v>652916</v>
      </c>
      <c r="N287">
        <v>17195268</v>
      </c>
      <c r="O287">
        <v>124624352</v>
      </c>
      <c r="P287">
        <v>1528004</v>
      </c>
      <c r="Q287">
        <v>658388</v>
      </c>
      <c r="R287">
        <v>534188</v>
      </c>
      <c r="S287">
        <v>18064</v>
      </c>
      <c r="T287">
        <v>24</v>
      </c>
      <c r="U287">
        <v>0</v>
      </c>
      <c r="V287">
        <v>8420</v>
      </c>
      <c r="W287">
        <v>24738784</v>
      </c>
      <c r="X287">
        <v>1851100</v>
      </c>
      <c r="Y287">
        <v>70660</v>
      </c>
      <c r="Z287">
        <v>0</v>
      </c>
      <c r="AA287">
        <v>0</v>
      </c>
      <c r="AB287">
        <v>368336</v>
      </c>
      <c r="AC287">
        <v>776</v>
      </c>
      <c r="AD287">
        <v>0</v>
      </c>
      <c r="AE287">
        <v>4</v>
      </c>
      <c r="AF287">
        <v>796476512</v>
      </c>
      <c r="AK287" s="2" t="s">
        <v>41</v>
      </c>
    </row>
    <row r="288" spans="1:37" x14ac:dyDescent="0.15">
      <c r="AG288" t="s">
        <v>41</v>
      </c>
      <c r="AH288" t="s">
        <v>87</v>
      </c>
      <c r="AI288" t="s">
        <v>108</v>
      </c>
    </row>
    <row r="289" spans="1:37" x14ac:dyDescent="0.15">
      <c r="A289" t="s">
        <v>88</v>
      </c>
      <c r="B289">
        <f t="shared" ref="B289:AB289" si="92">SUM(B282:B285)</f>
        <v>19316292</v>
      </c>
      <c r="C289">
        <f t="shared" si="92"/>
        <v>313044240</v>
      </c>
      <c r="D289">
        <f t="shared" si="92"/>
        <v>3481716</v>
      </c>
      <c r="E289">
        <f t="shared" si="92"/>
        <v>0</v>
      </c>
      <c r="F289">
        <f t="shared" si="92"/>
        <v>16</v>
      </c>
      <c r="G289">
        <f t="shared" si="92"/>
        <v>69359212</v>
      </c>
      <c r="H289">
        <f t="shared" si="92"/>
        <v>1851268</v>
      </c>
      <c r="I289">
        <f t="shared" si="92"/>
        <v>4196</v>
      </c>
      <c r="J289">
        <f t="shared" si="92"/>
        <v>0</v>
      </c>
      <c r="K289">
        <f t="shared" si="92"/>
        <v>100932</v>
      </c>
      <c r="L289">
        <f t="shared" si="92"/>
        <v>186376</v>
      </c>
      <c r="M289">
        <f t="shared" si="92"/>
        <v>636208</v>
      </c>
      <c r="N289">
        <f t="shared" si="92"/>
        <v>11642980</v>
      </c>
      <c r="O289">
        <f t="shared" si="92"/>
        <v>61780596</v>
      </c>
      <c r="P289">
        <f t="shared" si="92"/>
        <v>1528004</v>
      </c>
      <c r="Q289">
        <f t="shared" si="92"/>
        <v>658388</v>
      </c>
      <c r="R289">
        <f t="shared" si="92"/>
        <v>534180</v>
      </c>
      <c r="S289">
        <f t="shared" si="92"/>
        <v>6760</v>
      </c>
      <c r="T289">
        <f t="shared" si="92"/>
        <v>24</v>
      </c>
      <c r="U289">
        <f t="shared" si="92"/>
        <v>0</v>
      </c>
      <c r="V289">
        <f t="shared" si="92"/>
        <v>8348</v>
      </c>
      <c r="W289">
        <f t="shared" si="92"/>
        <v>21596128</v>
      </c>
      <c r="X289">
        <f t="shared" si="92"/>
        <v>1347840</v>
      </c>
      <c r="Y289">
        <f t="shared" si="92"/>
        <v>56</v>
      </c>
      <c r="Z289">
        <f t="shared" si="92"/>
        <v>0</v>
      </c>
      <c r="AA289">
        <f t="shared" si="92"/>
        <v>0</v>
      </c>
      <c r="AB289">
        <f t="shared" si="92"/>
        <v>368336</v>
      </c>
      <c r="AC289">
        <f t="shared" ref="AC289:AF289" si="93">SUM(AC282:AC285)</f>
        <v>776</v>
      </c>
      <c r="AD289">
        <f t="shared" si="93"/>
        <v>0</v>
      </c>
      <c r="AE289">
        <f t="shared" si="93"/>
        <v>4</v>
      </c>
      <c r="AF289">
        <f t="shared" si="93"/>
        <v>507452876</v>
      </c>
      <c r="AG289">
        <f>AF289</f>
        <v>507452876</v>
      </c>
      <c r="AH289">
        <f>$C289+$G289+$O289</f>
        <v>444184048</v>
      </c>
      <c r="AI289">
        <f>AG289-AH289</f>
        <v>63268828</v>
      </c>
      <c r="AJ289" s="4">
        <f>AI289/AG289</f>
        <v>0.12467921848963961</v>
      </c>
      <c r="AK289" t="s">
        <v>88</v>
      </c>
    </row>
    <row r="291" spans="1:37" x14ac:dyDescent="0.15">
      <c r="A291" t="s">
        <v>49</v>
      </c>
      <c r="B291" s="2">
        <f t="shared" ref="B291:AE291" si="94">B289/$AF$289</f>
        <v>3.8065193663421072E-2</v>
      </c>
      <c r="C291" s="2">
        <f t="shared" si="94"/>
        <v>0.61689322261324619</v>
      </c>
      <c r="D291" s="2">
        <f t="shared" si="94"/>
        <v>6.8611612322402133E-3</v>
      </c>
      <c r="E291" s="2">
        <f t="shared" si="94"/>
        <v>0</v>
      </c>
      <c r="F291" s="2">
        <f t="shared" si="94"/>
        <v>3.1530021321625142E-8</v>
      </c>
      <c r="G291" s="2">
        <f t="shared" si="94"/>
        <v>0.13668108957569491</v>
      </c>
      <c r="H291" s="2">
        <f t="shared" si="94"/>
        <v>3.6481574695026459E-3</v>
      </c>
      <c r="I291" s="2">
        <f t="shared" si="94"/>
        <v>8.2687480915961937E-6</v>
      </c>
      <c r="J291" s="2">
        <f t="shared" si="94"/>
        <v>0</v>
      </c>
      <c r="K291" s="2">
        <f t="shared" si="94"/>
        <v>1.9889925700214181E-4</v>
      </c>
      <c r="L291" s="2">
        <f t="shared" si="94"/>
        <v>3.6727745336495051E-4</v>
      </c>
      <c r="M291" s="2">
        <f t="shared" si="94"/>
        <v>1.2537282378117806E-3</v>
      </c>
      <c r="N291" s="2">
        <f t="shared" si="94"/>
        <v>2.2943962977953446E-2</v>
      </c>
      <c r="O291" s="2">
        <f t="shared" si="94"/>
        <v>0.12174646932141932</v>
      </c>
      <c r="P291" s="2">
        <f t="shared" si="94"/>
        <v>3.0111249187205315E-3</v>
      </c>
      <c r="Q291" s="2">
        <f t="shared" si="94"/>
        <v>1.2974367298688833E-3</v>
      </c>
      <c r="R291" s="2">
        <f t="shared" si="94"/>
        <v>1.0526691743491074E-3</v>
      </c>
      <c r="S291" s="2">
        <f t="shared" si="94"/>
        <v>1.3321434008386623E-5</v>
      </c>
      <c r="T291" s="2">
        <f t="shared" si="94"/>
        <v>4.7295031982437716E-8</v>
      </c>
      <c r="U291" s="2">
        <f t="shared" si="94"/>
        <v>0</v>
      </c>
      <c r="V291" s="2">
        <f t="shared" si="94"/>
        <v>1.645078862455792E-5</v>
      </c>
      <c r="W291" s="2">
        <f t="shared" si="94"/>
        <v>4.2557898519034111E-2</v>
      </c>
      <c r="X291" s="2">
        <f t="shared" si="94"/>
        <v>2.656088996133702E-3</v>
      </c>
      <c r="Y291" s="2">
        <f t="shared" si="94"/>
        <v>1.1035507462568801E-7</v>
      </c>
      <c r="Z291" s="2">
        <f t="shared" si="94"/>
        <v>0</v>
      </c>
      <c r="AA291" s="2">
        <f t="shared" si="94"/>
        <v>0</v>
      </c>
      <c r="AB291" s="2">
        <f t="shared" si="94"/>
        <v>7.2585262084513239E-4</v>
      </c>
      <c r="AC291" s="2">
        <f t="shared" si="94"/>
        <v>1.5292060340988195E-6</v>
      </c>
      <c r="AD291" s="2">
        <f t="shared" si="94"/>
        <v>0</v>
      </c>
      <c r="AE291" s="2">
        <f t="shared" si="94"/>
        <v>7.8825053304062855E-9</v>
      </c>
      <c r="AF291">
        <f>SUM(B291:AE291)</f>
        <v>1.0000000000000002</v>
      </c>
      <c r="AK291" t="s">
        <v>49</v>
      </c>
    </row>
    <row r="292" spans="1:37" x14ac:dyDescent="0.15">
      <c r="A292" t="s">
        <v>89</v>
      </c>
      <c r="B292" s="4">
        <f t="shared" ref="B292:AD292" si="95">B289/$AI$289</f>
        <v>0.30530503899961603</v>
      </c>
      <c r="C292" s="4" t="s">
        <v>151</v>
      </c>
      <c r="D292" s="4">
        <f t="shared" si="95"/>
        <v>5.503051202402548E-2</v>
      </c>
      <c r="E292" s="4">
        <f t="shared" si="95"/>
        <v>0</v>
      </c>
      <c r="F292" s="4">
        <f t="shared" si="95"/>
        <v>2.5288914787547511E-7</v>
      </c>
      <c r="G292" s="4" t="s">
        <v>151</v>
      </c>
      <c r="H292" s="4">
        <f t="shared" si="95"/>
        <v>2.9260349188070942E-2</v>
      </c>
      <c r="I292" s="4">
        <f t="shared" si="95"/>
        <v>6.6320179030343341E-5</v>
      </c>
      <c r="J292" s="4">
        <f t="shared" si="95"/>
        <v>0</v>
      </c>
      <c r="K292" s="4">
        <f t="shared" si="95"/>
        <v>1.5952879670854659E-3</v>
      </c>
      <c r="L292" s="4">
        <f t="shared" si="95"/>
        <v>2.9457792390274718E-3</v>
      </c>
      <c r="M292" s="4">
        <f t="shared" si="95"/>
        <v>1.0055631186972516E-2</v>
      </c>
      <c r="N292" s="4">
        <f t="shared" si="95"/>
        <v>0.18402395568319996</v>
      </c>
      <c r="O292" s="4" t="s">
        <v>151</v>
      </c>
      <c r="P292" s="4">
        <f t="shared" si="95"/>
        <v>2.4150976844394843E-2</v>
      </c>
      <c r="Q292" s="4">
        <f t="shared" si="95"/>
        <v>1.0406198768214895E-2</v>
      </c>
      <c r="R292" s="4">
        <f t="shared" si="95"/>
        <v>8.4430203132575803E-3</v>
      </c>
      <c r="S292" s="4">
        <f t="shared" si="95"/>
        <v>1.0684566497738823E-4</v>
      </c>
      <c r="T292" s="4">
        <f t="shared" si="95"/>
        <v>3.7933372181321266E-7</v>
      </c>
      <c r="U292" s="4">
        <f t="shared" si="95"/>
        <v>0</v>
      </c>
      <c r="V292" s="4">
        <f t="shared" si="95"/>
        <v>1.3194491290402914E-4</v>
      </c>
      <c r="W292" s="4">
        <f t="shared" si="95"/>
        <v>0.34133915045810553</v>
      </c>
      <c r="X292" s="4">
        <f t="shared" si="95"/>
        <v>2.1303381817030023E-2</v>
      </c>
      <c r="Y292" s="4">
        <f t="shared" si="95"/>
        <v>8.8511201756416288E-7</v>
      </c>
      <c r="Z292" s="4">
        <f t="shared" si="95"/>
        <v>0</v>
      </c>
      <c r="AA292" s="4">
        <f t="shared" si="95"/>
        <v>0</v>
      </c>
      <c r="AB292" s="4">
        <f t="shared" si="95"/>
        <v>5.8217610732413123E-3</v>
      </c>
      <c r="AC292" s="4">
        <f t="shared" si="95"/>
        <v>1.2265123671960543E-5</v>
      </c>
      <c r="AD292" s="4">
        <f t="shared" si="95"/>
        <v>0</v>
      </c>
      <c r="AE292" s="4">
        <f>AE289/$AI$289</f>
        <v>6.3222286968868777E-8</v>
      </c>
      <c r="AF292" s="4">
        <f>SUM(B292:AE292)</f>
        <v>1.0000000000000002</v>
      </c>
      <c r="AK292" t="s">
        <v>89</v>
      </c>
    </row>
    <row r="294" spans="1:37" x14ac:dyDescent="0.15">
      <c r="A294" t="s">
        <v>109</v>
      </c>
      <c r="B294">
        <f t="shared" ref="B294:AE294" si="96">COUNTIF(B289,"&gt;1000")</f>
        <v>1</v>
      </c>
      <c r="C294">
        <f t="shared" si="96"/>
        <v>1</v>
      </c>
      <c r="D294">
        <f t="shared" si="96"/>
        <v>1</v>
      </c>
      <c r="E294">
        <f t="shared" si="96"/>
        <v>0</v>
      </c>
      <c r="F294">
        <f t="shared" si="96"/>
        <v>0</v>
      </c>
      <c r="G294">
        <f t="shared" si="96"/>
        <v>1</v>
      </c>
      <c r="H294">
        <f t="shared" si="96"/>
        <v>1</v>
      </c>
      <c r="I294">
        <f t="shared" si="96"/>
        <v>1</v>
      </c>
      <c r="J294">
        <f t="shared" si="96"/>
        <v>0</v>
      </c>
      <c r="K294">
        <f t="shared" si="96"/>
        <v>1</v>
      </c>
      <c r="L294">
        <f t="shared" si="96"/>
        <v>1</v>
      </c>
      <c r="M294">
        <f t="shared" si="96"/>
        <v>1</v>
      </c>
      <c r="N294">
        <f t="shared" si="96"/>
        <v>1</v>
      </c>
      <c r="O294">
        <f t="shared" si="96"/>
        <v>1</v>
      </c>
      <c r="P294">
        <f t="shared" si="96"/>
        <v>1</v>
      </c>
      <c r="Q294">
        <f t="shared" si="96"/>
        <v>1</v>
      </c>
      <c r="R294">
        <f t="shared" si="96"/>
        <v>1</v>
      </c>
      <c r="S294">
        <f t="shared" si="96"/>
        <v>1</v>
      </c>
      <c r="T294">
        <f t="shared" si="96"/>
        <v>0</v>
      </c>
      <c r="U294">
        <f t="shared" si="96"/>
        <v>0</v>
      </c>
      <c r="V294">
        <f t="shared" si="96"/>
        <v>1</v>
      </c>
      <c r="W294">
        <f t="shared" si="96"/>
        <v>1</v>
      </c>
      <c r="X294">
        <f t="shared" si="96"/>
        <v>1</v>
      </c>
      <c r="Y294">
        <f t="shared" si="96"/>
        <v>0</v>
      </c>
      <c r="Z294">
        <f t="shared" si="96"/>
        <v>0</v>
      </c>
      <c r="AA294">
        <f t="shared" si="96"/>
        <v>0</v>
      </c>
      <c r="AB294">
        <f t="shared" si="96"/>
        <v>1</v>
      </c>
      <c r="AC294">
        <f t="shared" si="96"/>
        <v>0</v>
      </c>
      <c r="AD294">
        <f t="shared" si="96"/>
        <v>0</v>
      </c>
      <c r="AE294">
        <f t="shared" si="96"/>
        <v>0</v>
      </c>
      <c r="AF294">
        <f>SUM(B294:AE294)-SUM($C294,$G294,$I294,$O294,$V294)</f>
        <v>14</v>
      </c>
    </row>
    <row r="295" spans="1:37" x14ac:dyDescent="0.15">
      <c r="A295" t="s">
        <v>117</v>
      </c>
      <c r="AK295" t="s">
        <v>96</v>
      </c>
    </row>
    <row r="297" spans="1:37" x14ac:dyDescent="0.15">
      <c r="A297" s="9" t="s">
        <v>111</v>
      </c>
      <c r="B297">
        <f t="shared" ref="B297:AE297" si="97">COUNTIF(B292,"&gt;0.01")</f>
        <v>1</v>
      </c>
      <c r="C297">
        <f t="shared" si="97"/>
        <v>0</v>
      </c>
      <c r="D297">
        <f t="shared" si="97"/>
        <v>1</v>
      </c>
      <c r="E297">
        <f t="shared" si="97"/>
        <v>0</v>
      </c>
      <c r="F297">
        <f>COUNTIF(F292,"&gt;0.01")</f>
        <v>0</v>
      </c>
      <c r="G297">
        <f>COUNTIF(G292,"&gt;0.01")</f>
        <v>0</v>
      </c>
      <c r="H297">
        <f t="shared" si="97"/>
        <v>1</v>
      </c>
      <c r="I297">
        <f t="shared" si="97"/>
        <v>0</v>
      </c>
      <c r="J297">
        <f t="shared" si="97"/>
        <v>0</v>
      </c>
      <c r="K297">
        <f t="shared" si="97"/>
        <v>0</v>
      </c>
      <c r="L297">
        <f t="shared" si="97"/>
        <v>0</v>
      </c>
      <c r="M297">
        <f t="shared" si="97"/>
        <v>1</v>
      </c>
      <c r="N297">
        <f t="shared" si="97"/>
        <v>1</v>
      </c>
      <c r="O297">
        <f t="shared" si="97"/>
        <v>0</v>
      </c>
      <c r="P297">
        <f t="shared" si="97"/>
        <v>1</v>
      </c>
      <c r="Q297">
        <f t="shared" si="97"/>
        <v>1</v>
      </c>
      <c r="R297">
        <f t="shared" si="97"/>
        <v>0</v>
      </c>
      <c r="S297">
        <f t="shared" si="97"/>
        <v>0</v>
      </c>
      <c r="T297">
        <f t="shared" si="97"/>
        <v>0</v>
      </c>
      <c r="U297">
        <f t="shared" si="97"/>
        <v>0</v>
      </c>
      <c r="V297">
        <f t="shared" si="97"/>
        <v>0</v>
      </c>
      <c r="W297">
        <f t="shared" si="97"/>
        <v>1</v>
      </c>
      <c r="X297">
        <f t="shared" si="97"/>
        <v>1</v>
      </c>
      <c r="Y297">
        <f t="shared" si="97"/>
        <v>0</v>
      </c>
      <c r="Z297">
        <f t="shared" si="97"/>
        <v>0</v>
      </c>
      <c r="AA297">
        <f t="shared" si="97"/>
        <v>0</v>
      </c>
      <c r="AB297">
        <f t="shared" si="97"/>
        <v>0</v>
      </c>
      <c r="AC297">
        <f t="shared" si="97"/>
        <v>0</v>
      </c>
      <c r="AD297">
        <f t="shared" si="97"/>
        <v>0</v>
      </c>
      <c r="AE297">
        <f t="shared" si="97"/>
        <v>0</v>
      </c>
      <c r="AF297">
        <f>SUM(B297:AE297)</f>
        <v>9</v>
      </c>
    </row>
    <row r="302" spans="1:37" x14ac:dyDescent="0.15">
      <c r="A302" t="s">
        <v>152</v>
      </c>
    </row>
    <row r="304" spans="1:37" x14ac:dyDescent="0.15">
      <c r="A304" t="s">
        <v>114</v>
      </c>
    </row>
    <row r="307" spans="1:39" x14ac:dyDescent="0.15">
      <c r="A307" t="s">
        <v>50</v>
      </c>
      <c r="B307" t="s">
        <v>51</v>
      </c>
      <c r="C307" t="s">
        <v>52</v>
      </c>
      <c r="D307" t="s">
        <v>53</v>
      </c>
      <c r="E307" t="s">
        <v>54</v>
      </c>
      <c r="F307" t="s">
        <v>55</v>
      </c>
      <c r="G307" t="s">
        <v>56</v>
      </c>
      <c r="H307" t="s">
        <v>106</v>
      </c>
      <c r="I307" t="s">
        <v>57</v>
      </c>
      <c r="J307" t="s">
        <v>153</v>
      </c>
      <c r="K307" t="s">
        <v>60</v>
      </c>
      <c r="L307" t="s">
        <v>62</v>
      </c>
      <c r="M307" t="s">
        <v>149</v>
      </c>
      <c r="N307" t="s">
        <v>64</v>
      </c>
      <c r="O307" t="s">
        <v>65</v>
      </c>
      <c r="P307" t="s">
        <v>107</v>
      </c>
      <c r="Q307" t="s">
        <v>68</v>
      </c>
      <c r="R307" t="s">
        <v>69</v>
      </c>
      <c r="S307" t="s">
        <v>119</v>
      </c>
      <c r="T307" t="s">
        <v>120</v>
      </c>
      <c r="U307" t="s">
        <v>70</v>
      </c>
      <c r="V307" t="s">
        <v>71</v>
      </c>
      <c r="W307" t="s">
        <v>95</v>
      </c>
      <c r="X307" t="s">
        <v>72</v>
      </c>
      <c r="Y307" t="s">
        <v>73</v>
      </c>
      <c r="Z307" t="s">
        <v>154</v>
      </c>
      <c r="AA307" t="s">
        <v>74</v>
      </c>
      <c r="AB307" t="s">
        <v>155</v>
      </c>
      <c r="AC307" t="s">
        <v>75</v>
      </c>
      <c r="AD307" t="s">
        <v>77</v>
      </c>
      <c r="AE307" t="s">
        <v>78</v>
      </c>
      <c r="AF307" t="s">
        <v>79</v>
      </c>
      <c r="AG307" t="s">
        <v>80</v>
      </c>
      <c r="AH307" t="s">
        <v>41</v>
      </c>
    </row>
    <row r="308" spans="1:39" x14ac:dyDescent="0.15">
      <c r="A308" t="s">
        <v>82</v>
      </c>
      <c r="B308">
        <v>0</v>
      </c>
      <c r="C308">
        <v>122505180</v>
      </c>
      <c r="D308">
        <v>1120216</v>
      </c>
      <c r="E308">
        <v>0</v>
      </c>
      <c r="F308">
        <v>0</v>
      </c>
      <c r="G308">
        <v>51696884</v>
      </c>
      <c r="H308">
        <v>899116</v>
      </c>
      <c r="I308">
        <v>968</v>
      </c>
      <c r="J308">
        <v>0</v>
      </c>
      <c r="K308">
        <v>0</v>
      </c>
      <c r="L308">
        <v>0</v>
      </c>
      <c r="M308">
        <v>0</v>
      </c>
      <c r="N308">
        <v>0</v>
      </c>
      <c r="O308">
        <v>1655292</v>
      </c>
      <c r="P308">
        <v>0</v>
      </c>
      <c r="Q308">
        <v>3645676</v>
      </c>
      <c r="R308">
        <v>17941712</v>
      </c>
      <c r="S308">
        <v>267332</v>
      </c>
      <c r="T308">
        <v>330456</v>
      </c>
      <c r="U308">
        <v>426768</v>
      </c>
      <c r="V308">
        <v>636</v>
      </c>
      <c r="W308">
        <v>0</v>
      </c>
      <c r="X308">
        <v>1640</v>
      </c>
      <c r="Y308">
        <v>4679048</v>
      </c>
      <c r="Z308">
        <v>0</v>
      </c>
      <c r="AA308">
        <v>2173088</v>
      </c>
      <c r="AB308">
        <v>0</v>
      </c>
      <c r="AC308">
        <v>6980</v>
      </c>
      <c r="AD308">
        <v>4</v>
      </c>
      <c r="AE308">
        <v>0</v>
      </c>
      <c r="AF308">
        <v>0</v>
      </c>
      <c r="AG308">
        <v>0</v>
      </c>
      <c r="AH308">
        <v>207350996</v>
      </c>
      <c r="AM308" s="2" t="s">
        <v>82</v>
      </c>
    </row>
    <row r="309" spans="1:39" x14ac:dyDescent="0.15">
      <c r="A309" t="s">
        <v>83</v>
      </c>
      <c r="B309">
        <v>0</v>
      </c>
      <c r="C309">
        <v>117459168</v>
      </c>
      <c r="D309">
        <v>851500</v>
      </c>
      <c r="E309">
        <v>0</v>
      </c>
      <c r="F309">
        <v>0</v>
      </c>
      <c r="G309">
        <v>0</v>
      </c>
      <c r="H309">
        <v>164</v>
      </c>
      <c r="I309">
        <v>0</v>
      </c>
      <c r="J309">
        <v>1452</v>
      </c>
      <c r="K309">
        <v>0</v>
      </c>
      <c r="L309">
        <v>0</v>
      </c>
      <c r="M309">
        <v>68056</v>
      </c>
      <c r="N309">
        <v>64088</v>
      </c>
      <c r="O309">
        <v>253036</v>
      </c>
      <c r="P309">
        <v>14224</v>
      </c>
      <c r="Q309">
        <v>1955148</v>
      </c>
      <c r="R309">
        <v>34927108</v>
      </c>
      <c r="S309">
        <v>73108</v>
      </c>
      <c r="T309">
        <v>99600</v>
      </c>
      <c r="U309">
        <v>20</v>
      </c>
      <c r="V309">
        <v>0</v>
      </c>
      <c r="W309">
        <v>0</v>
      </c>
      <c r="X309">
        <v>464</v>
      </c>
      <c r="Y309">
        <v>1287128</v>
      </c>
      <c r="Z309">
        <v>28</v>
      </c>
      <c r="AA309">
        <v>727884</v>
      </c>
      <c r="AB309">
        <v>0</v>
      </c>
      <c r="AC309">
        <v>36380</v>
      </c>
      <c r="AD309">
        <v>0</v>
      </c>
      <c r="AE309">
        <v>995112</v>
      </c>
      <c r="AF309">
        <v>0</v>
      </c>
      <c r="AG309">
        <v>0</v>
      </c>
      <c r="AH309">
        <v>158813668</v>
      </c>
      <c r="AM309" s="2" t="s">
        <v>83</v>
      </c>
    </row>
    <row r="310" spans="1:39" x14ac:dyDescent="0.15">
      <c r="A310" t="s">
        <v>84</v>
      </c>
      <c r="B310">
        <v>0</v>
      </c>
      <c r="C310">
        <v>74473232</v>
      </c>
      <c r="D310">
        <v>0</v>
      </c>
      <c r="E310">
        <v>0</v>
      </c>
      <c r="F310">
        <v>0</v>
      </c>
      <c r="G310">
        <v>1371736</v>
      </c>
      <c r="H310">
        <v>0</v>
      </c>
      <c r="I310">
        <v>0</v>
      </c>
      <c r="J310">
        <v>0</v>
      </c>
      <c r="K310">
        <v>80</v>
      </c>
      <c r="L310">
        <v>0</v>
      </c>
      <c r="M310">
        <v>0</v>
      </c>
      <c r="N310">
        <v>0</v>
      </c>
      <c r="O310">
        <v>80212</v>
      </c>
      <c r="P310">
        <v>0</v>
      </c>
      <c r="Q310">
        <v>770252</v>
      </c>
      <c r="R310">
        <v>6467484</v>
      </c>
      <c r="S310">
        <v>24</v>
      </c>
      <c r="T310">
        <v>0</v>
      </c>
      <c r="U310">
        <v>25212</v>
      </c>
      <c r="V310">
        <v>1240</v>
      </c>
      <c r="W310">
        <v>0</v>
      </c>
      <c r="X310">
        <v>1292</v>
      </c>
      <c r="Y310">
        <v>19272796</v>
      </c>
      <c r="Z310">
        <v>0</v>
      </c>
      <c r="AA310">
        <v>0</v>
      </c>
      <c r="AB310">
        <v>0</v>
      </c>
      <c r="AC310">
        <v>0</v>
      </c>
      <c r="AD310">
        <v>0</v>
      </c>
      <c r="AE310">
        <v>0</v>
      </c>
      <c r="AF310">
        <v>820</v>
      </c>
      <c r="AG310">
        <v>0</v>
      </c>
      <c r="AH310">
        <v>102464380</v>
      </c>
      <c r="AM310" s="2" t="s">
        <v>84</v>
      </c>
    </row>
    <row r="311" spans="1:39" x14ac:dyDescent="0.15">
      <c r="A311" t="s">
        <v>85</v>
      </c>
      <c r="B311">
        <v>21759096</v>
      </c>
      <c r="C311">
        <v>31158432</v>
      </c>
      <c r="D311">
        <v>603268</v>
      </c>
      <c r="E311">
        <v>0</v>
      </c>
      <c r="F311">
        <v>0</v>
      </c>
      <c r="G311">
        <v>34025548</v>
      </c>
      <c r="H311">
        <v>0</v>
      </c>
      <c r="I311">
        <v>0</v>
      </c>
      <c r="J311">
        <v>0</v>
      </c>
      <c r="K311">
        <v>0</v>
      </c>
      <c r="L311">
        <v>0</v>
      </c>
      <c r="M311">
        <v>0</v>
      </c>
      <c r="N311">
        <v>0</v>
      </c>
      <c r="O311">
        <v>303652</v>
      </c>
      <c r="P311">
        <v>0</v>
      </c>
      <c r="Q311">
        <v>2889848</v>
      </c>
      <c r="R311">
        <v>44205312</v>
      </c>
      <c r="S311">
        <v>0</v>
      </c>
      <c r="T311">
        <v>103400</v>
      </c>
      <c r="U311">
        <v>14016</v>
      </c>
      <c r="V311">
        <v>272</v>
      </c>
      <c r="W311">
        <v>0</v>
      </c>
      <c r="X311">
        <v>1212</v>
      </c>
      <c r="Y311">
        <v>1105144</v>
      </c>
      <c r="Z311">
        <v>0</v>
      </c>
      <c r="AA311">
        <v>793332</v>
      </c>
      <c r="AB311">
        <v>0</v>
      </c>
      <c r="AC311">
        <v>0</v>
      </c>
      <c r="AD311">
        <v>0</v>
      </c>
      <c r="AE311">
        <v>0</v>
      </c>
      <c r="AF311">
        <v>0</v>
      </c>
      <c r="AG311">
        <v>0</v>
      </c>
      <c r="AH311">
        <v>136962532</v>
      </c>
      <c r="AM311" s="2" t="s">
        <v>85</v>
      </c>
    </row>
    <row r="312" spans="1:39" x14ac:dyDescent="0.15">
      <c r="A312" t="s">
        <v>86</v>
      </c>
      <c r="B312">
        <v>39587528</v>
      </c>
      <c r="C312">
        <v>132471080</v>
      </c>
      <c r="D312">
        <v>3462484</v>
      </c>
      <c r="E312">
        <v>0</v>
      </c>
      <c r="F312">
        <v>0</v>
      </c>
      <c r="G312">
        <v>25755480</v>
      </c>
      <c r="H312">
        <v>0</v>
      </c>
      <c r="I312">
        <v>0</v>
      </c>
      <c r="J312">
        <v>0</v>
      </c>
      <c r="K312">
        <v>0</v>
      </c>
      <c r="L312">
        <v>0</v>
      </c>
      <c r="M312">
        <v>0</v>
      </c>
      <c r="N312">
        <v>0</v>
      </c>
      <c r="O312">
        <v>12652</v>
      </c>
      <c r="P312">
        <v>0</v>
      </c>
      <c r="Q312">
        <v>6970720</v>
      </c>
      <c r="R312">
        <v>114594344</v>
      </c>
      <c r="S312">
        <v>0</v>
      </c>
      <c r="T312">
        <v>0</v>
      </c>
      <c r="U312">
        <v>12</v>
      </c>
      <c r="V312">
        <v>0</v>
      </c>
      <c r="W312">
        <v>0</v>
      </c>
      <c r="X312">
        <v>484</v>
      </c>
      <c r="Y312">
        <v>1614468</v>
      </c>
      <c r="Z312">
        <v>0</v>
      </c>
      <c r="AA312">
        <v>857260</v>
      </c>
      <c r="AB312">
        <v>0</v>
      </c>
      <c r="AC312">
        <v>2732752</v>
      </c>
      <c r="AD312">
        <v>0</v>
      </c>
      <c r="AE312">
        <v>0</v>
      </c>
      <c r="AF312">
        <v>0</v>
      </c>
      <c r="AG312">
        <v>0</v>
      </c>
      <c r="AH312">
        <v>328059264</v>
      </c>
      <c r="AM312" s="2" t="s">
        <v>86</v>
      </c>
    </row>
    <row r="313" spans="1:39" x14ac:dyDescent="0.15">
      <c r="A313" t="s">
        <v>41</v>
      </c>
      <c r="B313">
        <v>61346624</v>
      </c>
      <c r="C313">
        <v>478067092</v>
      </c>
      <c r="D313">
        <v>6037468</v>
      </c>
      <c r="E313">
        <v>0</v>
      </c>
      <c r="F313">
        <v>0</v>
      </c>
      <c r="G313">
        <v>112849648</v>
      </c>
      <c r="H313">
        <v>899280</v>
      </c>
      <c r="I313">
        <v>968</v>
      </c>
      <c r="J313">
        <v>1452</v>
      </c>
      <c r="K313">
        <v>80</v>
      </c>
      <c r="L313">
        <v>0</v>
      </c>
      <c r="M313">
        <v>68056</v>
      </c>
      <c r="N313">
        <v>64088</v>
      </c>
      <c r="O313">
        <v>2304844</v>
      </c>
      <c r="P313">
        <v>14224</v>
      </c>
      <c r="Q313">
        <v>16231644</v>
      </c>
      <c r="R313">
        <v>218135960</v>
      </c>
      <c r="S313">
        <v>340464</v>
      </c>
      <c r="T313">
        <v>533456</v>
      </c>
      <c r="U313">
        <v>466028</v>
      </c>
      <c r="V313">
        <v>2148</v>
      </c>
      <c r="W313">
        <v>0</v>
      </c>
      <c r="X313">
        <v>5092</v>
      </c>
      <c r="Y313">
        <v>27958584</v>
      </c>
      <c r="Z313">
        <v>28</v>
      </c>
      <c r="AA313">
        <v>4551564</v>
      </c>
      <c r="AB313">
        <v>0</v>
      </c>
      <c r="AC313">
        <v>2776112</v>
      </c>
      <c r="AD313">
        <v>4</v>
      </c>
      <c r="AE313">
        <v>995112</v>
      </c>
      <c r="AF313">
        <v>820</v>
      </c>
      <c r="AG313">
        <v>0</v>
      </c>
      <c r="AH313">
        <v>933650840</v>
      </c>
      <c r="AM313" s="2" t="s">
        <v>41</v>
      </c>
    </row>
    <row r="314" spans="1:39" x14ac:dyDescent="0.15">
      <c r="AI314" t="s">
        <v>41</v>
      </c>
      <c r="AJ314" t="s">
        <v>87</v>
      </c>
      <c r="AK314" t="s">
        <v>108</v>
      </c>
    </row>
    <row r="315" spans="1:39" x14ac:dyDescent="0.15">
      <c r="A315" t="s">
        <v>88</v>
      </c>
      <c r="B315">
        <f t="shared" ref="B315:AG315" si="98">SUM(B308:B311)</f>
        <v>21759096</v>
      </c>
      <c r="C315">
        <f t="shared" si="98"/>
        <v>345596012</v>
      </c>
      <c r="D315">
        <f t="shared" si="98"/>
        <v>2574984</v>
      </c>
      <c r="E315">
        <f t="shared" si="98"/>
        <v>0</v>
      </c>
      <c r="F315">
        <f t="shared" si="98"/>
        <v>0</v>
      </c>
      <c r="G315">
        <f t="shared" si="98"/>
        <v>87094168</v>
      </c>
      <c r="H315">
        <f t="shared" si="98"/>
        <v>899280</v>
      </c>
      <c r="I315">
        <f t="shared" si="98"/>
        <v>968</v>
      </c>
      <c r="J315">
        <f t="shared" si="98"/>
        <v>1452</v>
      </c>
      <c r="K315">
        <f t="shared" si="98"/>
        <v>80</v>
      </c>
      <c r="L315">
        <f t="shared" si="98"/>
        <v>0</v>
      </c>
      <c r="M315">
        <f t="shared" si="98"/>
        <v>68056</v>
      </c>
      <c r="N315">
        <f t="shared" si="98"/>
        <v>64088</v>
      </c>
      <c r="O315">
        <f t="shared" si="98"/>
        <v>2292192</v>
      </c>
      <c r="P315">
        <f t="shared" si="98"/>
        <v>14224</v>
      </c>
      <c r="Q315">
        <f t="shared" si="98"/>
        <v>9260924</v>
      </c>
      <c r="R315">
        <f t="shared" si="98"/>
        <v>103541616</v>
      </c>
      <c r="S315">
        <f t="shared" si="98"/>
        <v>340464</v>
      </c>
      <c r="T315">
        <f t="shared" si="98"/>
        <v>533456</v>
      </c>
      <c r="U315">
        <f t="shared" si="98"/>
        <v>466016</v>
      </c>
      <c r="V315">
        <f t="shared" si="98"/>
        <v>2148</v>
      </c>
      <c r="W315">
        <f t="shared" si="98"/>
        <v>0</v>
      </c>
      <c r="X315">
        <f t="shared" si="98"/>
        <v>4608</v>
      </c>
      <c r="Y315">
        <f t="shared" si="98"/>
        <v>26344116</v>
      </c>
      <c r="Z315">
        <f t="shared" si="98"/>
        <v>28</v>
      </c>
      <c r="AA315">
        <f t="shared" si="98"/>
        <v>3694304</v>
      </c>
      <c r="AB315">
        <f t="shared" si="98"/>
        <v>0</v>
      </c>
      <c r="AC315">
        <f t="shared" si="98"/>
        <v>43360</v>
      </c>
      <c r="AD315">
        <f t="shared" si="98"/>
        <v>4</v>
      </c>
      <c r="AE315">
        <f t="shared" si="98"/>
        <v>995112</v>
      </c>
      <c r="AF315">
        <f t="shared" si="98"/>
        <v>820</v>
      </c>
      <c r="AG315">
        <f t="shared" si="98"/>
        <v>0</v>
      </c>
      <c r="AH315">
        <f t="shared" ref="AH315" si="99">SUM(AH308:AH311)</f>
        <v>605591576</v>
      </c>
      <c r="AI315">
        <f>AH315</f>
        <v>605591576</v>
      </c>
      <c r="AJ315">
        <f>$C315+$G315+$R315</f>
        <v>536231796</v>
      </c>
      <c r="AK315">
        <f>AI315-AJ315</f>
        <v>69359780</v>
      </c>
      <c r="AL315" s="4">
        <f>AK315/AI315</f>
        <v>0.11453227348063376</v>
      </c>
      <c r="AM315" t="s">
        <v>88</v>
      </c>
    </row>
    <row r="316" spans="1:39" x14ac:dyDescent="0.15">
      <c r="AJ316" s="4"/>
    </row>
    <row r="317" spans="1:39" x14ac:dyDescent="0.15">
      <c r="A317" t="s">
        <v>49</v>
      </c>
      <c r="B317" s="2">
        <f>B315/$AH$315</f>
        <v>3.5930314856295158E-2</v>
      </c>
      <c r="C317" s="2">
        <f t="shared" ref="C317:AG317" si="100">C315/$AH$315</f>
        <v>0.57067506500453702</v>
      </c>
      <c r="D317" s="2">
        <f t="shared" si="100"/>
        <v>4.2520142321134267E-3</v>
      </c>
      <c r="E317" s="2">
        <f t="shared" si="100"/>
        <v>0</v>
      </c>
      <c r="F317" s="2">
        <f t="shared" si="100"/>
        <v>0</v>
      </c>
      <c r="G317" s="2">
        <f t="shared" si="100"/>
        <v>0.14381667686870203</v>
      </c>
      <c r="H317" s="2">
        <f t="shared" si="100"/>
        <v>1.4849612108871211E-3</v>
      </c>
      <c r="I317" s="2">
        <f t="shared" si="100"/>
        <v>1.5984370297779703E-6</v>
      </c>
      <c r="J317" s="2">
        <f t="shared" si="100"/>
        <v>2.3976555446669555E-6</v>
      </c>
      <c r="K317" s="2">
        <f t="shared" si="100"/>
        <v>1.3210223386594796E-7</v>
      </c>
      <c r="L317" s="2">
        <f t="shared" si="100"/>
        <v>0</v>
      </c>
      <c r="M317" s="2">
        <f t="shared" si="100"/>
        <v>1.1237937034976193E-4</v>
      </c>
      <c r="N317" s="2">
        <f t="shared" si="100"/>
        <v>1.0582709955001091E-4</v>
      </c>
      <c r="O317" s="2">
        <f t="shared" si="100"/>
        <v>3.7850460456206876E-3</v>
      </c>
      <c r="P317" s="2">
        <f t="shared" si="100"/>
        <v>2.3487777181365549E-5</v>
      </c>
      <c r="Q317" s="2">
        <f t="shared" si="100"/>
        <v>1.5292359350784629E-2</v>
      </c>
      <c r="R317" s="2">
        <f t="shared" si="100"/>
        <v>0.17097598464612723</v>
      </c>
      <c r="S317" s="2">
        <f t="shared" si="100"/>
        <v>5.6220068688670138E-4</v>
      </c>
      <c r="T317" s="2">
        <f t="shared" si="100"/>
        <v>8.808841158649142E-4</v>
      </c>
      <c r="U317" s="2">
        <f t="shared" si="100"/>
        <v>7.6952193271592013E-4</v>
      </c>
      <c r="V317" s="2">
        <f t="shared" si="100"/>
        <v>3.5469449793007027E-6</v>
      </c>
      <c r="W317" s="2">
        <f t="shared" si="100"/>
        <v>0</v>
      </c>
      <c r="X317" s="2">
        <f t="shared" si="100"/>
        <v>7.6090886706786025E-6</v>
      </c>
      <c r="Y317" s="2">
        <f t="shared" si="100"/>
        <v>4.350145716029577E-2</v>
      </c>
      <c r="Z317" s="2">
        <f t="shared" si="100"/>
        <v>4.6235781853081786E-8</v>
      </c>
      <c r="AA317" s="2">
        <f t="shared" si="100"/>
        <v>6.1003226372488379E-3</v>
      </c>
      <c r="AB317" s="2">
        <f t="shared" si="100"/>
        <v>0</v>
      </c>
      <c r="AC317" s="2">
        <f t="shared" si="100"/>
        <v>7.1599410755343791E-5</v>
      </c>
      <c r="AD317" s="2">
        <f>AD315/$AH$315</f>
        <v>6.605111693297398E-9</v>
      </c>
      <c r="AE317" s="2">
        <f t="shared" si="100"/>
        <v>1.6432064768351401E-3</v>
      </c>
      <c r="AF317" s="2">
        <f t="shared" si="100"/>
        <v>1.3540478971259666E-6</v>
      </c>
      <c r="AG317" s="2">
        <f t="shared" si="100"/>
        <v>0</v>
      </c>
      <c r="AH317">
        <f>SUM(B317:AG317)</f>
        <v>1</v>
      </c>
    </row>
    <row r="318" spans="1:39" x14ac:dyDescent="0.15">
      <c r="A318" t="s">
        <v>89</v>
      </c>
      <c r="B318" s="4">
        <f t="shared" ref="B318:AD318" si="101">B315/$AK$315</f>
        <v>0.31371345180160604</v>
      </c>
      <c r="C318" s="4" t="s">
        <v>156</v>
      </c>
      <c r="D318" s="4">
        <f t="shared" si="101"/>
        <v>3.7125031250099118E-2</v>
      </c>
      <c r="E318" s="4">
        <f t="shared" si="101"/>
        <v>0</v>
      </c>
      <c r="F318" s="4">
        <f t="shared" si="101"/>
        <v>0</v>
      </c>
      <c r="G318" s="4" t="s">
        <v>156</v>
      </c>
      <c r="H318" s="4">
        <f t="shared" si="101"/>
        <v>1.2965439048393751E-2</v>
      </c>
      <c r="I318" s="4">
        <f t="shared" si="101"/>
        <v>1.395621497069339E-5</v>
      </c>
      <c r="J318" s="4">
        <f t="shared" si="101"/>
        <v>2.0934322456040086E-5</v>
      </c>
      <c r="K318" s="4">
        <f t="shared" si="101"/>
        <v>1.1534061959250737E-6</v>
      </c>
      <c r="L318" s="4">
        <f t="shared" si="101"/>
        <v>0</v>
      </c>
      <c r="M318" s="4">
        <f t="shared" si="101"/>
        <v>9.8120265087346019E-4</v>
      </c>
      <c r="N318" s="4">
        <f t="shared" si="101"/>
        <v>9.2399370355557644E-4</v>
      </c>
      <c r="O318" s="4">
        <f t="shared" si="101"/>
        <v>3.304785568812358E-2</v>
      </c>
      <c r="P318" s="4">
        <f t="shared" si="101"/>
        <v>2.0507562163547808E-4</v>
      </c>
      <c r="Q318" s="4">
        <f t="shared" si="101"/>
        <v>0.13352008901989021</v>
      </c>
      <c r="R318" s="4" t="s">
        <v>156</v>
      </c>
      <c r="S318" s="4">
        <f t="shared" si="101"/>
        <v>4.908666088617928E-3</v>
      </c>
      <c r="T318" s="4">
        <f t="shared" si="101"/>
        <v>7.691143195667576E-3</v>
      </c>
      <c r="U318" s="4">
        <f t="shared" si="101"/>
        <v>6.7188217725027387E-3</v>
      </c>
      <c r="V318" s="4">
        <f t="shared" si="101"/>
        <v>3.0968956360588228E-5</v>
      </c>
      <c r="W318" s="4">
        <f t="shared" si="101"/>
        <v>0</v>
      </c>
      <c r="X318" s="4">
        <f t="shared" si="101"/>
        <v>6.6436196885284239E-5</v>
      </c>
      <c r="Y318" s="4">
        <f t="shared" si="101"/>
        <v>0.3798183327571108</v>
      </c>
      <c r="Z318" s="4">
        <f t="shared" si="101"/>
        <v>4.0369216857377574E-7</v>
      </c>
      <c r="AA318" s="4">
        <f t="shared" si="101"/>
        <v>5.3262914040384787E-2</v>
      </c>
      <c r="AB318" s="4">
        <f t="shared" si="101"/>
        <v>0</v>
      </c>
      <c r="AC318" s="4">
        <f t="shared" si="101"/>
        <v>6.2514615819138993E-4</v>
      </c>
      <c r="AD318" s="4">
        <f t="shared" si="101"/>
        <v>5.7670309796253682E-8</v>
      </c>
      <c r="AE318" s="4">
        <f>AE315/$AK$315</f>
        <v>1.4347104330492398E-2</v>
      </c>
      <c r="AF318" s="4">
        <f>AF315/$AK$315</f>
        <v>1.1822413508232004E-5</v>
      </c>
      <c r="AG318" s="4">
        <f>AG315/$AK$315</f>
        <v>0</v>
      </c>
      <c r="AH318" s="4">
        <f>SUM(B318:AG318)</f>
        <v>0.99999999999999989</v>
      </c>
    </row>
    <row r="320" spans="1:39" x14ac:dyDescent="0.15">
      <c r="A320" t="s">
        <v>109</v>
      </c>
      <c r="B320">
        <f t="shared" ref="B320:AG320" si="102">COUNTIF(B315,"&gt;1000")</f>
        <v>1</v>
      </c>
      <c r="C320">
        <f t="shared" si="102"/>
        <v>1</v>
      </c>
      <c r="D320">
        <f t="shared" si="102"/>
        <v>1</v>
      </c>
      <c r="E320">
        <f t="shared" si="102"/>
        <v>0</v>
      </c>
      <c r="F320">
        <f t="shared" si="102"/>
        <v>0</v>
      </c>
      <c r="G320">
        <f t="shared" si="102"/>
        <v>1</v>
      </c>
      <c r="H320">
        <f t="shared" si="102"/>
        <v>1</v>
      </c>
      <c r="I320">
        <f t="shared" si="102"/>
        <v>0</v>
      </c>
      <c r="J320">
        <f t="shared" si="102"/>
        <v>1</v>
      </c>
      <c r="K320">
        <f t="shared" si="102"/>
        <v>0</v>
      </c>
      <c r="L320">
        <f t="shared" si="102"/>
        <v>0</v>
      </c>
      <c r="M320">
        <f t="shared" si="102"/>
        <v>1</v>
      </c>
      <c r="N320">
        <f t="shared" si="102"/>
        <v>1</v>
      </c>
      <c r="O320">
        <f t="shared" si="102"/>
        <v>1</v>
      </c>
      <c r="P320">
        <f t="shared" si="102"/>
        <v>1</v>
      </c>
      <c r="Q320">
        <f t="shared" si="102"/>
        <v>1</v>
      </c>
      <c r="R320">
        <f t="shared" si="102"/>
        <v>1</v>
      </c>
      <c r="S320">
        <f t="shared" si="102"/>
        <v>1</v>
      </c>
      <c r="T320">
        <f t="shared" si="102"/>
        <v>1</v>
      </c>
      <c r="U320">
        <f t="shared" si="102"/>
        <v>1</v>
      </c>
      <c r="V320">
        <f t="shared" si="102"/>
        <v>1</v>
      </c>
      <c r="W320">
        <f t="shared" si="102"/>
        <v>0</v>
      </c>
      <c r="X320">
        <f t="shared" si="102"/>
        <v>1</v>
      </c>
      <c r="Y320">
        <f t="shared" si="102"/>
        <v>1</v>
      </c>
      <c r="Z320">
        <f t="shared" si="102"/>
        <v>0</v>
      </c>
      <c r="AA320">
        <f t="shared" si="102"/>
        <v>1</v>
      </c>
      <c r="AB320">
        <f t="shared" si="102"/>
        <v>0</v>
      </c>
      <c r="AC320">
        <f t="shared" si="102"/>
        <v>1</v>
      </c>
      <c r="AD320">
        <f t="shared" si="102"/>
        <v>0</v>
      </c>
      <c r="AE320">
        <f t="shared" si="102"/>
        <v>1</v>
      </c>
      <c r="AF320">
        <f t="shared" si="102"/>
        <v>0</v>
      </c>
      <c r="AG320">
        <f t="shared" si="102"/>
        <v>0</v>
      </c>
      <c r="AH320">
        <f>SUM(B320:AG320)-SUM($C320,$G320,$I320,$R320,$X320)</f>
        <v>17</v>
      </c>
    </row>
    <row r="321" spans="1:34" x14ac:dyDescent="0.15">
      <c r="A321" t="s">
        <v>117</v>
      </c>
    </row>
    <row r="323" spans="1:34" x14ac:dyDescent="0.15">
      <c r="A323" s="9" t="s">
        <v>111</v>
      </c>
      <c r="B323">
        <f t="shared" ref="B323:E323" si="103">COUNTIF(B318,"&gt;0.01")</f>
        <v>1</v>
      </c>
      <c r="C323">
        <f t="shared" si="103"/>
        <v>0</v>
      </c>
      <c r="D323">
        <f t="shared" si="103"/>
        <v>1</v>
      </c>
      <c r="E323">
        <f t="shared" si="103"/>
        <v>0</v>
      </c>
      <c r="F323">
        <f>COUNTIF(F318,"&gt;0.01")</f>
        <v>0</v>
      </c>
      <c r="G323">
        <f>COUNTIF(G318,"&gt;0.01")</f>
        <v>0</v>
      </c>
      <c r="H323">
        <f t="shared" ref="H323:AG323" si="104">COUNTIF(H318,"&gt;0.01")</f>
        <v>1</v>
      </c>
      <c r="I323">
        <f t="shared" si="104"/>
        <v>0</v>
      </c>
      <c r="J323">
        <f t="shared" si="104"/>
        <v>0</v>
      </c>
      <c r="K323">
        <f t="shared" si="104"/>
        <v>0</v>
      </c>
      <c r="L323">
        <f t="shared" si="104"/>
        <v>0</v>
      </c>
      <c r="M323">
        <f t="shared" si="104"/>
        <v>0</v>
      </c>
      <c r="N323">
        <f t="shared" si="104"/>
        <v>0</v>
      </c>
      <c r="O323">
        <f t="shared" si="104"/>
        <v>1</v>
      </c>
      <c r="P323">
        <f t="shared" si="104"/>
        <v>0</v>
      </c>
      <c r="Q323">
        <f t="shared" si="104"/>
        <v>1</v>
      </c>
      <c r="R323">
        <f t="shared" si="104"/>
        <v>0</v>
      </c>
      <c r="S323">
        <f t="shared" si="104"/>
        <v>0</v>
      </c>
      <c r="T323">
        <f t="shared" si="104"/>
        <v>0</v>
      </c>
      <c r="U323">
        <f t="shared" si="104"/>
        <v>0</v>
      </c>
      <c r="V323">
        <f t="shared" si="104"/>
        <v>0</v>
      </c>
      <c r="W323">
        <f t="shared" si="104"/>
        <v>0</v>
      </c>
      <c r="X323">
        <f t="shared" si="104"/>
        <v>0</v>
      </c>
      <c r="Y323">
        <f t="shared" si="104"/>
        <v>1</v>
      </c>
      <c r="Z323">
        <f t="shared" si="104"/>
        <v>0</v>
      </c>
      <c r="AA323">
        <f t="shared" si="104"/>
        <v>1</v>
      </c>
      <c r="AB323">
        <f t="shared" si="104"/>
        <v>0</v>
      </c>
      <c r="AC323">
        <f t="shared" si="104"/>
        <v>0</v>
      </c>
      <c r="AD323">
        <f t="shared" si="104"/>
        <v>0</v>
      </c>
      <c r="AE323">
        <f t="shared" si="104"/>
        <v>1</v>
      </c>
      <c r="AF323">
        <f t="shared" si="104"/>
        <v>0</v>
      </c>
      <c r="AG323">
        <f t="shared" si="104"/>
        <v>0</v>
      </c>
      <c r="AH323">
        <f>SUM(B323:AG323)</f>
        <v>8</v>
      </c>
    </row>
    <row r="327" spans="1:34" x14ac:dyDescent="0.15">
      <c r="A327" t="s">
        <v>114</v>
      </c>
    </row>
    <row r="330" spans="1:34" x14ac:dyDescent="0.15">
      <c r="A330" t="s">
        <v>50</v>
      </c>
      <c r="B330" t="s">
        <v>51</v>
      </c>
      <c r="C330" t="s">
        <v>52</v>
      </c>
      <c r="D330" t="s">
        <v>53</v>
      </c>
      <c r="E330" t="s">
        <v>55</v>
      </c>
      <c r="F330" t="s">
        <v>56</v>
      </c>
      <c r="G330" t="s">
        <v>106</v>
      </c>
      <c r="H330" t="s">
        <v>57</v>
      </c>
      <c r="I330" t="s">
        <v>153</v>
      </c>
      <c r="J330" t="s">
        <v>60</v>
      </c>
      <c r="K330" t="s">
        <v>62</v>
      </c>
      <c r="L330" t="s">
        <v>149</v>
      </c>
      <c r="M330" t="s">
        <v>65</v>
      </c>
      <c r="N330" t="s">
        <v>107</v>
      </c>
      <c r="O330" t="s">
        <v>68</v>
      </c>
      <c r="P330" t="s">
        <v>69</v>
      </c>
      <c r="Q330" t="s">
        <v>119</v>
      </c>
      <c r="R330" t="s">
        <v>120</v>
      </c>
      <c r="S330" t="s">
        <v>70</v>
      </c>
      <c r="T330" t="s">
        <v>71</v>
      </c>
      <c r="U330" t="s">
        <v>95</v>
      </c>
      <c r="V330" t="s">
        <v>72</v>
      </c>
      <c r="W330" t="s">
        <v>73</v>
      </c>
      <c r="X330" t="s">
        <v>154</v>
      </c>
      <c r="Y330" t="s">
        <v>74</v>
      </c>
      <c r="Z330" t="s">
        <v>75</v>
      </c>
      <c r="AA330" t="s">
        <v>77</v>
      </c>
      <c r="AB330" t="s">
        <v>157</v>
      </c>
      <c r="AC330" t="s">
        <v>78</v>
      </c>
      <c r="AD330" t="s">
        <v>79</v>
      </c>
      <c r="AE330" t="s">
        <v>80</v>
      </c>
      <c r="AF330" t="s">
        <v>41</v>
      </c>
    </row>
    <row r="331" spans="1:34" x14ac:dyDescent="0.15">
      <c r="A331" t="s">
        <v>82</v>
      </c>
      <c r="B331">
        <v>0</v>
      </c>
      <c r="C331">
        <v>111080360</v>
      </c>
      <c r="D331">
        <v>2249796</v>
      </c>
      <c r="E331">
        <v>0</v>
      </c>
      <c r="F331">
        <v>48043928</v>
      </c>
      <c r="G331">
        <v>1762760</v>
      </c>
      <c r="H331">
        <v>164</v>
      </c>
      <c r="I331">
        <v>0</v>
      </c>
      <c r="J331">
        <v>0</v>
      </c>
      <c r="K331">
        <v>0</v>
      </c>
      <c r="L331">
        <v>0</v>
      </c>
      <c r="M331">
        <v>2992664</v>
      </c>
      <c r="N331">
        <v>0</v>
      </c>
      <c r="O331">
        <v>3538728</v>
      </c>
      <c r="P331">
        <v>12157608</v>
      </c>
      <c r="Q331">
        <v>40</v>
      </c>
      <c r="R331">
        <v>3165972</v>
      </c>
      <c r="S331">
        <v>105128</v>
      </c>
      <c r="T331">
        <v>2536</v>
      </c>
      <c r="U331">
        <v>0</v>
      </c>
      <c r="V331">
        <v>772</v>
      </c>
      <c r="W331">
        <v>520696</v>
      </c>
      <c r="X331">
        <v>0</v>
      </c>
      <c r="Y331">
        <v>1461740</v>
      </c>
      <c r="Z331">
        <v>1484</v>
      </c>
      <c r="AA331">
        <v>92</v>
      </c>
      <c r="AB331">
        <v>0</v>
      </c>
      <c r="AC331">
        <v>0</v>
      </c>
      <c r="AD331">
        <v>0</v>
      </c>
      <c r="AE331">
        <v>0</v>
      </c>
      <c r="AF331">
        <v>187084468</v>
      </c>
    </row>
    <row r="332" spans="1:34" x14ac:dyDescent="0.15">
      <c r="A332" t="s">
        <v>83</v>
      </c>
      <c r="B332">
        <v>0</v>
      </c>
      <c r="C332">
        <v>123137168</v>
      </c>
      <c r="D332">
        <v>48380</v>
      </c>
      <c r="E332">
        <v>0</v>
      </c>
      <c r="F332">
        <v>0</v>
      </c>
      <c r="G332">
        <v>6760</v>
      </c>
      <c r="H332">
        <v>0</v>
      </c>
      <c r="I332">
        <v>72</v>
      </c>
      <c r="J332">
        <v>0</v>
      </c>
      <c r="K332">
        <v>0</v>
      </c>
      <c r="L332">
        <v>33208</v>
      </c>
      <c r="M332">
        <v>614808</v>
      </c>
      <c r="N332">
        <v>144188</v>
      </c>
      <c r="O332">
        <v>2783112</v>
      </c>
      <c r="P332">
        <v>47476132</v>
      </c>
      <c r="Q332">
        <v>560</v>
      </c>
      <c r="R332">
        <v>2574172</v>
      </c>
      <c r="S332">
        <v>42496</v>
      </c>
      <c r="T332">
        <v>275564</v>
      </c>
      <c r="U332">
        <v>0</v>
      </c>
      <c r="V332">
        <v>232</v>
      </c>
      <c r="W332">
        <v>313032</v>
      </c>
      <c r="X332">
        <v>84</v>
      </c>
      <c r="Y332">
        <v>716348</v>
      </c>
      <c r="Z332">
        <v>113492</v>
      </c>
      <c r="AA332">
        <v>0</v>
      </c>
      <c r="AB332">
        <v>0</v>
      </c>
      <c r="AC332">
        <v>1026848</v>
      </c>
      <c r="AD332">
        <v>0</v>
      </c>
      <c r="AE332">
        <v>0</v>
      </c>
      <c r="AF332">
        <v>179306656</v>
      </c>
    </row>
    <row r="333" spans="1:34" x14ac:dyDescent="0.15">
      <c r="A333" t="s">
        <v>84</v>
      </c>
      <c r="B333">
        <v>0</v>
      </c>
      <c r="C333">
        <v>89896288</v>
      </c>
      <c r="D333">
        <v>0</v>
      </c>
      <c r="E333">
        <v>0</v>
      </c>
      <c r="F333">
        <v>1027780</v>
      </c>
      <c r="G333">
        <v>0</v>
      </c>
      <c r="H333">
        <v>0</v>
      </c>
      <c r="I333">
        <v>0</v>
      </c>
      <c r="J333">
        <v>8</v>
      </c>
      <c r="K333">
        <v>0</v>
      </c>
      <c r="L333">
        <v>0</v>
      </c>
      <c r="M333">
        <v>414588</v>
      </c>
      <c r="N333">
        <v>0</v>
      </c>
      <c r="O333">
        <v>1002748</v>
      </c>
      <c r="P333">
        <v>7643808</v>
      </c>
      <c r="Q333">
        <v>0</v>
      </c>
      <c r="R333">
        <v>0</v>
      </c>
      <c r="S333">
        <v>0</v>
      </c>
      <c r="T333">
        <v>220976</v>
      </c>
      <c r="U333">
        <v>0</v>
      </c>
      <c r="V333">
        <v>2112</v>
      </c>
      <c r="W333">
        <v>16454000</v>
      </c>
      <c r="X333">
        <v>0</v>
      </c>
      <c r="Y333">
        <v>0</v>
      </c>
      <c r="Z333">
        <v>0</v>
      </c>
      <c r="AA333">
        <v>0</v>
      </c>
      <c r="AB333">
        <v>0</v>
      </c>
      <c r="AC333">
        <v>0</v>
      </c>
      <c r="AD333">
        <v>72</v>
      </c>
      <c r="AE333">
        <v>0</v>
      </c>
      <c r="AF333">
        <v>116662380</v>
      </c>
    </row>
    <row r="334" spans="1:34" x14ac:dyDescent="0.15">
      <c r="A334" t="s">
        <v>85</v>
      </c>
      <c r="B334">
        <v>24880300</v>
      </c>
      <c r="C334">
        <v>38990552</v>
      </c>
      <c r="D334">
        <v>405000</v>
      </c>
      <c r="E334">
        <v>0</v>
      </c>
      <c r="F334">
        <v>30527376</v>
      </c>
      <c r="G334">
        <v>95952</v>
      </c>
      <c r="H334">
        <v>0</v>
      </c>
      <c r="I334">
        <v>0</v>
      </c>
      <c r="J334">
        <v>0</v>
      </c>
      <c r="K334">
        <v>0</v>
      </c>
      <c r="L334">
        <v>0</v>
      </c>
      <c r="M334">
        <v>919296</v>
      </c>
      <c r="N334">
        <v>0</v>
      </c>
      <c r="O334">
        <v>6034652</v>
      </c>
      <c r="P334">
        <v>35109856</v>
      </c>
      <c r="Q334">
        <v>0</v>
      </c>
      <c r="R334">
        <v>709840</v>
      </c>
      <c r="S334">
        <v>0</v>
      </c>
      <c r="T334">
        <v>22652</v>
      </c>
      <c r="U334">
        <v>0</v>
      </c>
      <c r="V334">
        <v>532</v>
      </c>
      <c r="W334">
        <v>159220</v>
      </c>
      <c r="X334">
        <v>0</v>
      </c>
      <c r="Y334">
        <v>802368</v>
      </c>
      <c r="Z334">
        <v>0</v>
      </c>
      <c r="AA334">
        <v>0</v>
      </c>
      <c r="AB334">
        <v>0</v>
      </c>
      <c r="AC334">
        <v>0</v>
      </c>
      <c r="AD334">
        <v>0</v>
      </c>
      <c r="AE334">
        <v>0</v>
      </c>
      <c r="AF334">
        <v>138657596</v>
      </c>
    </row>
    <row r="335" spans="1:34" x14ac:dyDescent="0.15">
      <c r="A335" t="s">
        <v>86</v>
      </c>
      <c r="B335">
        <v>73300756</v>
      </c>
      <c r="C335">
        <v>130141756</v>
      </c>
      <c r="D335">
        <v>45212</v>
      </c>
      <c r="E335">
        <v>0</v>
      </c>
      <c r="F335">
        <v>19381768</v>
      </c>
      <c r="G335">
        <v>0</v>
      </c>
      <c r="H335">
        <v>0</v>
      </c>
      <c r="I335">
        <v>0</v>
      </c>
      <c r="J335">
        <v>0</v>
      </c>
      <c r="K335">
        <v>0</v>
      </c>
      <c r="L335">
        <v>0</v>
      </c>
      <c r="M335">
        <v>81120</v>
      </c>
      <c r="N335">
        <v>0</v>
      </c>
      <c r="O335">
        <v>11616388</v>
      </c>
      <c r="P335">
        <v>134075912</v>
      </c>
      <c r="Q335">
        <v>4</v>
      </c>
      <c r="R335">
        <v>0</v>
      </c>
      <c r="S335">
        <v>0</v>
      </c>
      <c r="T335">
        <v>113368</v>
      </c>
      <c r="U335">
        <v>0</v>
      </c>
      <c r="V335">
        <v>304</v>
      </c>
      <c r="W335">
        <v>232340</v>
      </c>
      <c r="X335">
        <v>0</v>
      </c>
      <c r="Y335">
        <v>775728</v>
      </c>
      <c r="Z335">
        <v>1373296</v>
      </c>
      <c r="AA335">
        <v>0</v>
      </c>
      <c r="AB335">
        <v>0</v>
      </c>
      <c r="AC335">
        <v>0</v>
      </c>
      <c r="AD335">
        <v>0</v>
      </c>
      <c r="AE335">
        <v>0</v>
      </c>
      <c r="AF335">
        <v>371137952</v>
      </c>
      <c r="AH335">
        <f>B335/AF335</f>
        <v>0.19750272265338145</v>
      </c>
    </row>
    <row r="336" spans="1:34" x14ac:dyDescent="0.15">
      <c r="A336" t="s">
        <v>41</v>
      </c>
      <c r="B336">
        <v>98181056</v>
      </c>
      <c r="C336">
        <v>493246124</v>
      </c>
      <c r="D336">
        <v>2748388</v>
      </c>
      <c r="E336">
        <v>0</v>
      </c>
      <c r="F336">
        <v>98980852</v>
      </c>
      <c r="G336">
        <v>1865472</v>
      </c>
      <c r="H336">
        <v>164</v>
      </c>
      <c r="I336">
        <v>72</v>
      </c>
      <c r="J336">
        <v>8</v>
      </c>
      <c r="K336">
        <v>0</v>
      </c>
      <c r="L336">
        <v>33208</v>
      </c>
      <c r="M336">
        <v>5022476</v>
      </c>
      <c r="N336">
        <v>144188</v>
      </c>
      <c r="O336">
        <v>24975628</v>
      </c>
      <c r="P336">
        <v>236463316</v>
      </c>
      <c r="Q336">
        <v>604</v>
      </c>
      <c r="R336">
        <v>6449984</v>
      </c>
      <c r="S336">
        <v>147624</v>
      </c>
      <c r="T336">
        <v>635096</v>
      </c>
      <c r="U336">
        <v>0</v>
      </c>
      <c r="V336">
        <v>3952</v>
      </c>
      <c r="W336">
        <v>17679288</v>
      </c>
      <c r="X336">
        <v>84</v>
      </c>
      <c r="Y336">
        <v>3756184</v>
      </c>
      <c r="Z336">
        <v>1488272</v>
      </c>
      <c r="AA336">
        <v>92</v>
      </c>
      <c r="AB336">
        <v>0</v>
      </c>
      <c r="AC336">
        <v>1026848</v>
      </c>
      <c r="AD336">
        <v>72</v>
      </c>
      <c r="AE336">
        <v>0</v>
      </c>
      <c r="AF336">
        <v>992849052</v>
      </c>
    </row>
    <row r="337" spans="1:40" x14ac:dyDescent="0.15">
      <c r="AG337" t="s">
        <v>41</v>
      </c>
      <c r="AH337" t="s">
        <v>87</v>
      </c>
      <c r="AI337" t="s">
        <v>108</v>
      </c>
    </row>
    <row r="338" spans="1:40" x14ac:dyDescent="0.15">
      <c r="A338" t="s">
        <v>88</v>
      </c>
      <c r="B338">
        <f t="shared" ref="B338:AF338" si="105">SUM(B331:B334)</f>
        <v>24880300</v>
      </c>
      <c r="C338">
        <f t="shared" si="105"/>
        <v>363104368</v>
      </c>
      <c r="D338">
        <f t="shared" si="105"/>
        <v>2703176</v>
      </c>
      <c r="E338">
        <f t="shared" si="105"/>
        <v>0</v>
      </c>
      <c r="F338">
        <f t="shared" si="105"/>
        <v>79599084</v>
      </c>
      <c r="G338">
        <f t="shared" si="105"/>
        <v>1865472</v>
      </c>
      <c r="H338">
        <f t="shared" si="105"/>
        <v>164</v>
      </c>
      <c r="I338">
        <f t="shared" si="105"/>
        <v>72</v>
      </c>
      <c r="J338">
        <f t="shared" si="105"/>
        <v>8</v>
      </c>
      <c r="K338">
        <f t="shared" si="105"/>
        <v>0</v>
      </c>
      <c r="L338">
        <f t="shared" si="105"/>
        <v>33208</v>
      </c>
      <c r="M338">
        <f t="shared" si="105"/>
        <v>4941356</v>
      </c>
      <c r="N338">
        <f t="shared" si="105"/>
        <v>144188</v>
      </c>
      <c r="O338">
        <f t="shared" si="105"/>
        <v>13359240</v>
      </c>
      <c r="P338">
        <f t="shared" si="105"/>
        <v>102387404</v>
      </c>
      <c r="Q338">
        <f t="shared" si="105"/>
        <v>600</v>
      </c>
      <c r="R338">
        <f t="shared" si="105"/>
        <v>6449984</v>
      </c>
      <c r="S338">
        <f t="shared" si="105"/>
        <v>147624</v>
      </c>
      <c r="T338">
        <f t="shared" si="105"/>
        <v>521728</v>
      </c>
      <c r="U338">
        <f t="shared" si="105"/>
        <v>0</v>
      </c>
      <c r="V338">
        <f t="shared" si="105"/>
        <v>3648</v>
      </c>
      <c r="W338">
        <f t="shared" si="105"/>
        <v>17446948</v>
      </c>
      <c r="X338">
        <f t="shared" si="105"/>
        <v>84</v>
      </c>
      <c r="Y338">
        <f t="shared" si="105"/>
        <v>2980456</v>
      </c>
      <c r="Z338">
        <f t="shared" si="105"/>
        <v>114976</v>
      </c>
      <c r="AA338">
        <f t="shared" si="105"/>
        <v>92</v>
      </c>
      <c r="AB338">
        <f t="shared" si="105"/>
        <v>0</v>
      </c>
      <c r="AC338">
        <f t="shared" si="105"/>
        <v>1026848</v>
      </c>
      <c r="AD338">
        <f t="shared" si="105"/>
        <v>72</v>
      </c>
      <c r="AE338">
        <f t="shared" si="105"/>
        <v>0</v>
      </c>
      <c r="AF338">
        <f t="shared" si="105"/>
        <v>621711100</v>
      </c>
      <c r="AG338" s="80">
        <f>AF338</f>
        <v>621711100</v>
      </c>
      <c r="AH338">
        <f>$C338+$F338+$P338</f>
        <v>545090856</v>
      </c>
      <c r="AI338" s="81">
        <f>AG338-AH338</f>
        <v>76620244</v>
      </c>
      <c r="AJ338" s="4">
        <f>AI338/AG338</f>
        <v>0.12324091366552728</v>
      </c>
      <c r="AK338" t="s">
        <v>88</v>
      </c>
    </row>
    <row r="339" spans="1:40" x14ac:dyDescent="0.15">
      <c r="AJ339" s="4"/>
    </row>
    <row r="340" spans="1:40" x14ac:dyDescent="0.15">
      <c r="A340" t="s">
        <v>49</v>
      </c>
      <c r="B340" s="2">
        <f t="shared" ref="B340:AD340" si="106">B338/$AG338</f>
        <v>4.0019069950657148E-2</v>
      </c>
      <c r="C340" s="2">
        <f t="shared" si="106"/>
        <v>0.58404034928763537</v>
      </c>
      <c r="D340" s="2">
        <f t="shared" si="106"/>
        <v>4.347961617542296E-3</v>
      </c>
      <c r="E340" s="2">
        <f t="shared" si="106"/>
        <v>0</v>
      </c>
      <c r="F340" s="2">
        <f t="shared" si="106"/>
        <v>0.12803227093741773</v>
      </c>
      <c r="G340" s="2">
        <f t="shared" si="106"/>
        <v>3.0005447867988847E-3</v>
      </c>
      <c r="H340" s="2">
        <f t="shared" si="106"/>
        <v>2.6378811637752645E-7</v>
      </c>
      <c r="I340" s="2">
        <f t="shared" si="106"/>
        <v>1.1580941694623113E-7</v>
      </c>
      <c r="J340" s="2">
        <f t="shared" si="106"/>
        <v>1.2867712994025682E-8</v>
      </c>
      <c r="K340" s="2">
        <f t="shared" si="106"/>
        <v>0</v>
      </c>
      <c r="L340" s="2">
        <f t="shared" si="106"/>
        <v>5.3413876638200608E-5</v>
      </c>
      <c r="M340" s="2">
        <f t="shared" si="106"/>
        <v>7.9479938511633451E-3</v>
      </c>
      <c r="N340" s="2">
        <f t="shared" si="106"/>
        <v>2.3192122514782189E-4</v>
      </c>
      <c r="O340" s="2">
        <f t="shared" si="106"/>
        <v>2.1487858267288457E-2</v>
      </c>
      <c r="P340" s="2">
        <f t="shared" si="106"/>
        <v>0.16468646610941964</v>
      </c>
      <c r="Q340" s="2">
        <f t="shared" si="106"/>
        <v>9.6507847455192617E-7</v>
      </c>
      <c r="R340" s="2">
        <f t="shared" si="106"/>
        <v>1.0374567866007219E-2</v>
      </c>
      <c r="S340" s="2">
        <f t="shared" si="106"/>
        <v>2.374479078787559E-4</v>
      </c>
      <c r="T340" s="2">
        <f t="shared" si="106"/>
        <v>8.3918077061837881E-4</v>
      </c>
      <c r="U340" s="2">
        <f t="shared" si="106"/>
        <v>0</v>
      </c>
      <c r="V340" s="2">
        <f t="shared" si="106"/>
        <v>5.8676771252757106E-6</v>
      </c>
      <c r="W340" s="2">
        <f t="shared" si="106"/>
        <v>2.8062789935711298E-2</v>
      </c>
      <c r="X340" s="2">
        <f t="shared" si="106"/>
        <v>1.3511098643726967E-7</v>
      </c>
      <c r="Y340" s="2">
        <f t="shared" si="106"/>
        <v>4.7939565499152256E-3</v>
      </c>
      <c r="Z340" s="2">
        <f t="shared" si="106"/>
        <v>1.8493477115013709E-4</v>
      </c>
      <c r="AA340" s="2">
        <f t="shared" si="106"/>
        <v>1.4797869943129533E-7</v>
      </c>
      <c r="AB340" s="2">
        <f t="shared" si="106"/>
        <v>0</v>
      </c>
      <c r="AC340" s="2">
        <f t="shared" si="106"/>
        <v>1.6516481690611604E-3</v>
      </c>
      <c r="AD340" s="2">
        <f t="shared" si="106"/>
        <v>1.1580941694623113E-7</v>
      </c>
      <c r="AE340" s="2">
        <f>AE338/$AG338</f>
        <v>0</v>
      </c>
      <c r="AF340">
        <f>SUM(B340:AE340)</f>
        <v>0.99999999999999989</v>
      </c>
      <c r="AG340" s="2"/>
    </row>
    <row r="341" spans="1:40" x14ac:dyDescent="0.15">
      <c r="A341" t="s">
        <v>89</v>
      </c>
      <c r="B341" s="4">
        <f t="shared" ref="B341:AD341" si="107">B338/$AI$338</f>
        <v>0.32472227574738605</v>
      </c>
      <c r="C341" s="4" t="s">
        <v>156</v>
      </c>
      <c r="D341" s="4">
        <f t="shared" si="107"/>
        <v>3.5280180000470895E-2</v>
      </c>
      <c r="E341" s="4">
        <f t="shared" si="107"/>
        <v>0</v>
      </c>
      <c r="F341" s="4" t="s">
        <v>156</v>
      </c>
      <c r="G341" s="4">
        <f t="shared" si="107"/>
        <v>2.4346985895790152E-2</v>
      </c>
      <c r="H341" s="4">
        <f t="shared" si="107"/>
        <v>2.1404264909414801E-6</v>
      </c>
      <c r="I341" s="4">
        <f t="shared" si="107"/>
        <v>9.396994350474791E-7</v>
      </c>
      <c r="J341" s="4">
        <f t="shared" si="107"/>
        <v>1.0441104833860879E-7</v>
      </c>
      <c r="K341" s="4">
        <f t="shared" si="107"/>
        <v>0</v>
      </c>
      <c r="L341" s="4">
        <f t="shared" si="107"/>
        <v>4.3341026165356509E-4</v>
      </c>
      <c r="M341" s="4">
        <f t="shared" si="107"/>
        <v>6.4491520021784321E-2</v>
      </c>
      <c r="N341" s="4">
        <f t="shared" si="107"/>
        <v>1.8818525297309154E-3</v>
      </c>
      <c r="O341" s="4">
        <f t="shared" si="107"/>
        <v>0.1743565316758845</v>
      </c>
      <c r="P341" s="4" t="s">
        <v>156</v>
      </c>
      <c r="Q341" s="4">
        <f t="shared" si="107"/>
        <v>7.8308286253956597E-6</v>
      </c>
      <c r="R341" s="4">
        <f t="shared" si="107"/>
        <v>8.4181198900906654E-2</v>
      </c>
      <c r="S341" s="4">
        <f t="shared" si="107"/>
        <v>1.9266970749923481E-3</v>
      </c>
      <c r="T341" s="4">
        <f t="shared" si="107"/>
        <v>6.8092709284507105E-3</v>
      </c>
      <c r="U341" s="4">
        <f t="shared" si="107"/>
        <v>0</v>
      </c>
      <c r="V341" s="4">
        <f t="shared" si="107"/>
        <v>4.7611438042405607E-5</v>
      </c>
      <c r="W341" s="4">
        <f t="shared" si="107"/>
        <v>0.22770676637364923</v>
      </c>
      <c r="X341" s="4">
        <f t="shared" si="107"/>
        <v>1.0963160075553922E-6</v>
      </c>
      <c r="Y341" s="4">
        <f t="shared" si="107"/>
        <v>3.8899066935887072E-2</v>
      </c>
      <c r="Z341" s="4">
        <f t="shared" si="107"/>
        <v>1.5005955867224855E-3</v>
      </c>
      <c r="AA341" s="4">
        <f t="shared" si="107"/>
        <v>1.2007270558940011E-6</v>
      </c>
      <c r="AB341" s="4">
        <f t="shared" si="107"/>
        <v>0</v>
      </c>
      <c r="AC341" s="4">
        <f t="shared" si="107"/>
        <v>1.3401784520550469E-2</v>
      </c>
      <c r="AD341" s="4">
        <f t="shared" si="107"/>
        <v>9.396994350474791E-7</v>
      </c>
      <c r="AE341" s="4">
        <f>AE338/$AI$338</f>
        <v>0</v>
      </c>
      <c r="AF341">
        <f>SUM(B341:AE341)</f>
        <v>1.0000000000000002</v>
      </c>
      <c r="AG341" s="4"/>
      <c r="AH341" s="4"/>
    </row>
    <row r="343" spans="1:40" x14ac:dyDescent="0.15">
      <c r="A343" t="s">
        <v>109</v>
      </c>
      <c r="B343">
        <f t="shared" ref="B343:AE343" si="108">COUNTIF(B338,"&gt;1000")</f>
        <v>1</v>
      </c>
      <c r="C343">
        <f t="shared" si="108"/>
        <v>1</v>
      </c>
      <c r="D343">
        <f t="shared" si="108"/>
        <v>1</v>
      </c>
      <c r="E343">
        <f t="shared" si="108"/>
        <v>0</v>
      </c>
      <c r="F343">
        <f t="shared" si="108"/>
        <v>1</v>
      </c>
      <c r="G343">
        <f t="shared" si="108"/>
        <v>1</v>
      </c>
      <c r="H343">
        <f t="shared" si="108"/>
        <v>0</v>
      </c>
      <c r="I343">
        <f t="shared" si="108"/>
        <v>0</v>
      </c>
      <c r="J343">
        <f t="shared" si="108"/>
        <v>0</v>
      </c>
      <c r="K343">
        <f t="shared" si="108"/>
        <v>0</v>
      </c>
      <c r="L343">
        <f t="shared" si="108"/>
        <v>1</v>
      </c>
      <c r="M343">
        <f t="shared" si="108"/>
        <v>1</v>
      </c>
      <c r="N343">
        <f t="shared" si="108"/>
        <v>1</v>
      </c>
      <c r="O343">
        <f t="shared" si="108"/>
        <v>1</v>
      </c>
      <c r="P343">
        <f t="shared" si="108"/>
        <v>1</v>
      </c>
      <c r="Q343">
        <f t="shared" si="108"/>
        <v>0</v>
      </c>
      <c r="R343">
        <f t="shared" si="108"/>
        <v>1</v>
      </c>
      <c r="S343">
        <f t="shared" si="108"/>
        <v>1</v>
      </c>
      <c r="T343">
        <f t="shared" si="108"/>
        <v>1</v>
      </c>
      <c r="U343">
        <f t="shared" si="108"/>
        <v>0</v>
      </c>
      <c r="V343">
        <f t="shared" si="108"/>
        <v>1</v>
      </c>
      <c r="W343">
        <f t="shared" si="108"/>
        <v>1</v>
      </c>
      <c r="X343">
        <f t="shared" si="108"/>
        <v>0</v>
      </c>
      <c r="Y343">
        <f t="shared" si="108"/>
        <v>1</v>
      </c>
      <c r="Z343">
        <f t="shared" si="108"/>
        <v>1</v>
      </c>
      <c r="AA343">
        <f t="shared" si="108"/>
        <v>0</v>
      </c>
      <c r="AB343">
        <f t="shared" si="108"/>
        <v>0</v>
      </c>
      <c r="AC343">
        <f t="shared" si="108"/>
        <v>1</v>
      </c>
      <c r="AD343">
        <f t="shared" si="108"/>
        <v>0</v>
      </c>
      <c r="AE343">
        <f t="shared" si="108"/>
        <v>0</v>
      </c>
      <c r="AF343">
        <f>SUM(B343:AE343)-SUM($C343,$F343,$H343,$P343,$V343)</f>
        <v>14</v>
      </c>
    </row>
    <row r="344" spans="1:40" x14ac:dyDescent="0.15">
      <c r="A344" t="s">
        <v>117</v>
      </c>
    </row>
    <row r="346" spans="1:40" x14ac:dyDescent="0.15">
      <c r="A346" s="9" t="s">
        <v>111</v>
      </c>
      <c r="B346">
        <f t="shared" ref="B346:E346" si="109">COUNTIF(B341,"&gt;0.01")</f>
        <v>1</v>
      </c>
      <c r="C346">
        <f t="shared" si="109"/>
        <v>0</v>
      </c>
      <c r="D346">
        <f t="shared" si="109"/>
        <v>1</v>
      </c>
      <c r="E346">
        <f t="shared" si="109"/>
        <v>0</v>
      </c>
      <c r="F346">
        <f>COUNTIF(F341,"&gt;0.01")</f>
        <v>0</v>
      </c>
      <c r="G346">
        <f>COUNTIF(G341,"&gt;0.01")</f>
        <v>1</v>
      </c>
      <c r="H346">
        <f t="shared" ref="H346:AE346" si="110">COUNTIF(H341,"&gt;0.01")</f>
        <v>0</v>
      </c>
      <c r="I346">
        <f t="shared" si="110"/>
        <v>0</v>
      </c>
      <c r="J346">
        <f t="shared" si="110"/>
        <v>0</v>
      </c>
      <c r="K346">
        <f t="shared" si="110"/>
        <v>0</v>
      </c>
      <c r="L346">
        <f t="shared" si="110"/>
        <v>0</v>
      </c>
      <c r="M346">
        <f t="shared" si="110"/>
        <v>1</v>
      </c>
      <c r="N346">
        <f t="shared" si="110"/>
        <v>0</v>
      </c>
      <c r="O346">
        <f t="shared" si="110"/>
        <v>1</v>
      </c>
      <c r="P346">
        <f t="shared" si="110"/>
        <v>0</v>
      </c>
      <c r="Q346">
        <f t="shared" si="110"/>
        <v>0</v>
      </c>
      <c r="R346">
        <f t="shared" si="110"/>
        <v>1</v>
      </c>
      <c r="S346">
        <f t="shared" si="110"/>
        <v>0</v>
      </c>
      <c r="T346">
        <f t="shared" si="110"/>
        <v>0</v>
      </c>
      <c r="U346">
        <f t="shared" si="110"/>
        <v>0</v>
      </c>
      <c r="V346">
        <f t="shared" si="110"/>
        <v>0</v>
      </c>
      <c r="W346">
        <f t="shared" si="110"/>
        <v>1</v>
      </c>
      <c r="X346">
        <f t="shared" si="110"/>
        <v>0</v>
      </c>
      <c r="Y346">
        <f t="shared" si="110"/>
        <v>1</v>
      </c>
      <c r="Z346">
        <f t="shared" si="110"/>
        <v>0</v>
      </c>
      <c r="AA346">
        <f t="shared" si="110"/>
        <v>0</v>
      </c>
      <c r="AB346">
        <f t="shared" si="110"/>
        <v>0</v>
      </c>
      <c r="AC346">
        <f t="shared" si="110"/>
        <v>1</v>
      </c>
      <c r="AD346">
        <f t="shared" si="110"/>
        <v>0</v>
      </c>
      <c r="AE346">
        <f t="shared" si="110"/>
        <v>0</v>
      </c>
      <c r="AF346">
        <f>SUM(B346:AE346)</f>
        <v>9</v>
      </c>
    </row>
    <row r="349" spans="1:40" x14ac:dyDescent="0.15">
      <c r="A349" t="s">
        <v>279</v>
      </c>
      <c r="H349" t="s">
        <v>281</v>
      </c>
    </row>
    <row r="350" spans="1:40" x14ac:dyDescent="0.15">
      <c r="A350" t="s">
        <v>114</v>
      </c>
    </row>
    <row r="352" spans="1:40" x14ac:dyDescent="0.15">
      <c r="A352" t="s">
        <v>50</v>
      </c>
      <c r="B352" t="s">
        <v>51</v>
      </c>
      <c r="C352" t="s">
        <v>52</v>
      </c>
      <c r="D352" t="s">
        <v>53</v>
      </c>
      <c r="E352" t="s">
        <v>280</v>
      </c>
      <c r="F352" t="s">
        <v>55</v>
      </c>
      <c r="G352" t="s">
        <v>56</v>
      </c>
      <c r="H352" t="s">
        <v>106</v>
      </c>
      <c r="I352" t="s">
        <v>57</v>
      </c>
      <c r="J352" t="s">
        <v>153</v>
      </c>
      <c r="K352" t="s">
        <v>60</v>
      </c>
      <c r="L352" t="s">
        <v>149</v>
      </c>
      <c r="M352" t="s">
        <v>65</v>
      </c>
      <c r="N352" t="s">
        <v>107</v>
      </c>
      <c r="O352" t="s">
        <v>68</v>
      </c>
      <c r="P352" t="s">
        <v>69</v>
      </c>
      <c r="Q352" t="s">
        <v>119</v>
      </c>
      <c r="R352" t="s">
        <v>120</v>
      </c>
      <c r="S352" t="s">
        <v>70</v>
      </c>
      <c r="T352" t="s">
        <v>71</v>
      </c>
      <c r="U352" t="s">
        <v>95</v>
      </c>
      <c r="V352" t="s">
        <v>72</v>
      </c>
      <c r="W352" t="s">
        <v>73</v>
      </c>
      <c r="X352" t="s">
        <v>154</v>
      </c>
      <c r="Y352" t="s">
        <v>74</v>
      </c>
      <c r="Z352" t="s">
        <v>155</v>
      </c>
      <c r="AA352" t="s">
        <v>75</v>
      </c>
      <c r="AB352" t="s">
        <v>77</v>
      </c>
      <c r="AC352" t="s">
        <v>157</v>
      </c>
      <c r="AD352" t="s">
        <v>78</v>
      </c>
      <c r="AE352" t="s">
        <v>79</v>
      </c>
      <c r="AF352" t="s">
        <v>80</v>
      </c>
      <c r="AG352" t="s">
        <v>41</v>
      </c>
      <c r="AH352" t="s">
        <v>50</v>
      </c>
      <c r="AN352" t="s">
        <v>50</v>
      </c>
    </row>
    <row r="353" spans="1:40" x14ac:dyDescent="0.15">
      <c r="A353" t="s">
        <v>82</v>
      </c>
      <c r="B353">
        <v>0</v>
      </c>
      <c r="C353">
        <v>94274348</v>
      </c>
      <c r="D353">
        <v>2038400</v>
      </c>
      <c r="E353">
        <v>747916</v>
      </c>
      <c r="F353">
        <v>8152</v>
      </c>
      <c r="G353">
        <v>60907436</v>
      </c>
      <c r="H353">
        <v>956</v>
      </c>
      <c r="I353">
        <v>296</v>
      </c>
      <c r="J353">
        <v>8825960</v>
      </c>
      <c r="K353">
        <v>8</v>
      </c>
      <c r="L353">
        <v>0</v>
      </c>
      <c r="M353">
        <v>1172636</v>
      </c>
      <c r="N353">
        <v>13372</v>
      </c>
      <c r="O353">
        <v>2864716</v>
      </c>
      <c r="P353">
        <v>27386808</v>
      </c>
      <c r="Q353">
        <v>1004</v>
      </c>
      <c r="R353">
        <v>891240</v>
      </c>
      <c r="S353">
        <v>70516</v>
      </c>
      <c r="T353">
        <v>106016</v>
      </c>
      <c r="U353">
        <v>0</v>
      </c>
      <c r="V353">
        <v>66244</v>
      </c>
      <c r="W353">
        <v>306564</v>
      </c>
      <c r="X353">
        <v>0</v>
      </c>
      <c r="Y353">
        <v>3603528</v>
      </c>
      <c r="Z353">
        <v>0</v>
      </c>
      <c r="AA353">
        <v>1236</v>
      </c>
      <c r="AB353">
        <v>644</v>
      </c>
      <c r="AC353">
        <v>8</v>
      </c>
      <c r="AD353">
        <v>0</v>
      </c>
      <c r="AE353">
        <v>0</v>
      </c>
      <c r="AF353">
        <v>0</v>
      </c>
      <c r="AG353" s="80">
        <v>203288004</v>
      </c>
      <c r="AH353" t="s">
        <v>82</v>
      </c>
      <c r="AN353" t="s">
        <v>82</v>
      </c>
    </row>
    <row r="354" spans="1:40" x14ac:dyDescent="0.15">
      <c r="A354" t="s">
        <v>83</v>
      </c>
      <c r="B354">
        <v>628000</v>
      </c>
      <c r="C354">
        <v>132472504</v>
      </c>
      <c r="D354">
        <v>310652</v>
      </c>
      <c r="E354">
        <v>0</v>
      </c>
      <c r="F354">
        <v>6852</v>
      </c>
      <c r="G354">
        <v>0</v>
      </c>
      <c r="H354">
        <v>192</v>
      </c>
      <c r="I354">
        <v>0</v>
      </c>
      <c r="J354">
        <v>3830024</v>
      </c>
      <c r="K354">
        <v>0</v>
      </c>
      <c r="L354">
        <v>35088</v>
      </c>
      <c r="M354">
        <v>311160</v>
      </c>
      <c r="N354">
        <v>116928</v>
      </c>
      <c r="O354">
        <v>2340528</v>
      </c>
      <c r="P354">
        <v>47571060</v>
      </c>
      <c r="Q354">
        <v>344</v>
      </c>
      <c r="R354">
        <v>671368</v>
      </c>
      <c r="S354">
        <v>0</v>
      </c>
      <c r="T354">
        <v>57076</v>
      </c>
      <c r="U354">
        <v>200</v>
      </c>
      <c r="V354">
        <v>224</v>
      </c>
      <c r="W354">
        <v>162332</v>
      </c>
      <c r="X354">
        <v>328</v>
      </c>
      <c r="Y354">
        <v>832108</v>
      </c>
      <c r="Z354">
        <v>0</v>
      </c>
      <c r="AA354">
        <v>31876</v>
      </c>
      <c r="AB354">
        <v>0</v>
      </c>
      <c r="AC354">
        <v>0</v>
      </c>
      <c r="AD354">
        <v>792108</v>
      </c>
      <c r="AE354">
        <v>0</v>
      </c>
      <c r="AF354">
        <v>0</v>
      </c>
      <c r="AG354" s="80">
        <v>190170952</v>
      </c>
      <c r="AH354" t="s">
        <v>83</v>
      </c>
      <c r="AN354" t="s">
        <v>83</v>
      </c>
    </row>
    <row r="355" spans="1:40" x14ac:dyDescent="0.15">
      <c r="A355" t="s">
        <v>84</v>
      </c>
      <c r="B355">
        <v>0</v>
      </c>
      <c r="C355">
        <v>91547708</v>
      </c>
      <c r="D355">
        <v>0</v>
      </c>
      <c r="E355">
        <v>0</v>
      </c>
      <c r="F355">
        <v>0</v>
      </c>
      <c r="G355">
        <v>3214248</v>
      </c>
      <c r="H355">
        <v>0</v>
      </c>
      <c r="I355">
        <v>0</v>
      </c>
      <c r="J355">
        <v>0</v>
      </c>
      <c r="K355">
        <v>0</v>
      </c>
      <c r="L355">
        <v>0</v>
      </c>
      <c r="M355">
        <v>117336</v>
      </c>
      <c r="N355">
        <v>0</v>
      </c>
      <c r="O355">
        <v>1053424</v>
      </c>
      <c r="P355">
        <v>10638304</v>
      </c>
      <c r="Q355">
        <v>136</v>
      </c>
      <c r="R355">
        <v>0</v>
      </c>
      <c r="S355">
        <v>0</v>
      </c>
      <c r="T355">
        <v>69428</v>
      </c>
      <c r="U355">
        <v>0</v>
      </c>
      <c r="V355">
        <v>3628</v>
      </c>
      <c r="W355">
        <v>38409836</v>
      </c>
      <c r="X355">
        <v>0</v>
      </c>
      <c r="Y355">
        <v>0</v>
      </c>
      <c r="Z355">
        <v>0</v>
      </c>
      <c r="AA355">
        <v>0</v>
      </c>
      <c r="AB355">
        <v>0</v>
      </c>
      <c r="AC355">
        <v>0</v>
      </c>
      <c r="AD355">
        <v>0</v>
      </c>
      <c r="AE355">
        <v>0</v>
      </c>
      <c r="AF355">
        <v>0</v>
      </c>
      <c r="AG355" s="80">
        <v>145054048</v>
      </c>
      <c r="AH355" t="s">
        <v>84</v>
      </c>
      <c r="AN355" t="s">
        <v>84</v>
      </c>
    </row>
    <row r="356" spans="1:40" x14ac:dyDescent="0.15">
      <c r="A356" t="s">
        <v>85</v>
      </c>
      <c r="B356">
        <v>19438368</v>
      </c>
      <c r="C356">
        <v>48632976</v>
      </c>
      <c r="D356">
        <v>311580</v>
      </c>
      <c r="E356">
        <v>0</v>
      </c>
      <c r="F356">
        <v>0</v>
      </c>
      <c r="G356">
        <v>43075004</v>
      </c>
      <c r="H356">
        <v>100</v>
      </c>
      <c r="I356">
        <v>0</v>
      </c>
      <c r="J356">
        <v>0</v>
      </c>
      <c r="K356">
        <v>0</v>
      </c>
      <c r="L356">
        <v>0</v>
      </c>
      <c r="M356">
        <v>436752</v>
      </c>
      <c r="N356">
        <v>0</v>
      </c>
      <c r="O356">
        <v>3788536</v>
      </c>
      <c r="P356">
        <v>21907032</v>
      </c>
      <c r="Q356">
        <v>36</v>
      </c>
      <c r="R356">
        <v>388652</v>
      </c>
      <c r="S356">
        <v>0</v>
      </c>
      <c r="T356">
        <v>8352</v>
      </c>
      <c r="U356">
        <v>0</v>
      </c>
      <c r="V356">
        <v>964</v>
      </c>
      <c r="W356">
        <v>222912</v>
      </c>
      <c r="X356">
        <v>0</v>
      </c>
      <c r="Y356">
        <v>1101576</v>
      </c>
      <c r="Z356">
        <v>0</v>
      </c>
      <c r="AA356">
        <v>0</v>
      </c>
      <c r="AB356">
        <v>0</v>
      </c>
      <c r="AC356">
        <v>0</v>
      </c>
      <c r="AD356">
        <v>0</v>
      </c>
      <c r="AE356">
        <v>0</v>
      </c>
      <c r="AF356">
        <v>0</v>
      </c>
      <c r="AG356" s="80">
        <v>139312840</v>
      </c>
      <c r="AH356" t="s">
        <v>85</v>
      </c>
      <c r="AN356" t="s">
        <v>85</v>
      </c>
    </row>
    <row r="357" spans="1:40" x14ac:dyDescent="0.15">
      <c r="A357" t="s">
        <v>86</v>
      </c>
      <c r="B357">
        <v>21245632</v>
      </c>
      <c r="C357">
        <v>163224900</v>
      </c>
      <c r="D357">
        <v>218092</v>
      </c>
      <c r="E357">
        <v>0</v>
      </c>
      <c r="F357">
        <v>0</v>
      </c>
      <c r="G357">
        <v>39527340</v>
      </c>
      <c r="H357">
        <v>0</v>
      </c>
      <c r="I357">
        <v>0</v>
      </c>
      <c r="J357">
        <v>0</v>
      </c>
      <c r="K357">
        <v>0</v>
      </c>
      <c r="L357">
        <v>0</v>
      </c>
      <c r="M357">
        <v>71724</v>
      </c>
      <c r="N357">
        <v>0</v>
      </c>
      <c r="O357">
        <v>11290708</v>
      </c>
      <c r="P357">
        <v>126246940</v>
      </c>
      <c r="Q357">
        <v>136</v>
      </c>
      <c r="R357">
        <v>0</v>
      </c>
      <c r="S357">
        <v>0</v>
      </c>
      <c r="T357">
        <v>135112</v>
      </c>
      <c r="U357">
        <v>0</v>
      </c>
      <c r="V357">
        <v>648</v>
      </c>
      <c r="W357">
        <v>1763524</v>
      </c>
      <c r="X357">
        <v>0</v>
      </c>
      <c r="Y357">
        <v>943636</v>
      </c>
      <c r="Z357">
        <v>0</v>
      </c>
      <c r="AA357">
        <v>39980</v>
      </c>
      <c r="AB357">
        <v>0</v>
      </c>
      <c r="AC357">
        <v>0</v>
      </c>
      <c r="AD357">
        <v>0</v>
      </c>
      <c r="AE357">
        <v>0</v>
      </c>
      <c r="AF357">
        <v>0</v>
      </c>
      <c r="AG357" s="80">
        <v>364708372</v>
      </c>
      <c r="AH357" t="s">
        <v>86</v>
      </c>
      <c r="AN357" t="s">
        <v>86</v>
      </c>
    </row>
    <row r="358" spans="1:40" x14ac:dyDescent="0.15">
      <c r="A358" t="s">
        <v>41</v>
      </c>
      <c r="B358">
        <v>41312000</v>
      </c>
      <c r="C358">
        <v>530152436</v>
      </c>
      <c r="D358">
        <v>2878724</v>
      </c>
      <c r="E358">
        <v>747916</v>
      </c>
      <c r="F358">
        <v>15004</v>
      </c>
      <c r="G358">
        <v>146724028</v>
      </c>
      <c r="H358">
        <v>1248</v>
      </c>
      <c r="I358">
        <v>296</v>
      </c>
      <c r="J358">
        <v>12655984</v>
      </c>
      <c r="K358">
        <v>8</v>
      </c>
      <c r="L358">
        <v>35088</v>
      </c>
      <c r="M358">
        <v>2109608</v>
      </c>
      <c r="N358">
        <v>130300</v>
      </c>
      <c r="O358">
        <v>21337912</v>
      </c>
      <c r="P358">
        <v>233750144</v>
      </c>
      <c r="Q358">
        <v>1656</v>
      </c>
      <c r="R358">
        <v>1951260</v>
      </c>
      <c r="S358">
        <v>70516</v>
      </c>
      <c r="T358">
        <v>375984</v>
      </c>
      <c r="U358">
        <v>200</v>
      </c>
      <c r="V358">
        <v>71708</v>
      </c>
      <c r="W358">
        <v>40865168</v>
      </c>
      <c r="X358">
        <v>328</v>
      </c>
      <c r="Y358">
        <v>6480848</v>
      </c>
      <c r="Z358">
        <v>0</v>
      </c>
      <c r="AA358">
        <v>73092</v>
      </c>
      <c r="AB358">
        <v>644</v>
      </c>
      <c r="AC358">
        <v>8</v>
      </c>
      <c r="AD358">
        <v>792108</v>
      </c>
      <c r="AE358">
        <v>0</v>
      </c>
      <c r="AF358">
        <v>0</v>
      </c>
      <c r="AG358" s="80">
        <v>1042534216</v>
      </c>
      <c r="AH358" t="s">
        <v>41</v>
      </c>
      <c r="AN358" t="s">
        <v>41</v>
      </c>
    </row>
    <row r="359" spans="1:40" x14ac:dyDescent="0.15">
      <c r="AG359" s="80"/>
      <c r="AH359" t="s">
        <v>41</v>
      </c>
      <c r="AI359" t="s">
        <v>87</v>
      </c>
      <c r="AJ359" t="s">
        <v>108</v>
      </c>
    </row>
    <row r="360" spans="1:40" x14ac:dyDescent="0.15">
      <c r="A360" t="s">
        <v>88</v>
      </c>
      <c r="B360">
        <f t="shared" ref="B360:AE360" si="111">SUM(B353:B356)</f>
        <v>20066368</v>
      </c>
      <c r="C360">
        <f t="shared" si="111"/>
        <v>366927536</v>
      </c>
      <c r="D360">
        <f t="shared" si="111"/>
        <v>2660632</v>
      </c>
      <c r="E360">
        <f t="shared" si="111"/>
        <v>747916</v>
      </c>
      <c r="F360">
        <f t="shared" si="111"/>
        <v>15004</v>
      </c>
      <c r="G360">
        <f t="shared" si="111"/>
        <v>107196688</v>
      </c>
      <c r="H360">
        <f t="shared" si="111"/>
        <v>1248</v>
      </c>
      <c r="I360">
        <f t="shared" si="111"/>
        <v>296</v>
      </c>
      <c r="J360">
        <f t="shared" si="111"/>
        <v>12655984</v>
      </c>
      <c r="K360">
        <f t="shared" si="111"/>
        <v>8</v>
      </c>
      <c r="L360">
        <f t="shared" si="111"/>
        <v>35088</v>
      </c>
      <c r="M360">
        <f t="shared" si="111"/>
        <v>2037884</v>
      </c>
      <c r="N360">
        <f t="shared" si="111"/>
        <v>130300</v>
      </c>
      <c r="O360">
        <f t="shared" si="111"/>
        <v>10047204</v>
      </c>
      <c r="P360">
        <f t="shared" si="111"/>
        <v>107503204</v>
      </c>
      <c r="Q360">
        <f t="shared" si="111"/>
        <v>1520</v>
      </c>
      <c r="R360">
        <f t="shared" si="111"/>
        <v>1951260</v>
      </c>
      <c r="S360">
        <f t="shared" si="111"/>
        <v>70516</v>
      </c>
      <c r="T360">
        <f t="shared" si="111"/>
        <v>240872</v>
      </c>
      <c r="U360">
        <f t="shared" si="111"/>
        <v>200</v>
      </c>
      <c r="V360">
        <f t="shared" si="111"/>
        <v>71060</v>
      </c>
      <c r="W360">
        <f t="shared" si="111"/>
        <v>39101644</v>
      </c>
      <c r="X360">
        <f t="shared" si="111"/>
        <v>328</v>
      </c>
      <c r="Y360">
        <f t="shared" si="111"/>
        <v>5537212</v>
      </c>
      <c r="Z360">
        <f t="shared" si="111"/>
        <v>0</v>
      </c>
      <c r="AA360">
        <f t="shared" si="111"/>
        <v>33112</v>
      </c>
      <c r="AB360">
        <f t="shared" si="111"/>
        <v>644</v>
      </c>
      <c r="AC360">
        <f t="shared" si="111"/>
        <v>8</v>
      </c>
      <c r="AD360">
        <f t="shared" si="111"/>
        <v>792108</v>
      </c>
      <c r="AE360">
        <f t="shared" si="111"/>
        <v>0</v>
      </c>
      <c r="AF360">
        <f t="shared" ref="AF360:AG360" si="112">SUM(AF353:AF356)</f>
        <v>0</v>
      </c>
      <c r="AG360" s="80">
        <f t="shared" si="112"/>
        <v>677825844</v>
      </c>
      <c r="AH360">
        <f>AG360</f>
        <v>677825844</v>
      </c>
      <c r="AI360" s="81">
        <f>$C360+$G360+$P360</f>
        <v>581627428</v>
      </c>
      <c r="AJ360" s="80">
        <f>AH360-AI360</f>
        <v>96198416</v>
      </c>
      <c r="AK360" s="4">
        <f>AJ360/AH360</f>
        <v>0.1419220244426089</v>
      </c>
      <c r="AL360" t="s">
        <v>88</v>
      </c>
      <c r="AN360" t="s">
        <v>88</v>
      </c>
    </row>
    <row r="362" spans="1:40" x14ac:dyDescent="0.15">
      <c r="A362" t="s">
        <v>49</v>
      </c>
      <c r="B362" s="2">
        <f t="shared" ref="B362:AD362" si="113">B360/$AG360</f>
        <v>2.9604017282055712E-2</v>
      </c>
      <c r="C362" s="2">
        <f t="shared" si="113"/>
        <v>0.54133010602646781</v>
      </c>
      <c r="D362" s="2">
        <f t="shared" si="113"/>
        <v>3.9252442549239834E-3</v>
      </c>
      <c r="E362" s="2">
        <f t="shared" si="113"/>
        <v>1.103404372406904E-3</v>
      </c>
      <c r="F362" s="2">
        <f t="shared" si="113"/>
        <v>2.2135479390189791E-5</v>
      </c>
      <c r="G362" s="2">
        <f t="shared" si="113"/>
        <v>0.15814783243938985</v>
      </c>
      <c r="H362" s="2">
        <f t="shared" si="113"/>
        <v>1.8411809036894733E-6</v>
      </c>
      <c r="I362" s="2">
        <f t="shared" si="113"/>
        <v>4.3669034254173405E-7</v>
      </c>
      <c r="J362" s="2">
        <f t="shared" si="113"/>
        <v>1.8671439149198329E-2</v>
      </c>
      <c r="K362" s="2">
        <f t="shared" si="113"/>
        <v>1.1802441690317137E-8</v>
      </c>
      <c r="L362" s="2">
        <f t="shared" si="113"/>
        <v>5.1765509253730965E-5</v>
      </c>
      <c r="M362" s="2">
        <f t="shared" si="113"/>
        <v>3.006500885203781E-3</v>
      </c>
      <c r="N362" s="2">
        <f t="shared" si="113"/>
        <v>1.9223226903104036E-4</v>
      </c>
      <c r="O362" s="2">
        <f t="shared" si="113"/>
        <v>1.4822692420090138E-2</v>
      </c>
      <c r="P362" s="2">
        <f t="shared" si="113"/>
        <v>0.1586000370915335</v>
      </c>
      <c r="Q362" s="2">
        <f t="shared" si="113"/>
        <v>2.2424639211602561E-6</v>
      </c>
      <c r="R362" s="2">
        <f t="shared" si="113"/>
        <v>2.878704046581027E-3</v>
      </c>
      <c r="S362" s="2">
        <f t="shared" si="113"/>
        <v>1.040326222793004E-4</v>
      </c>
      <c r="T362" s="2">
        <f t="shared" si="113"/>
        <v>3.5535971685375867E-4</v>
      </c>
      <c r="U362" s="2">
        <f t="shared" si="113"/>
        <v>2.9506104225792843E-7</v>
      </c>
      <c r="V362" s="2">
        <f t="shared" si="113"/>
        <v>1.0483518831424198E-4</v>
      </c>
      <c r="W362" s="2">
        <f t="shared" si="113"/>
        <v>5.7686859163192369E-2</v>
      </c>
      <c r="X362" s="2">
        <f t="shared" si="113"/>
        <v>4.8390010930300265E-7</v>
      </c>
      <c r="Y362" s="2">
        <f t="shared" si="113"/>
        <v>8.1690777196155411E-3</v>
      </c>
      <c r="Z362" s="2">
        <f t="shared" si="113"/>
        <v>0</v>
      </c>
      <c r="AA362" s="2">
        <f t="shared" si="113"/>
        <v>4.8850306156222629E-5</v>
      </c>
      <c r="AB362" s="2">
        <f t="shared" si="113"/>
        <v>9.5009655607052949E-7</v>
      </c>
      <c r="AC362" s="2">
        <f t="shared" si="113"/>
        <v>1.1802441690317137E-8</v>
      </c>
      <c r="AD362" s="2">
        <f t="shared" si="113"/>
        <v>1.1686010603042158E-3</v>
      </c>
      <c r="AE362" s="2">
        <f>AE360/$AG360</f>
        <v>0</v>
      </c>
      <c r="AF362" s="2">
        <f>AF360/$AG360</f>
        <v>0</v>
      </c>
      <c r="AG362">
        <f>SUM(B362:AF362)</f>
        <v>1.0000000000000002</v>
      </c>
      <c r="AN362" t="s">
        <v>49</v>
      </c>
    </row>
    <row r="363" spans="1:40" x14ac:dyDescent="0.15">
      <c r="A363" t="s">
        <v>89</v>
      </c>
      <c r="B363" s="4">
        <f t="shared" ref="B363:AE363" si="114">B360/$AJ360</f>
        <v>0.20859353858799504</v>
      </c>
      <c r="C363" s="4" t="s">
        <v>156</v>
      </c>
      <c r="D363" s="4">
        <f t="shared" si="114"/>
        <v>2.7657752701458201E-2</v>
      </c>
      <c r="E363" s="4">
        <f t="shared" si="114"/>
        <v>7.7747226108172097E-3</v>
      </c>
      <c r="F363" s="4">
        <f t="shared" si="114"/>
        <v>1.559693041099554E-4</v>
      </c>
      <c r="G363" s="4" t="s">
        <v>156</v>
      </c>
      <c r="H363" s="4">
        <f t="shared" si="114"/>
        <v>1.2973186585525484E-5</v>
      </c>
      <c r="I363" s="4">
        <f t="shared" si="114"/>
        <v>3.0769737414387362E-6</v>
      </c>
      <c r="J363" s="4">
        <f t="shared" si="114"/>
        <v>0.13156125148671888</v>
      </c>
      <c r="K363" s="4">
        <f t="shared" si="114"/>
        <v>8.3161452471317201E-8</v>
      </c>
      <c r="L363" s="4">
        <f t="shared" si="114"/>
        <v>3.6474613053919723E-4</v>
      </c>
      <c r="M363" s="4">
        <f t="shared" si="114"/>
        <v>2.1184174176007223E-2</v>
      </c>
      <c r="N363" s="4">
        <f t="shared" si="114"/>
        <v>1.3544921571265788E-3</v>
      </c>
      <c r="O363" s="4">
        <f t="shared" si="114"/>
        <v>0.1044425097394535</v>
      </c>
      <c r="P363" s="4" t="s">
        <v>156</v>
      </c>
      <c r="Q363" s="4">
        <f t="shared" si="114"/>
        <v>1.5800675969550267E-5</v>
      </c>
      <c r="R363" s="4">
        <f t="shared" si="114"/>
        <v>2.0283701968647799E-2</v>
      </c>
      <c r="S363" s="4">
        <f t="shared" si="114"/>
        <v>7.330266228084255E-4</v>
      </c>
      <c r="T363" s="4">
        <f t="shared" si="114"/>
        <v>2.5039081724588896E-3</v>
      </c>
      <c r="U363" s="4">
        <f t="shared" si="114"/>
        <v>2.0790363117829299E-6</v>
      </c>
      <c r="V363" s="4">
        <f t="shared" si="114"/>
        <v>7.3868160157647498E-4</v>
      </c>
      <c r="W363" s="4">
        <f t="shared" si="114"/>
        <v>0.40646868863204566</v>
      </c>
      <c r="X363" s="4">
        <f t="shared" si="114"/>
        <v>3.4096195513240052E-6</v>
      </c>
      <c r="Y363" s="4">
        <f t="shared" si="114"/>
        <v>5.7560324070200904E-2</v>
      </c>
      <c r="Z363" s="4">
        <f t="shared" si="114"/>
        <v>0</v>
      </c>
      <c r="AA363" s="4">
        <f t="shared" si="114"/>
        <v>3.4420525177878189E-4</v>
      </c>
      <c r="AB363" s="4">
        <f t="shared" si="114"/>
        <v>6.6944969239410349E-6</v>
      </c>
      <c r="AC363" s="4">
        <f t="shared" si="114"/>
        <v>8.3161452471317201E-8</v>
      </c>
      <c r="AD363" s="4">
        <f t="shared" si="114"/>
        <v>8.2341064742687663E-3</v>
      </c>
      <c r="AE363" s="4">
        <f t="shared" si="114"/>
        <v>0</v>
      </c>
      <c r="AF363" s="4">
        <f>AF360/$AJ360</f>
        <v>0</v>
      </c>
      <c r="AG363" s="4">
        <f>SUM(B363:AF363)</f>
        <v>1.0000000000000002</v>
      </c>
      <c r="AN363" t="s">
        <v>89</v>
      </c>
    </row>
    <row r="365" spans="1:40" x14ac:dyDescent="0.15">
      <c r="A365" t="s">
        <v>109</v>
      </c>
      <c r="B365">
        <f t="shared" ref="B365:AE365" si="115">COUNTIF(B360,"&gt;1000")</f>
        <v>1</v>
      </c>
      <c r="C365">
        <f t="shared" si="115"/>
        <v>1</v>
      </c>
      <c r="D365">
        <f t="shared" si="115"/>
        <v>1</v>
      </c>
      <c r="E365">
        <f t="shared" si="115"/>
        <v>1</v>
      </c>
      <c r="F365">
        <f t="shared" si="115"/>
        <v>1</v>
      </c>
      <c r="G365">
        <f t="shared" si="115"/>
        <v>1</v>
      </c>
      <c r="H365">
        <f t="shared" si="115"/>
        <v>1</v>
      </c>
      <c r="I365">
        <f t="shared" si="115"/>
        <v>0</v>
      </c>
      <c r="J365">
        <f t="shared" si="115"/>
        <v>1</v>
      </c>
      <c r="K365">
        <f t="shared" si="115"/>
        <v>0</v>
      </c>
      <c r="L365">
        <f t="shared" si="115"/>
        <v>1</v>
      </c>
      <c r="M365">
        <f t="shared" si="115"/>
        <v>1</v>
      </c>
      <c r="N365">
        <f t="shared" si="115"/>
        <v>1</v>
      </c>
      <c r="O365">
        <f t="shared" si="115"/>
        <v>1</v>
      </c>
      <c r="P365">
        <f t="shared" si="115"/>
        <v>1</v>
      </c>
      <c r="Q365">
        <f t="shared" si="115"/>
        <v>1</v>
      </c>
      <c r="R365">
        <f t="shared" si="115"/>
        <v>1</v>
      </c>
      <c r="S365">
        <f t="shared" si="115"/>
        <v>1</v>
      </c>
      <c r="T365">
        <f t="shared" si="115"/>
        <v>1</v>
      </c>
      <c r="U365">
        <f t="shared" si="115"/>
        <v>0</v>
      </c>
      <c r="V365">
        <f t="shared" si="115"/>
        <v>1</v>
      </c>
      <c r="W365">
        <f t="shared" si="115"/>
        <v>1</v>
      </c>
      <c r="X365">
        <f t="shared" si="115"/>
        <v>0</v>
      </c>
      <c r="Y365">
        <f t="shared" si="115"/>
        <v>1</v>
      </c>
      <c r="Z365">
        <f t="shared" si="115"/>
        <v>0</v>
      </c>
      <c r="AA365">
        <f t="shared" si="115"/>
        <v>1</v>
      </c>
      <c r="AB365">
        <f t="shared" si="115"/>
        <v>0</v>
      </c>
      <c r="AC365">
        <f t="shared" si="115"/>
        <v>0</v>
      </c>
      <c r="AD365">
        <f t="shared" si="115"/>
        <v>1</v>
      </c>
      <c r="AE365">
        <f t="shared" si="115"/>
        <v>0</v>
      </c>
      <c r="AF365">
        <f t="shared" ref="AF365" si="116">COUNTIF(AF360,"&gt;1000")</f>
        <v>0</v>
      </c>
      <c r="AG365">
        <f>SUM(C365:AF365)-SUM($C365,$F365,$H365,$P365,$V365)</f>
        <v>16</v>
      </c>
    </row>
    <row r="366" spans="1:40" x14ac:dyDescent="0.15">
      <c r="A366" t="s">
        <v>117</v>
      </c>
    </row>
    <row r="368" spans="1:40" x14ac:dyDescent="0.15">
      <c r="A368" s="9" t="s">
        <v>111</v>
      </c>
      <c r="B368">
        <f t="shared" ref="B368:E368" si="117">COUNTIF(B363,"&gt;0.01")</f>
        <v>1</v>
      </c>
      <c r="C368">
        <f t="shared" si="117"/>
        <v>0</v>
      </c>
      <c r="D368">
        <f t="shared" si="117"/>
        <v>1</v>
      </c>
      <c r="E368">
        <f t="shared" si="117"/>
        <v>0</v>
      </c>
      <c r="F368">
        <f>COUNTIF(F363,"&gt;0.01")</f>
        <v>0</v>
      </c>
      <c r="G368">
        <f>COUNTIF(G363,"&gt;0.01")</f>
        <v>0</v>
      </c>
      <c r="H368">
        <f t="shared" ref="H368:AE368" si="118">COUNTIF(H363,"&gt;0.01")</f>
        <v>0</v>
      </c>
      <c r="I368">
        <f t="shared" si="118"/>
        <v>0</v>
      </c>
      <c r="J368">
        <f t="shared" si="118"/>
        <v>1</v>
      </c>
      <c r="K368">
        <f t="shared" si="118"/>
        <v>0</v>
      </c>
      <c r="L368">
        <f t="shared" si="118"/>
        <v>0</v>
      </c>
      <c r="M368">
        <f t="shared" si="118"/>
        <v>1</v>
      </c>
      <c r="N368">
        <f t="shared" si="118"/>
        <v>0</v>
      </c>
      <c r="O368">
        <f t="shared" si="118"/>
        <v>1</v>
      </c>
      <c r="P368">
        <f t="shared" si="118"/>
        <v>0</v>
      </c>
      <c r="Q368">
        <f t="shared" si="118"/>
        <v>0</v>
      </c>
      <c r="R368">
        <f t="shared" si="118"/>
        <v>1</v>
      </c>
      <c r="S368">
        <f t="shared" si="118"/>
        <v>0</v>
      </c>
      <c r="T368">
        <f t="shared" si="118"/>
        <v>0</v>
      </c>
      <c r="U368">
        <f t="shared" si="118"/>
        <v>0</v>
      </c>
      <c r="V368">
        <f t="shared" si="118"/>
        <v>0</v>
      </c>
      <c r="W368">
        <f t="shared" si="118"/>
        <v>1</v>
      </c>
      <c r="X368">
        <f t="shared" si="118"/>
        <v>0</v>
      </c>
      <c r="Y368">
        <f t="shared" si="118"/>
        <v>1</v>
      </c>
      <c r="Z368">
        <f t="shared" si="118"/>
        <v>0</v>
      </c>
      <c r="AA368">
        <f t="shared" si="118"/>
        <v>0</v>
      </c>
      <c r="AB368">
        <f t="shared" si="118"/>
        <v>0</v>
      </c>
      <c r="AC368">
        <f t="shared" si="118"/>
        <v>0</v>
      </c>
      <c r="AD368">
        <f t="shared" si="118"/>
        <v>0</v>
      </c>
      <c r="AE368">
        <f t="shared" si="118"/>
        <v>0</v>
      </c>
      <c r="AF368">
        <f t="shared" ref="AF368" si="119">COUNTIF(AF363,"&gt;0.01")</f>
        <v>0</v>
      </c>
      <c r="AG368">
        <f>SUM(C368:AF368)</f>
        <v>7</v>
      </c>
    </row>
    <row r="370" spans="1:32" x14ac:dyDescent="0.15">
      <c r="B370" t="s">
        <v>95</v>
      </c>
      <c r="C370" t="s">
        <v>51</v>
      </c>
      <c r="D370" t="s">
        <v>52</v>
      </c>
      <c r="E370" t="s">
        <v>53</v>
      </c>
      <c r="F370" t="s">
        <v>280</v>
      </c>
      <c r="G370" t="s">
        <v>55</v>
      </c>
      <c r="H370" t="s">
        <v>56</v>
      </c>
      <c r="I370" t="s">
        <v>106</v>
      </c>
      <c r="J370" t="s">
        <v>57</v>
      </c>
      <c r="K370" t="s">
        <v>153</v>
      </c>
      <c r="L370" t="s">
        <v>60</v>
      </c>
      <c r="M370" t="s">
        <v>149</v>
      </c>
      <c r="N370" t="s">
        <v>65</v>
      </c>
      <c r="O370" t="s">
        <v>107</v>
      </c>
      <c r="P370" t="s">
        <v>68</v>
      </c>
      <c r="Q370" t="s">
        <v>69</v>
      </c>
      <c r="R370" t="s">
        <v>119</v>
      </c>
      <c r="S370" t="s">
        <v>120</v>
      </c>
      <c r="T370" t="s">
        <v>70</v>
      </c>
      <c r="U370" t="s">
        <v>71</v>
      </c>
      <c r="V370" t="s">
        <v>72</v>
      </c>
      <c r="W370" t="s">
        <v>73</v>
      </c>
      <c r="X370" t="s">
        <v>154</v>
      </c>
      <c r="Y370" t="s">
        <v>74</v>
      </c>
      <c r="Z370" t="s">
        <v>155</v>
      </c>
      <c r="AA370" t="s">
        <v>75</v>
      </c>
      <c r="AB370" t="s">
        <v>77</v>
      </c>
      <c r="AC370" t="s">
        <v>157</v>
      </c>
      <c r="AD370" t="s">
        <v>78</v>
      </c>
      <c r="AE370" t="s">
        <v>80</v>
      </c>
      <c r="AF370" t="s">
        <v>41</v>
      </c>
    </row>
    <row r="371" spans="1:32" x14ac:dyDescent="0.15">
      <c r="A371" t="s">
        <v>291</v>
      </c>
      <c r="B371">
        <v>0</v>
      </c>
      <c r="C371">
        <v>41917081.252599999</v>
      </c>
      <c r="D371">
        <v>167013532.03760001</v>
      </c>
      <c r="E371">
        <v>942789.07440000004</v>
      </c>
      <c r="F371">
        <v>0</v>
      </c>
      <c r="G371">
        <v>0</v>
      </c>
      <c r="H371">
        <v>42579356.7016</v>
      </c>
      <c r="I371">
        <v>0</v>
      </c>
      <c r="J371">
        <v>0</v>
      </c>
      <c r="K371">
        <v>0</v>
      </c>
      <c r="L371">
        <v>840162.85049999994</v>
      </c>
      <c r="M371">
        <v>0</v>
      </c>
      <c r="N371">
        <v>204.7971</v>
      </c>
      <c r="O371">
        <v>0</v>
      </c>
      <c r="P371">
        <v>6247969.8536999999</v>
      </c>
      <c r="Q371">
        <v>110100475.00040001</v>
      </c>
      <c r="R371">
        <v>24.819600000000001</v>
      </c>
      <c r="S371">
        <v>0</v>
      </c>
      <c r="T371">
        <v>0</v>
      </c>
      <c r="U371">
        <v>13228.7547</v>
      </c>
      <c r="V371">
        <v>315.69940000000003</v>
      </c>
      <c r="W371">
        <v>8179484.8150000004</v>
      </c>
      <c r="X371">
        <v>0</v>
      </c>
      <c r="Y371">
        <v>1092972.5819999999</v>
      </c>
      <c r="Z371">
        <v>0</v>
      </c>
      <c r="AA371">
        <v>3507.9447</v>
      </c>
      <c r="AB371">
        <v>0</v>
      </c>
      <c r="AC371">
        <v>0</v>
      </c>
      <c r="AD371">
        <v>0</v>
      </c>
      <c r="AE371">
        <v>0</v>
      </c>
      <c r="AF371">
        <v>378931106</v>
      </c>
    </row>
    <row r="372" spans="1:32" x14ac:dyDescent="0.15">
      <c r="A372" t="s">
        <v>292</v>
      </c>
      <c r="B372">
        <v>0</v>
      </c>
      <c r="C372">
        <v>0</v>
      </c>
      <c r="D372">
        <v>10472633.941</v>
      </c>
      <c r="E372">
        <v>0</v>
      </c>
      <c r="F372">
        <v>0</v>
      </c>
      <c r="G372">
        <v>130.3724</v>
      </c>
      <c r="H372">
        <v>29973552.3981</v>
      </c>
      <c r="I372">
        <v>0</v>
      </c>
      <c r="J372">
        <v>0.9103</v>
      </c>
      <c r="K372">
        <v>0</v>
      </c>
      <c r="L372">
        <v>0</v>
      </c>
      <c r="M372">
        <v>0</v>
      </c>
      <c r="N372">
        <v>183.13929999999999</v>
      </c>
      <c r="O372">
        <v>0</v>
      </c>
      <c r="P372">
        <v>990044.62120000005</v>
      </c>
      <c r="Q372">
        <v>10045348.477499999</v>
      </c>
      <c r="R372">
        <v>15.9224</v>
      </c>
      <c r="S372">
        <v>0</v>
      </c>
      <c r="T372">
        <v>0</v>
      </c>
      <c r="U372">
        <v>0</v>
      </c>
      <c r="V372">
        <v>187.3143</v>
      </c>
      <c r="W372">
        <v>108250.3548</v>
      </c>
      <c r="X372">
        <v>0</v>
      </c>
      <c r="Y372">
        <v>660219.14549999998</v>
      </c>
      <c r="Z372">
        <v>0</v>
      </c>
      <c r="AA372">
        <v>27.2819</v>
      </c>
      <c r="AB372">
        <v>0</v>
      </c>
      <c r="AC372">
        <v>0</v>
      </c>
      <c r="AD372">
        <v>0</v>
      </c>
      <c r="AE372">
        <v>0</v>
      </c>
      <c r="AF372">
        <v>52250594</v>
      </c>
    </row>
    <row r="373" spans="1:32" x14ac:dyDescent="0.15">
      <c r="A373" t="s">
        <v>293</v>
      </c>
      <c r="B373">
        <v>0</v>
      </c>
      <c r="C373">
        <v>0</v>
      </c>
      <c r="D373">
        <v>17060537.511100002</v>
      </c>
      <c r="E373">
        <v>368018.59360000002</v>
      </c>
      <c r="F373">
        <v>0</v>
      </c>
      <c r="G373">
        <v>0</v>
      </c>
      <c r="H373">
        <v>45131959.324299999</v>
      </c>
      <c r="I373">
        <v>117.1793</v>
      </c>
      <c r="J373">
        <v>0</v>
      </c>
      <c r="K373">
        <v>1136185.3729999999</v>
      </c>
      <c r="L373">
        <v>0</v>
      </c>
      <c r="M373">
        <v>0</v>
      </c>
      <c r="N373">
        <v>193.72659999999999</v>
      </c>
      <c r="O373">
        <v>0</v>
      </c>
      <c r="P373">
        <v>434150.48359999998</v>
      </c>
      <c r="Q373">
        <v>12631174.014</v>
      </c>
      <c r="R373">
        <v>42.255200000000002</v>
      </c>
      <c r="S373">
        <v>39874.545100000003</v>
      </c>
      <c r="T373">
        <v>123663.2598</v>
      </c>
      <c r="U373">
        <v>56106.369200000001</v>
      </c>
      <c r="V373">
        <v>101.61409999999999</v>
      </c>
      <c r="W373">
        <v>259479.5509</v>
      </c>
      <c r="X373">
        <v>0</v>
      </c>
      <c r="Y373">
        <v>1104194.7964999999</v>
      </c>
      <c r="Z373">
        <v>0.50980000000000003</v>
      </c>
      <c r="AA373">
        <v>598.745</v>
      </c>
      <c r="AB373">
        <v>81.788899999999998</v>
      </c>
      <c r="AC373">
        <v>0</v>
      </c>
      <c r="AD373">
        <v>0</v>
      </c>
      <c r="AE373">
        <v>0</v>
      </c>
      <c r="AF373">
        <v>78346480</v>
      </c>
    </row>
    <row r="374" spans="1:32" x14ac:dyDescent="0.15">
      <c r="A374" t="s">
        <v>294</v>
      </c>
      <c r="B374">
        <v>0</v>
      </c>
      <c r="C374">
        <v>0</v>
      </c>
      <c r="D374">
        <v>41477648.930299997</v>
      </c>
      <c r="E374">
        <v>306638.73930000002</v>
      </c>
      <c r="F374">
        <v>971155.5379</v>
      </c>
      <c r="G374">
        <v>0.61670000000000003</v>
      </c>
      <c r="H374">
        <v>3349015.0251000002</v>
      </c>
      <c r="I374">
        <v>0</v>
      </c>
      <c r="J374">
        <v>6.1383999999999999</v>
      </c>
      <c r="K374">
        <v>257274.85889999999</v>
      </c>
      <c r="L374">
        <v>121.2581</v>
      </c>
      <c r="M374">
        <v>0</v>
      </c>
      <c r="N374">
        <v>1066.277</v>
      </c>
      <c r="O374">
        <v>27786.525600000001</v>
      </c>
      <c r="P374">
        <v>1218156.4822</v>
      </c>
      <c r="Q374">
        <v>4348633.3141000001</v>
      </c>
      <c r="R374">
        <v>250.83860000000001</v>
      </c>
      <c r="S374">
        <v>93342.550399999993</v>
      </c>
      <c r="T374">
        <v>0</v>
      </c>
      <c r="U374">
        <v>0</v>
      </c>
      <c r="V374">
        <v>2021.3997999999999</v>
      </c>
      <c r="W374">
        <v>72012.267200000002</v>
      </c>
      <c r="X374">
        <v>0</v>
      </c>
      <c r="Y374">
        <v>1344830.1979</v>
      </c>
      <c r="Z374">
        <v>0</v>
      </c>
      <c r="AA374">
        <v>13.875</v>
      </c>
      <c r="AB374">
        <v>449.05489999999998</v>
      </c>
      <c r="AC374">
        <v>0.93810000000000004</v>
      </c>
      <c r="AD374">
        <v>0</v>
      </c>
      <c r="AE374">
        <v>0</v>
      </c>
      <c r="AF374">
        <v>53470425</v>
      </c>
    </row>
    <row r="375" spans="1:32" x14ac:dyDescent="0.15">
      <c r="A375" t="s">
        <v>295</v>
      </c>
      <c r="B375">
        <v>0</v>
      </c>
      <c r="C375">
        <v>0</v>
      </c>
      <c r="D375">
        <v>42683270.823899999</v>
      </c>
      <c r="E375">
        <v>105473.73579999999</v>
      </c>
      <c r="F375">
        <v>0</v>
      </c>
      <c r="G375">
        <v>100.9113</v>
      </c>
      <c r="H375">
        <v>192611.1716</v>
      </c>
      <c r="I375">
        <v>0</v>
      </c>
      <c r="J375">
        <v>0</v>
      </c>
      <c r="K375">
        <v>100066.6133</v>
      </c>
      <c r="L375">
        <v>0</v>
      </c>
      <c r="M375">
        <v>0</v>
      </c>
      <c r="N375">
        <v>367.9384</v>
      </c>
      <c r="O375">
        <v>0</v>
      </c>
      <c r="P375">
        <v>478404.26549999998</v>
      </c>
      <c r="Q375">
        <v>8179970.6028000005</v>
      </c>
      <c r="R375">
        <v>0</v>
      </c>
      <c r="S375">
        <v>0</v>
      </c>
      <c r="T375">
        <v>0</v>
      </c>
      <c r="U375">
        <v>0</v>
      </c>
      <c r="V375">
        <v>30.032699999999998</v>
      </c>
      <c r="W375">
        <v>95326.439599999998</v>
      </c>
      <c r="X375">
        <v>0</v>
      </c>
      <c r="Y375">
        <v>163.1927</v>
      </c>
      <c r="Z375">
        <v>0</v>
      </c>
      <c r="AA375">
        <v>23.9011</v>
      </c>
      <c r="AB375">
        <v>42.503599999999999</v>
      </c>
      <c r="AC375">
        <v>0</v>
      </c>
      <c r="AD375">
        <v>0</v>
      </c>
      <c r="AE375">
        <v>0</v>
      </c>
      <c r="AF375">
        <v>51835852</v>
      </c>
    </row>
    <row r="376" spans="1:32" x14ac:dyDescent="0.15">
      <c r="A376" t="s">
        <v>296</v>
      </c>
      <c r="B376">
        <v>0</v>
      </c>
      <c r="C376">
        <v>0</v>
      </c>
      <c r="D376">
        <v>59529008.428000003</v>
      </c>
      <c r="E376">
        <v>0</v>
      </c>
      <c r="F376">
        <v>0</v>
      </c>
      <c r="G376">
        <v>0</v>
      </c>
      <c r="H376">
        <v>0</v>
      </c>
      <c r="I376">
        <v>0</v>
      </c>
      <c r="J376">
        <v>0</v>
      </c>
      <c r="K376">
        <v>27274.3092</v>
      </c>
      <c r="L376">
        <v>0</v>
      </c>
      <c r="M376">
        <v>274278.47259999998</v>
      </c>
      <c r="N376">
        <v>94.833600000000004</v>
      </c>
      <c r="O376">
        <v>0</v>
      </c>
      <c r="P376">
        <v>0</v>
      </c>
      <c r="Q376">
        <v>3819548.5735999998</v>
      </c>
      <c r="R376">
        <v>11.1289</v>
      </c>
      <c r="S376">
        <v>9524.4722000000002</v>
      </c>
      <c r="T376">
        <v>0</v>
      </c>
      <c r="U376">
        <v>0</v>
      </c>
      <c r="V376">
        <v>24.757200000000001</v>
      </c>
      <c r="W376">
        <v>0</v>
      </c>
      <c r="X376">
        <v>0</v>
      </c>
      <c r="Y376">
        <v>156702.58319999999</v>
      </c>
      <c r="Z376">
        <v>0</v>
      </c>
      <c r="AA376">
        <v>1.78E-2</v>
      </c>
      <c r="AB376">
        <v>0</v>
      </c>
      <c r="AC376">
        <v>0</v>
      </c>
      <c r="AD376">
        <v>82.677300000000002</v>
      </c>
      <c r="AE376">
        <v>0</v>
      </c>
      <c r="AF376">
        <v>63816550</v>
      </c>
    </row>
    <row r="377" spans="1:32" x14ac:dyDescent="0.15">
      <c r="A377" t="s">
        <v>297</v>
      </c>
      <c r="B377">
        <v>0</v>
      </c>
      <c r="C377">
        <v>1949467.9571</v>
      </c>
      <c r="D377">
        <v>20644164.690099999</v>
      </c>
      <c r="E377">
        <v>114025.9472</v>
      </c>
      <c r="F377">
        <v>0</v>
      </c>
      <c r="G377">
        <v>77.4666</v>
      </c>
      <c r="H377">
        <v>103.5333</v>
      </c>
      <c r="I377">
        <v>0</v>
      </c>
      <c r="J377">
        <v>0</v>
      </c>
      <c r="K377">
        <v>225494.94450000001</v>
      </c>
      <c r="L377">
        <v>0</v>
      </c>
      <c r="M377">
        <v>0</v>
      </c>
      <c r="N377">
        <v>519.55619999999999</v>
      </c>
      <c r="O377">
        <v>0</v>
      </c>
      <c r="P377">
        <v>219775.91680000001</v>
      </c>
      <c r="Q377">
        <v>15370551.635299999</v>
      </c>
      <c r="R377">
        <v>16.1084</v>
      </c>
      <c r="S377">
        <v>0</v>
      </c>
      <c r="T377">
        <v>0</v>
      </c>
      <c r="U377">
        <v>24388.586200000002</v>
      </c>
      <c r="V377">
        <v>20.491499999999998</v>
      </c>
      <c r="W377">
        <v>62153.705499999996</v>
      </c>
      <c r="X377">
        <v>0</v>
      </c>
      <c r="Y377">
        <v>303000.09999999998</v>
      </c>
      <c r="Z377">
        <v>0</v>
      </c>
      <c r="AA377">
        <v>6922.4777999999997</v>
      </c>
      <c r="AB377">
        <v>0</v>
      </c>
      <c r="AC377">
        <v>0</v>
      </c>
      <c r="AD377">
        <v>93.025099999999995</v>
      </c>
      <c r="AE377">
        <v>0</v>
      </c>
      <c r="AF377">
        <v>38920776</v>
      </c>
    </row>
    <row r="378" spans="1:32" x14ac:dyDescent="0.15">
      <c r="A378" t="s">
        <v>298</v>
      </c>
      <c r="B378">
        <v>17431.6371</v>
      </c>
      <c r="C378">
        <v>761619.55929999996</v>
      </c>
      <c r="D378">
        <v>49443839.3081</v>
      </c>
      <c r="E378">
        <v>199727.51740000001</v>
      </c>
      <c r="F378">
        <v>0</v>
      </c>
      <c r="G378">
        <v>0</v>
      </c>
      <c r="H378">
        <v>0</v>
      </c>
      <c r="I378">
        <v>237.83029999999999</v>
      </c>
      <c r="J378">
        <v>0</v>
      </c>
      <c r="K378">
        <v>0</v>
      </c>
      <c r="L378">
        <v>0</v>
      </c>
      <c r="M378">
        <v>169532.78400000001</v>
      </c>
      <c r="N378">
        <v>362.9162</v>
      </c>
      <c r="O378">
        <v>215278.82250000001</v>
      </c>
      <c r="P378">
        <v>1141236.5671999999</v>
      </c>
      <c r="Q378">
        <v>28342189.190099999</v>
      </c>
      <c r="R378">
        <v>261.78579999999999</v>
      </c>
      <c r="S378">
        <v>3498.9998999999998</v>
      </c>
      <c r="T378">
        <v>0</v>
      </c>
      <c r="U378">
        <v>288.17570000000001</v>
      </c>
      <c r="V378">
        <v>25.9344</v>
      </c>
      <c r="W378">
        <v>118952.1778</v>
      </c>
      <c r="X378">
        <v>354.25389999999999</v>
      </c>
      <c r="Y378">
        <v>9305.6355999999996</v>
      </c>
      <c r="Z378">
        <v>0</v>
      </c>
      <c r="AA378">
        <v>0</v>
      </c>
      <c r="AB378">
        <v>0</v>
      </c>
      <c r="AC378">
        <v>0</v>
      </c>
      <c r="AD378">
        <v>651094.54859999998</v>
      </c>
      <c r="AE378">
        <v>0</v>
      </c>
      <c r="AF378">
        <v>81075238</v>
      </c>
    </row>
    <row r="379" spans="1:32" x14ac:dyDescent="0.15">
      <c r="A379" t="s">
        <v>299</v>
      </c>
      <c r="B379">
        <v>0</v>
      </c>
      <c r="C379">
        <v>0</v>
      </c>
      <c r="D379">
        <v>10809399.3993</v>
      </c>
      <c r="E379">
        <v>14421.2269</v>
      </c>
      <c r="F379">
        <v>0</v>
      </c>
      <c r="G379">
        <v>0</v>
      </c>
      <c r="H379">
        <v>0</v>
      </c>
      <c r="I379">
        <v>0</v>
      </c>
      <c r="J379">
        <v>0</v>
      </c>
      <c r="K379">
        <v>289264.58639999997</v>
      </c>
      <c r="L379">
        <v>0</v>
      </c>
      <c r="M379">
        <v>0</v>
      </c>
      <c r="N379">
        <v>151.30420000000001</v>
      </c>
      <c r="O379">
        <v>0</v>
      </c>
      <c r="P379">
        <v>0</v>
      </c>
      <c r="Q379">
        <v>5337189.1014999999</v>
      </c>
      <c r="R379">
        <v>0</v>
      </c>
      <c r="S379">
        <v>56954.5481</v>
      </c>
      <c r="T379">
        <v>0</v>
      </c>
      <c r="U379">
        <v>0</v>
      </c>
      <c r="V379">
        <v>28.189900000000002</v>
      </c>
      <c r="W379">
        <v>79392.435299999997</v>
      </c>
      <c r="X379">
        <v>0</v>
      </c>
      <c r="Y379">
        <v>96221.060200000007</v>
      </c>
      <c r="Z379">
        <v>0</v>
      </c>
      <c r="AA379">
        <v>17782.921300000002</v>
      </c>
      <c r="AB379">
        <v>0</v>
      </c>
      <c r="AC379">
        <v>0</v>
      </c>
      <c r="AD379">
        <v>90.009699999999995</v>
      </c>
      <c r="AE379">
        <v>0</v>
      </c>
      <c r="AF379">
        <v>16700895</v>
      </c>
    </row>
    <row r="380" spans="1:32" x14ac:dyDescent="0.15">
      <c r="A380" t="s">
        <v>300</v>
      </c>
      <c r="B380">
        <v>0</v>
      </c>
      <c r="C380">
        <v>0</v>
      </c>
      <c r="D380">
        <v>28638949.725900002</v>
      </c>
      <c r="E380">
        <v>0</v>
      </c>
      <c r="F380">
        <v>0</v>
      </c>
      <c r="G380">
        <v>0</v>
      </c>
      <c r="H380">
        <v>0</v>
      </c>
      <c r="I380">
        <v>0</v>
      </c>
      <c r="J380">
        <v>0</v>
      </c>
      <c r="K380">
        <v>0</v>
      </c>
      <c r="L380">
        <v>0</v>
      </c>
      <c r="M380">
        <v>0</v>
      </c>
      <c r="N380">
        <v>1609.2284</v>
      </c>
      <c r="O380">
        <v>0</v>
      </c>
      <c r="P380">
        <v>155611.63500000001</v>
      </c>
      <c r="Q380">
        <v>1421310.4816000001</v>
      </c>
      <c r="R380">
        <v>0</v>
      </c>
      <c r="S380">
        <v>0</v>
      </c>
      <c r="T380">
        <v>0</v>
      </c>
      <c r="U380">
        <v>0</v>
      </c>
      <c r="V380">
        <v>1274.2499</v>
      </c>
      <c r="W380">
        <v>38968330.095200002</v>
      </c>
      <c r="X380">
        <v>0</v>
      </c>
      <c r="Y380">
        <v>0</v>
      </c>
      <c r="Z380">
        <v>0</v>
      </c>
      <c r="AA380">
        <v>0</v>
      </c>
      <c r="AB380">
        <v>0</v>
      </c>
      <c r="AC380">
        <v>0</v>
      </c>
      <c r="AD380">
        <v>0</v>
      </c>
      <c r="AE380">
        <v>0</v>
      </c>
      <c r="AF380">
        <v>69187085</v>
      </c>
    </row>
    <row r="381" spans="1:32" x14ac:dyDescent="0.15">
      <c r="A381" t="s">
        <v>301</v>
      </c>
      <c r="B381">
        <v>0</v>
      </c>
      <c r="C381">
        <v>0</v>
      </c>
      <c r="D381">
        <v>9336083.7358999997</v>
      </c>
      <c r="E381">
        <v>0</v>
      </c>
      <c r="F381">
        <v>0</v>
      </c>
      <c r="G381">
        <v>0</v>
      </c>
      <c r="H381">
        <v>0</v>
      </c>
      <c r="I381">
        <v>0</v>
      </c>
      <c r="J381">
        <v>0</v>
      </c>
      <c r="K381">
        <v>0</v>
      </c>
      <c r="L381">
        <v>0</v>
      </c>
      <c r="M381">
        <v>0</v>
      </c>
      <c r="N381">
        <v>114.9641</v>
      </c>
      <c r="O381">
        <v>0</v>
      </c>
      <c r="P381">
        <v>6.3783000000000003</v>
      </c>
      <c r="Q381">
        <v>11866259.5823</v>
      </c>
      <c r="R381">
        <v>4.2891000000000004</v>
      </c>
      <c r="S381">
        <v>0</v>
      </c>
      <c r="T381">
        <v>0</v>
      </c>
      <c r="U381">
        <v>0</v>
      </c>
      <c r="V381">
        <v>181.34549999999999</v>
      </c>
      <c r="W381">
        <v>0</v>
      </c>
      <c r="X381">
        <v>0</v>
      </c>
      <c r="Y381">
        <v>0</v>
      </c>
      <c r="Z381">
        <v>0</v>
      </c>
      <c r="AA381">
        <v>0</v>
      </c>
      <c r="AB381">
        <v>0</v>
      </c>
      <c r="AC381">
        <v>0</v>
      </c>
      <c r="AD381">
        <v>0</v>
      </c>
      <c r="AE381">
        <v>0</v>
      </c>
      <c r="AF381">
        <v>21202650</v>
      </c>
    </row>
    <row r="382" spans="1:32" x14ac:dyDescent="0.15">
      <c r="A382" t="s">
        <v>302</v>
      </c>
      <c r="B382">
        <v>0</v>
      </c>
      <c r="C382">
        <v>0</v>
      </c>
      <c r="D382">
        <v>53530268.680500001</v>
      </c>
      <c r="E382">
        <v>0</v>
      </c>
      <c r="F382">
        <v>0</v>
      </c>
      <c r="G382">
        <v>153.7022</v>
      </c>
      <c r="H382">
        <v>3608079.5918999999</v>
      </c>
      <c r="I382">
        <v>0</v>
      </c>
      <c r="J382">
        <v>0</v>
      </c>
      <c r="K382">
        <v>0</v>
      </c>
      <c r="L382">
        <v>0</v>
      </c>
      <c r="M382">
        <v>0</v>
      </c>
      <c r="N382">
        <v>179.83340000000001</v>
      </c>
      <c r="O382">
        <v>0</v>
      </c>
      <c r="P382">
        <v>250886.94089999999</v>
      </c>
      <c r="Q382">
        <v>5268912.0416000001</v>
      </c>
      <c r="R382">
        <v>8.0675000000000008</v>
      </c>
      <c r="S382">
        <v>0</v>
      </c>
      <c r="T382">
        <v>0</v>
      </c>
      <c r="U382">
        <v>23577.7552</v>
      </c>
      <c r="V382">
        <v>202.26150000000001</v>
      </c>
      <c r="W382">
        <v>109637.5132</v>
      </c>
      <c r="X382">
        <v>0</v>
      </c>
      <c r="Y382">
        <v>0</v>
      </c>
      <c r="Z382">
        <v>0</v>
      </c>
      <c r="AA382">
        <v>0</v>
      </c>
      <c r="AB382">
        <v>0</v>
      </c>
      <c r="AC382">
        <v>0</v>
      </c>
      <c r="AD382">
        <v>0</v>
      </c>
      <c r="AE382">
        <v>0</v>
      </c>
      <c r="AF382">
        <v>62791906</v>
      </c>
    </row>
    <row r="383" spans="1:32" x14ac:dyDescent="0.15">
      <c r="A383" t="s">
        <v>303</v>
      </c>
      <c r="B383">
        <v>0</v>
      </c>
      <c r="C383">
        <v>12055052.573799999</v>
      </c>
      <c r="D383">
        <v>4501904.7693999996</v>
      </c>
      <c r="E383">
        <v>51522.508600000001</v>
      </c>
      <c r="F383">
        <v>0</v>
      </c>
      <c r="G383">
        <v>0</v>
      </c>
      <c r="H383">
        <v>0</v>
      </c>
      <c r="I383">
        <v>0</v>
      </c>
      <c r="J383">
        <v>0</v>
      </c>
      <c r="K383">
        <v>0</v>
      </c>
      <c r="L383">
        <v>0</v>
      </c>
      <c r="M383">
        <v>0</v>
      </c>
      <c r="N383">
        <v>591.74570000000006</v>
      </c>
      <c r="O383">
        <v>0</v>
      </c>
      <c r="P383">
        <v>307888.97210000001</v>
      </c>
      <c r="Q383">
        <v>4140499.4166000001</v>
      </c>
      <c r="R383">
        <v>0</v>
      </c>
      <c r="S383">
        <v>0</v>
      </c>
      <c r="T383">
        <v>0</v>
      </c>
      <c r="U383">
        <v>869.40830000000005</v>
      </c>
      <c r="V383">
        <v>5.9806999999999997</v>
      </c>
      <c r="W383">
        <v>114451.0555</v>
      </c>
      <c r="X383">
        <v>0</v>
      </c>
      <c r="Y383">
        <v>0</v>
      </c>
      <c r="Z383">
        <v>0</v>
      </c>
      <c r="AA383">
        <v>0</v>
      </c>
      <c r="AB383">
        <v>0</v>
      </c>
      <c r="AC383">
        <v>0</v>
      </c>
      <c r="AD383">
        <v>0</v>
      </c>
      <c r="AE383">
        <v>8.3999999999999995E-3</v>
      </c>
      <c r="AF383">
        <v>21172786</v>
      </c>
    </row>
    <row r="384" spans="1:32" x14ac:dyDescent="0.15">
      <c r="A384" t="s">
        <v>304</v>
      </c>
      <c r="B384">
        <v>0</v>
      </c>
      <c r="C384">
        <v>0</v>
      </c>
      <c r="D384">
        <v>0</v>
      </c>
      <c r="E384">
        <v>0</v>
      </c>
      <c r="F384">
        <v>0</v>
      </c>
      <c r="G384">
        <v>0</v>
      </c>
      <c r="H384">
        <v>10873077.192600001</v>
      </c>
      <c r="I384">
        <v>0</v>
      </c>
      <c r="J384">
        <v>0</v>
      </c>
      <c r="K384">
        <v>0</v>
      </c>
      <c r="L384">
        <v>0</v>
      </c>
      <c r="M384">
        <v>0</v>
      </c>
      <c r="N384">
        <v>155.29390000000001</v>
      </c>
      <c r="O384">
        <v>0</v>
      </c>
      <c r="P384">
        <v>188435.42389999999</v>
      </c>
      <c r="Q384">
        <v>1247666.6161</v>
      </c>
      <c r="R384">
        <v>0</v>
      </c>
      <c r="S384">
        <v>0</v>
      </c>
      <c r="T384">
        <v>0</v>
      </c>
      <c r="U384">
        <v>0</v>
      </c>
      <c r="V384">
        <v>96.325800000000001</v>
      </c>
      <c r="W384">
        <v>0</v>
      </c>
      <c r="X384">
        <v>0</v>
      </c>
      <c r="Y384">
        <v>0</v>
      </c>
      <c r="Z384">
        <v>0</v>
      </c>
      <c r="AA384">
        <v>0</v>
      </c>
      <c r="AB384">
        <v>0</v>
      </c>
      <c r="AC384">
        <v>0</v>
      </c>
      <c r="AD384">
        <v>0</v>
      </c>
      <c r="AE384">
        <v>0</v>
      </c>
      <c r="AF384">
        <v>12309431</v>
      </c>
    </row>
    <row r="385" spans="1:38" x14ac:dyDescent="0.15">
      <c r="A385" t="s">
        <v>305</v>
      </c>
      <c r="B385">
        <v>0</v>
      </c>
      <c r="C385">
        <v>0</v>
      </c>
      <c r="D385">
        <v>5697818.6002000002</v>
      </c>
      <c r="E385">
        <v>0</v>
      </c>
      <c r="F385">
        <v>0</v>
      </c>
      <c r="G385">
        <v>0</v>
      </c>
      <c r="H385">
        <v>137.58670000000001</v>
      </c>
      <c r="I385">
        <v>0</v>
      </c>
      <c r="J385">
        <v>0</v>
      </c>
      <c r="K385">
        <v>0</v>
      </c>
      <c r="L385">
        <v>0</v>
      </c>
      <c r="M385">
        <v>0</v>
      </c>
      <c r="N385">
        <v>220.03450000000001</v>
      </c>
      <c r="O385">
        <v>0</v>
      </c>
      <c r="P385">
        <v>420853.3504</v>
      </c>
      <c r="Q385">
        <v>3939634.1096999999</v>
      </c>
      <c r="R385">
        <v>0</v>
      </c>
      <c r="S385">
        <v>0</v>
      </c>
      <c r="T385">
        <v>0</v>
      </c>
      <c r="U385">
        <v>0</v>
      </c>
      <c r="V385">
        <v>8.0501000000000005</v>
      </c>
      <c r="W385">
        <v>0</v>
      </c>
      <c r="X385">
        <v>0</v>
      </c>
      <c r="Y385">
        <v>0</v>
      </c>
      <c r="Z385">
        <v>0</v>
      </c>
      <c r="AA385">
        <v>0</v>
      </c>
      <c r="AB385">
        <v>0</v>
      </c>
      <c r="AC385">
        <v>0</v>
      </c>
      <c r="AD385">
        <v>0</v>
      </c>
      <c r="AE385">
        <v>0</v>
      </c>
      <c r="AF385">
        <v>10058672</v>
      </c>
    </row>
    <row r="386" spans="1:38" x14ac:dyDescent="0.15">
      <c r="A386" t="s">
        <v>306</v>
      </c>
      <c r="B386">
        <v>0</v>
      </c>
      <c r="C386">
        <v>11434481.048</v>
      </c>
      <c r="D386">
        <v>14780773.103599999</v>
      </c>
      <c r="E386">
        <v>0</v>
      </c>
      <c r="F386">
        <v>0</v>
      </c>
      <c r="G386">
        <v>45.153599999999997</v>
      </c>
      <c r="H386">
        <v>8560585.3992999997</v>
      </c>
      <c r="I386">
        <v>0</v>
      </c>
      <c r="J386">
        <v>0</v>
      </c>
      <c r="K386">
        <v>0</v>
      </c>
      <c r="L386">
        <v>0</v>
      </c>
      <c r="M386">
        <v>0</v>
      </c>
      <c r="N386">
        <v>128.9736</v>
      </c>
      <c r="O386">
        <v>0</v>
      </c>
      <c r="P386">
        <v>1515632.777</v>
      </c>
      <c r="Q386">
        <v>7928367.9713000003</v>
      </c>
      <c r="R386">
        <v>10.2317</v>
      </c>
      <c r="S386">
        <v>0</v>
      </c>
      <c r="T386">
        <v>0</v>
      </c>
      <c r="U386">
        <v>3857.78</v>
      </c>
      <c r="V386">
        <v>46.765500000000003</v>
      </c>
      <c r="W386">
        <v>57578.613899999997</v>
      </c>
      <c r="X386">
        <v>0</v>
      </c>
      <c r="Y386">
        <v>299217.77549999999</v>
      </c>
      <c r="Z386">
        <v>0</v>
      </c>
      <c r="AA386">
        <v>14.145</v>
      </c>
      <c r="AB386">
        <v>0</v>
      </c>
      <c r="AC386">
        <v>0</v>
      </c>
      <c r="AD386">
        <v>0</v>
      </c>
      <c r="AE386">
        <v>0</v>
      </c>
      <c r="AF386">
        <v>44580740</v>
      </c>
    </row>
    <row r="387" spans="1:38" x14ac:dyDescent="0.15">
      <c r="A387" t="s">
        <v>307</v>
      </c>
      <c r="B387">
        <v>0</v>
      </c>
      <c r="C387">
        <v>0</v>
      </c>
      <c r="D387">
        <v>20207301.5132</v>
      </c>
      <c r="E387">
        <v>472551.83470000001</v>
      </c>
      <c r="F387">
        <v>0</v>
      </c>
      <c r="G387">
        <v>0</v>
      </c>
      <c r="H387">
        <v>27093801.908599999</v>
      </c>
      <c r="I387">
        <v>136.6523</v>
      </c>
      <c r="J387">
        <v>0</v>
      </c>
      <c r="K387">
        <v>0</v>
      </c>
      <c r="L387">
        <v>0</v>
      </c>
      <c r="M387">
        <v>0</v>
      </c>
      <c r="N387">
        <v>208.1609</v>
      </c>
      <c r="O387">
        <v>0</v>
      </c>
      <c r="P387">
        <v>440882.31060000003</v>
      </c>
      <c r="Q387">
        <v>17150984.059</v>
      </c>
      <c r="R387">
        <v>46.909799999999997</v>
      </c>
      <c r="S387">
        <v>48440.6751</v>
      </c>
      <c r="T387">
        <v>0</v>
      </c>
      <c r="U387">
        <v>47.5379</v>
      </c>
      <c r="V387">
        <v>274.34649999999999</v>
      </c>
      <c r="W387">
        <v>149005.56789999999</v>
      </c>
      <c r="X387">
        <v>0</v>
      </c>
      <c r="Y387">
        <v>788599.45349999995</v>
      </c>
      <c r="Z387">
        <v>0</v>
      </c>
      <c r="AA387">
        <v>10.627800000000001</v>
      </c>
      <c r="AB387">
        <v>0</v>
      </c>
      <c r="AC387">
        <v>0</v>
      </c>
      <c r="AD387">
        <v>0</v>
      </c>
      <c r="AE387">
        <v>0</v>
      </c>
      <c r="AF387">
        <v>66352292</v>
      </c>
    </row>
    <row r="388" spans="1:38" x14ac:dyDescent="0.15">
      <c r="A388" t="s">
        <v>308</v>
      </c>
      <c r="B388">
        <v>0</v>
      </c>
      <c r="C388">
        <v>0</v>
      </c>
      <c r="D388">
        <v>2800146.8580999998</v>
      </c>
      <c r="E388">
        <v>0</v>
      </c>
      <c r="F388">
        <v>0</v>
      </c>
      <c r="G388">
        <v>0</v>
      </c>
      <c r="H388">
        <v>0</v>
      </c>
      <c r="I388">
        <v>0</v>
      </c>
      <c r="J388">
        <v>0</v>
      </c>
      <c r="K388">
        <v>0</v>
      </c>
      <c r="L388">
        <v>0</v>
      </c>
      <c r="M388">
        <v>0</v>
      </c>
      <c r="N388">
        <v>376.94170000000003</v>
      </c>
      <c r="O388">
        <v>0</v>
      </c>
      <c r="P388">
        <v>0</v>
      </c>
      <c r="Q388">
        <v>0</v>
      </c>
      <c r="R388">
        <v>0</v>
      </c>
      <c r="S388">
        <v>0</v>
      </c>
      <c r="T388">
        <v>0</v>
      </c>
      <c r="U388">
        <v>0</v>
      </c>
      <c r="V388">
        <v>45.512900000000002</v>
      </c>
      <c r="W388">
        <v>0</v>
      </c>
      <c r="X388">
        <v>0</v>
      </c>
      <c r="Y388">
        <v>232714.84700000001</v>
      </c>
      <c r="Z388">
        <v>0</v>
      </c>
      <c r="AA388">
        <v>0</v>
      </c>
      <c r="AB388">
        <v>0</v>
      </c>
      <c r="AC388">
        <v>0</v>
      </c>
      <c r="AD388">
        <v>0</v>
      </c>
      <c r="AE388">
        <v>0</v>
      </c>
      <c r="AF388">
        <v>3033284</v>
      </c>
    </row>
    <row r="389" spans="1:38" x14ac:dyDescent="0.15">
      <c r="A389" t="s">
        <v>41</v>
      </c>
      <c r="B389">
        <v>17432</v>
      </c>
      <c r="C389">
        <v>68117702</v>
      </c>
      <c r="D389">
        <v>558627282</v>
      </c>
      <c r="E389">
        <v>2575169</v>
      </c>
      <c r="F389">
        <v>971156</v>
      </c>
      <c r="G389">
        <v>508</v>
      </c>
      <c r="H389">
        <v>171362280</v>
      </c>
      <c r="I389">
        <v>492</v>
      </c>
      <c r="J389">
        <v>7</v>
      </c>
      <c r="K389">
        <v>2035561</v>
      </c>
      <c r="L389">
        <v>840284</v>
      </c>
      <c r="M389">
        <v>443811</v>
      </c>
      <c r="N389">
        <v>6730</v>
      </c>
      <c r="O389">
        <v>243065</v>
      </c>
      <c r="P389">
        <v>14009936</v>
      </c>
      <c r="Q389">
        <v>251138714</v>
      </c>
      <c r="R389">
        <v>692</v>
      </c>
      <c r="S389">
        <v>251636</v>
      </c>
      <c r="T389">
        <v>123663</v>
      </c>
      <c r="U389">
        <v>122364</v>
      </c>
      <c r="V389">
        <v>4890</v>
      </c>
      <c r="W389">
        <v>48374055</v>
      </c>
      <c r="X389">
        <v>354</v>
      </c>
      <c r="Y389">
        <v>6088141</v>
      </c>
      <c r="Z389">
        <v>1</v>
      </c>
      <c r="AA389">
        <v>28902</v>
      </c>
      <c r="AB389">
        <v>573</v>
      </c>
      <c r="AC389">
        <v>1</v>
      </c>
      <c r="AD389">
        <v>651360</v>
      </c>
      <c r="AE389">
        <v>0</v>
      </c>
      <c r="AF389">
        <v>1126036762</v>
      </c>
    </row>
    <row r="391" spans="1:38" x14ac:dyDescent="0.15">
      <c r="A391" t="s">
        <v>50</v>
      </c>
      <c r="B391" t="str">
        <f>B370</f>
        <v>None</v>
      </c>
      <c r="C391" t="str">
        <f t="shared" ref="C391:AE391" si="120">C370</f>
        <v>alice</v>
      </c>
      <c r="D391" t="str">
        <f t="shared" si="120"/>
        <v>atlas</v>
      </c>
      <c r="E391" t="str">
        <f t="shared" si="120"/>
        <v>biomed</v>
      </c>
      <c r="F391" t="str">
        <f t="shared" si="120"/>
        <v>cepc</v>
      </c>
      <c r="G391" t="str">
        <f t="shared" si="120"/>
        <v>cernatschool.org</v>
      </c>
      <c r="H391" t="str">
        <f t="shared" si="120"/>
        <v>cms</v>
      </c>
      <c r="I391" t="str">
        <f t="shared" si="120"/>
        <v>comet.j-parc.jp</v>
      </c>
      <c r="J391" t="str">
        <f t="shared" si="120"/>
        <v>dteam</v>
      </c>
      <c r="K391" t="str">
        <f t="shared" si="120"/>
        <v>dune</v>
      </c>
      <c r="L391" t="str">
        <f t="shared" si="120"/>
        <v>enmr.eu</v>
      </c>
      <c r="M391" t="str">
        <f t="shared" si="120"/>
        <v>fermilab</v>
      </c>
      <c r="N391" t="str">
        <f t="shared" si="120"/>
        <v>gridpp</v>
      </c>
      <c r="O391" t="str">
        <f t="shared" si="120"/>
        <v>icecube</v>
      </c>
      <c r="P391" t="str">
        <f t="shared" si="120"/>
        <v>ilc</v>
      </c>
      <c r="Q391" t="str">
        <f t="shared" si="120"/>
        <v>lhcb</v>
      </c>
      <c r="R391" t="str">
        <f t="shared" si="120"/>
        <v>lsst</v>
      </c>
      <c r="S391" t="str">
        <f t="shared" si="120"/>
        <v>lz</v>
      </c>
      <c r="T391" t="str">
        <f t="shared" si="120"/>
        <v>mice</v>
      </c>
      <c r="U391" t="str">
        <f t="shared" si="120"/>
        <v>na62.vo.gridpp.ac.uk</v>
      </c>
      <c r="V391" t="str">
        <f t="shared" si="120"/>
        <v>ops</v>
      </c>
      <c r="W391" t="str">
        <f t="shared" si="120"/>
        <v>pheno</v>
      </c>
      <c r="X391" t="str">
        <f t="shared" si="120"/>
        <v>skatelescope.eu</v>
      </c>
      <c r="Y391" t="str">
        <f t="shared" si="120"/>
        <v>snoplus.snolab.ca</v>
      </c>
      <c r="Z391" t="str">
        <f t="shared" si="120"/>
        <v>solidexperiment.org</v>
      </c>
      <c r="AA391" t="str">
        <f t="shared" si="120"/>
        <v>t2k.org</v>
      </c>
      <c r="AB391" t="str">
        <f t="shared" si="120"/>
        <v>vo.londongrid.ac.uk</v>
      </c>
      <c r="AC391" t="str">
        <f t="shared" si="120"/>
        <v>vo.moedal.org</v>
      </c>
      <c r="AD391" t="str">
        <f t="shared" si="120"/>
        <v>vo.northgrid.ac.uk</v>
      </c>
      <c r="AE391" t="str">
        <f t="shared" si="120"/>
        <v>vo.southgrid.ac.uk</v>
      </c>
      <c r="AF391" t="s">
        <v>41</v>
      </c>
      <c r="AH391" t="s">
        <v>50</v>
      </c>
    </row>
    <row r="392" spans="1:38" x14ac:dyDescent="0.15">
      <c r="A392" t="s">
        <v>82</v>
      </c>
      <c r="B392">
        <f>SUM(B372:B375)</f>
        <v>0</v>
      </c>
      <c r="C392">
        <f t="shared" ref="C392:AF392" si="121">SUM(C372:C375)</f>
        <v>0</v>
      </c>
      <c r="D392">
        <f t="shared" si="121"/>
        <v>111694091.20630001</v>
      </c>
      <c r="E392">
        <f t="shared" si="121"/>
        <v>780131.06870000006</v>
      </c>
      <c r="F392">
        <f t="shared" si="121"/>
        <v>971155.5379</v>
      </c>
      <c r="G392">
        <f t="shared" si="121"/>
        <v>231.90039999999999</v>
      </c>
      <c r="H392">
        <f t="shared" si="121"/>
        <v>78647137.919100001</v>
      </c>
      <c r="I392">
        <f t="shared" si="121"/>
        <v>117.1793</v>
      </c>
      <c r="J392">
        <f t="shared" si="121"/>
        <v>7.0487000000000002</v>
      </c>
      <c r="K392">
        <f t="shared" si="121"/>
        <v>1493526.8452000001</v>
      </c>
      <c r="L392">
        <f t="shared" si="121"/>
        <v>121.2581</v>
      </c>
      <c r="M392">
        <f t="shared" si="121"/>
        <v>0</v>
      </c>
      <c r="N392">
        <f t="shared" si="121"/>
        <v>1811.0813000000001</v>
      </c>
      <c r="O392">
        <f t="shared" si="121"/>
        <v>27786.525600000001</v>
      </c>
      <c r="P392">
        <f t="shared" si="121"/>
        <v>3120755.8525</v>
      </c>
      <c r="Q392">
        <f t="shared" si="121"/>
        <v>35205126.408399999</v>
      </c>
      <c r="R392">
        <f t="shared" si="121"/>
        <v>309.01620000000003</v>
      </c>
      <c r="S392">
        <f t="shared" si="121"/>
        <v>133217.0955</v>
      </c>
      <c r="T392">
        <f t="shared" si="121"/>
        <v>123663.2598</v>
      </c>
      <c r="U392">
        <f t="shared" si="121"/>
        <v>56106.369200000001</v>
      </c>
      <c r="V392">
        <f t="shared" si="121"/>
        <v>2340.3609000000001</v>
      </c>
      <c r="W392">
        <f t="shared" si="121"/>
        <v>535068.61250000005</v>
      </c>
      <c r="X392">
        <f t="shared" si="121"/>
        <v>0</v>
      </c>
      <c r="Y392">
        <f t="shared" si="121"/>
        <v>3109407.3325999998</v>
      </c>
      <c r="Z392">
        <f t="shared" si="121"/>
        <v>0.50980000000000003</v>
      </c>
      <c r="AA392">
        <f t="shared" si="121"/>
        <v>663.803</v>
      </c>
      <c r="AB392">
        <f t="shared" si="121"/>
        <v>573.34739999999999</v>
      </c>
      <c r="AC392">
        <f t="shared" si="121"/>
        <v>0.93810000000000004</v>
      </c>
      <c r="AD392">
        <f t="shared" si="121"/>
        <v>0</v>
      </c>
      <c r="AE392">
        <f t="shared" si="121"/>
        <v>0</v>
      </c>
      <c r="AF392">
        <f t="shared" si="121"/>
        <v>235903351</v>
      </c>
      <c r="AH392" t="s">
        <v>82</v>
      </c>
    </row>
    <row r="393" spans="1:38" x14ac:dyDescent="0.15">
      <c r="A393" t="s">
        <v>83</v>
      </c>
      <c r="B393">
        <f>SUM(B376:B379)</f>
        <v>17431.6371</v>
      </c>
      <c r="C393">
        <f t="shared" ref="C393:AF393" si="122">SUM(C376:C379)</f>
        <v>2711087.5164000001</v>
      </c>
      <c r="D393">
        <f t="shared" si="122"/>
        <v>140426411.82550001</v>
      </c>
      <c r="E393">
        <f t="shared" si="122"/>
        <v>328174.69150000002</v>
      </c>
      <c r="F393">
        <f t="shared" si="122"/>
        <v>0</v>
      </c>
      <c r="G393">
        <f t="shared" si="122"/>
        <v>77.4666</v>
      </c>
      <c r="H393">
        <f t="shared" si="122"/>
        <v>103.5333</v>
      </c>
      <c r="I393">
        <f t="shared" si="122"/>
        <v>237.83029999999999</v>
      </c>
      <c r="J393">
        <f t="shared" si="122"/>
        <v>0</v>
      </c>
      <c r="K393">
        <f t="shared" si="122"/>
        <v>542033.84009999991</v>
      </c>
      <c r="L393">
        <f t="shared" si="122"/>
        <v>0</v>
      </c>
      <c r="M393">
        <f t="shared" si="122"/>
        <v>443811.25659999996</v>
      </c>
      <c r="N393">
        <f t="shared" si="122"/>
        <v>1128.6102000000001</v>
      </c>
      <c r="O393">
        <f t="shared" si="122"/>
        <v>215278.82250000001</v>
      </c>
      <c r="P393">
        <f t="shared" si="122"/>
        <v>1361012.4839999999</v>
      </c>
      <c r="Q393">
        <f t="shared" si="122"/>
        <v>52869478.500499994</v>
      </c>
      <c r="R393">
        <f t="shared" si="122"/>
        <v>289.0231</v>
      </c>
      <c r="S393">
        <f t="shared" si="122"/>
        <v>69978.020199999999</v>
      </c>
      <c r="T393">
        <f t="shared" si="122"/>
        <v>0</v>
      </c>
      <c r="U393">
        <f t="shared" si="122"/>
        <v>24676.761900000001</v>
      </c>
      <c r="V393">
        <f t="shared" si="122"/>
        <v>99.37299999999999</v>
      </c>
      <c r="W393">
        <f t="shared" si="122"/>
        <v>260498.3186</v>
      </c>
      <c r="X393">
        <f t="shared" si="122"/>
        <v>354.25389999999999</v>
      </c>
      <c r="Y393">
        <f t="shared" si="122"/>
        <v>565229.37899999996</v>
      </c>
      <c r="Z393">
        <f t="shared" si="122"/>
        <v>0</v>
      </c>
      <c r="AA393">
        <f t="shared" si="122"/>
        <v>24705.4169</v>
      </c>
      <c r="AB393">
        <f t="shared" si="122"/>
        <v>0</v>
      </c>
      <c r="AC393">
        <f t="shared" si="122"/>
        <v>0</v>
      </c>
      <c r="AD393">
        <f t="shared" si="122"/>
        <v>651360.26069999998</v>
      </c>
      <c r="AE393">
        <f t="shared" si="122"/>
        <v>0</v>
      </c>
      <c r="AF393">
        <f t="shared" si="122"/>
        <v>200513459</v>
      </c>
      <c r="AH393" t="s">
        <v>83</v>
      </c>
    </row>
    <row r="394" spans="1:38" x14ac:dyDescent="0.15">
      <c r="A394" t="s">
        <v>84</v>
      </c>
      <c r="B394">
        <f>SUM(B380:B382)</f>
        <v>0</v>
      </c>
      <c r="C394">
        <f t="shared" ref="C394:AF394" si="123">SUM(C380:C382)</f>
        <v>0</v>
      </c>
      <c r="D394">
        <f t="shared" si="123"/>
        <v>91505302.14230001</v>
      </c>
      <c r="E394">
        <f t="shared" si="123"/>
        <v>0</v>
      </c>
      <c r="F394">
        <f t="shared" si="123"/>
        <v>0</v>
      </c>
      <c r="G394">
        <f t="shared" si="123"/>
        <v>153.7022</v>
      </c>
      <c r="H394">
        <f t="shared" si="123"/>
        <v>3608079.5918999999</v>
      </c>
      <c r="I394">
        <f t="shared" si="123"/>
        <v>0</v>
      </c>
      <c r="J394">
        <f t="shared" si="123"/>
        <v>0</v>
      </c>
      <c r="K394">
        <f t="shared" si="123"/>
        <v>0</v>
      </c>
      <c r="L394">
        <f t="shared" si="123"/>
        <v>0</v>
      </c>
      <c r="M394">
        <f t="shared" si="123"/>
        <v>0</v>
      </c>
      <c r="N394">
        <f t="shared" si="123"/>
        <v>1904.0258999999999</v>
      </c>
      <c r="O394">
        <f t="shared" si="123"/>
        <v>0</v>
      </c>
      <c r="P394">
        <f t="shared" si="123"/>
        <v>406504.95420000004</v>
      </c>
      <c r="Q394">
        <f t="shared" si="123"/>
        <v>18556482.105499998</v>
      </c>
      <c r="R394">
        <f t="shared" si="123"/>
        <v>12.3566</v>
      </c>
      <c r="S394">
        <f t="shared" si="123"/>
        <v>0</v>
      </c>
      <c r="T394">
        <f t="shared" si="123"/>
        <v>0</v>
      </c>
      <c r="U394">
        <f t="shared" si="123"/>
        <v>23577.7552</v>
      </c>
      <c r="V394">
        <f t="shared" si="123"/>
        <v>1657.8569</v>
      </c>
      <c r="W394">
        <f t="shared" si="123"/>
        <v>39077967.608400002</v>
      </c>
      <c r="X394">
        <f t="shared" si="123"/>
        <v>0</v>
      </c>
      <c r="Y394">
        <f t="shared" si="123"/>
        <v>0</v>
      </c>
      <c r="Z394">
        <f t="shared" si="123"/>
        <v>0</v>
      </c>
      <c r="AA394">
        <f t="shared" si="123"/>
        <v>0</v>
      </c>
      <c r="AB394">
        <f t="shared" si="123"/>
        <v>0</v>
      </c>
      <c r="AC394">
        <f t="shared" si="123"/>
        <v>0</v>
      </c>
      <c r="AD394">
        <f t="shared" si="123"/>
        <v>0</v>
      </c>
      <c r="AE394">
        <f t="shared" si="123"/>
        <v>0</v>
      </c>
      <c r="AF394">
        <f t="shared" si="123"/>
        <v>153181641</v>
      </c>
      <c r="AH394" t="s">
        <v>84</v>
      </c>
    </row>
    <row r="395" spans="1:38" x14ac:dyDescent="0.15">
      <c r="A395" t="s">
        <v>85</v>
      </c>
      <c r="B395">
        <f>SUM(B383:B388)</f>
        <v>0</v>
      </c>
      <c r="C395">
        <f t="shared" ref="C395:AF395" si="124">SUM(C383:C388)</f>
        <v>23489533.621799998</v>
      </c>
      <c r="D395">
        <f t="shared" si="124"/>
        <v>47987944.844499998</v>
      </c>
      <c r="E395">
        <f t="shared" si="124"/>
        <v>524074.34330000001</v>
      </c>
      <c r="F395">
        <f t="shared" si="124"/>
        <v>0</v>
      </c>
      <c r="G395">
        <f t="shared" si="124"/>
        <v>45.153599999999997</v>
      </c>
      <c r="H395">
        <f t="shared" si="124"/>
        <v>46527602.087200001</v>
      </c>
      <c r="I395">
        <f t="shared" si="124"/>
        <v>136.6523</v>
      </c>
      <c r="J395">
        <f t="shared" si="124"/>
        <v>0</v>
      </c>
      <c r="K395">
        <f t="shared" si="124"/>
        <v>0</v>
      </c>
      <c r="L395">
        <f t="shared" si="124"/>
        <v>0</v>
      </c>
      <c r="M395">
        <f t="shared" si="124"/>
        <v>0</v>
      </c>
      <c r="N395">
        <f t="shared" si="124"/>
        <v>1681.1503000000002</v>
      </c>
      <c r="O395">
        <f t="shared" si="124"/>
        <v>0</v>
      </c>
      <c r="P395">
        <f t="shared" si="124"/>
        <v>2873692.8340000003</v>
      </c>
      <c r="Q395">
        <f t="shared" si="124"/>
        <v>34407152.172700003</v>
      </c>
      <c r="R395">
        <f t="shared" si="124"/>
        <v>57.141499999999994</v>
      </c>
      <c r="S395">
        <f t="shared" si="124"/>
        <v>48440.6751</v>
      </c>
      <c r="T395">
        <f t="shared" si="124"/>
        <v>0</v>
      </c>
      <c r="U395">
        <f t="shared" si="124"/>
        <v>4774.7262000000001</v>
      </c>
      <c r="V395">
        <f t="shared" si="124"/>
        <v>476.98149999999998</v>
      </c>
      <c r="W395">
        <f t="shared" si="124"/>
        <v>321035.23730000004</v>
      </c>
      <c r="X395">
        <f t="shared" si="124"/>
        <v>0</v>
      </c>
      <c r="Y395">
        <f t="shared" si="124"/>
        <v>1320532.0759999999</v>
      </c>
      <c r="Z395">
        <f t="shared" si="124"/>
        <v>0</v>
      </c>
      <c r="AA395">
        <f t="shared" si="124"/>
        <v>24.7728</v>
      </c>
      <c r="AB395">
        <f t="shared" si="124"/>
        <v>0</v>
      </c>
      <c r="AC395">
        <f t="shared" si="124"/>
        <v>0</v>
      </c>
      <c r="AD395">
        <f t="shared" si="124"/>
        <v>0</v>
      </c>
      <c r="AE395">
        <f t="shared" si="124"/>
        <v>8.3999999999999995E-3</v>
      </c>
      <c r="AF395">
        <f t="shared" si="124"/>
        <v>157507205</v>
      </c>
      <c r="AH395" t="s">
        <v>85</v>
      </c>
    </row>
    <row r="396" spans="1:38" x14ac:dyDescent="0.15">
      <c r="A396" t="s">
        <v>86</v>
      </c>
      <c r="B396">
        <f>B371</f>
        <v>0</v>
      </c>
      <c r="C396">
        <f t="shared" ref="C396:AF396" si="125">C371</f>
        <v>41917081.252599999</v>
      </c>
      <c r="D396">
        <f t="shared" si="125"/>
        <v>167013532.03760001</v>
      </c>
      <c r="E396">
        <f t="shared" si="125"/>
        <v>942789.07440000004</v>
      </c>
      <c r="F396">
        <f t="shared" si="125"/>
        <v>0</v>
      </c>
      <c r="G396">
        <f t="shared" si="125"/>
        <v>0</v>
      </c>
      <c r="H396">
        <f t="shared" si="125"/>
        <v>42579356.7016</v>
      </c>
      <c r="I396">
        <f t="shared" si="125"/>
        <v>0</v>
      </c>
      <c r="J396">
        <f t="shared" si="125"/>
        <v>0</v>
      </c>
      <c r="K396">
        <f t="shared" si="125"/>
        <v>0</v>
      </c>
      <c r="L396">
        <f t="shared" si="125"/>
        <v>840162.85049999994</v>
      </c>
      <c r="M396">
        <f t="shared" si="125"/>
        <v>0</v>
      </c>
      <c r="N396">
        <f t="shared" si="125"/>
        <v>204.7971</v>
      </c>
      <c r="O396">
        <f t="shared" si="125"/>
        <v>0</v>
      </c>
      <c r="P396">
        <f t="shared" si="125"/>
        <v>6247969.8536999999</v>
      </c>
      <c r="Q396">
        <f t="shared" si="125"/>
        <v>110100475.00040001</v>
      </c>
      <c r="R396">
        <f t="shared" si="125"/>
        <v>24.819600000000001</v>
      </c>
      <c r="S396">
        <f t="shared" si="125"/>
        <v>0</v>
      </c>
      <c r="T396">
        <f t="shared" si="125"/>
        <v>0</v>
      </c>
      <c r="U396">
        <f t="shared" si="125"/>
        <v>13228.7547</v>
      </c>
      <c r="V396">
        <f t="shared" si="125"/>
        <v>315.69940000000003</v>
      </c>
      <c r="W396">
        <f t="shared" si="125"/>
        <v>8179484.8150000004</v>
      </c>
      <c r="X396">
        <f t="shared" si="125"/>
        <v>0</v>
      </c>
      <c r="Y396">
        <f t="shared" si="125"/>
        <v>1092972.5819999999</v>
      </c>
      <c r="Z396">
        <f t="shared" si="125"/>
        <v>0</v>
      </c>
      <c r="AA396">
        <f t="shared" si="125"/>
        <v>3507.9447</v>
      </c>
      <c r="AB396">
        <f t="shared" si="125"/>
        <v>0</v>
      </c>
      <c r="AC396">
        <f t="shared" si="125"/>
        <v>0</v>
      </c>
      <c r="AD396">
        <f t="shared" si="125"/>
        <v>0</v>
      </c>
      <c r="AE396">
        <f t="shared" si="125"/>
        <v>0</v>
      </c>
      <c r="AF396">
        <f t="shared" si="125"/>
        <v>378931106</v>
      </c>
      <c r="AH396" t="s">
        <v>86</v>
      </c>
    </row>
    <row r="397" spans="1:38" x14ac:dyDescent="0.15">
      <c r="A397" t="s">
        <v>41</v>
      </c>
      <c r="B397">
        <f>SUM(B392:B396)</f>
        <v>17431.6371</v>
      </c>
      <c r="C397">
        <f t="shared" ref="C397:AF397" si="126">SUM(C392:C396)</f>
        <v>68117702.390799999</v>
      </c>
      <c r="D397">
        <f t="shared" si="126"/>
        <v>558627282.05620003</v>
      </c>
      <c r="E397">
        <f t="shared" si="126"/>
        <v>2575169.1779000005</v>
      </c>
      <c r="F397">
        <f t="shared" si="126"/>
        <v>971155.5379</v>
      </c>
      <c r="G397">
        <f t="shared" si="126"/>
        <v>508.22279999999995</v>
      </c>
      <c r="H397">
        <f t="shared" si="126"/>
        <v>171362279.83310002</v>
      </c>
      <c r="I397">
        <f t="shared" si="126"/>
        <v>491.66189999999995</v>
      </c>
      <c r="J397">
        <f t="shared" si="126"/>
        <v>7.0487000000000002</v>
      </c>
      <c r="K397">
        <f t="shared" si="126"/>
        <v>2035560.6853</v>
      </c>
      <c r="L397">
        <f t="shared" si="126"/>
        <v>840284.10859999992</v>
      </c>
      <c r="M397">
        <f t="shared" si="126"/>
        <v>443811.25659999996</v>
      </c>
      <c r="N397">
        <f t="shared" si="126"/>
        <v>6729.6647999999996</v>
      </c>
      <c r="O397">
        <f t="shared" si="126"/>
        <v>243065.3481</v>
      </c>
      <c r="P397">
        <f t="shared" si="126"/>
        <v>14009935.978399999</v>
      </c>
      <c r="Q397">
        <f t="shared" si="126"/>
        <v>251138714.1875</v>
      </c>
      <c r="R397">
        <f t="shared" si="126"/>
        <v>692.35699999999997</v>
      </c>
      <c r="S397">
        <f t="shared" si="126"/>
        <v>251635.79079999999</v>
      </c>
      <c r="T397">
        <f t="shared" si="126"/>
        <v>123663.2598</v>
      </c>
      <c r="U397">
        <f t="shared" si="126"/>
        <v>122364.36720000001</v>
      </c>
      <c r="V397">
        <f t="shared" si="126"/>
        <v>4890.2717000000002</v>
      </c>
      <c r="W397">
        <f t="shared" si="126"/>
        <v>48374054.591800004</v>
      </c>
      <c r="X397">
        <f t="shared" si="126"/>
        <v>354.25389999999999</v>
      </c>
      <c r="Y397">
        <f t="shared" si="126"/>
        <v>6088141.3695999999</v>
      </c>
      <c r="Z397">
        <f t="shared" si="126"/>
        <v>0.50980000000000003</v>
      </c>
      <c r="AA397">
        <f t="shared" si="126"/>
        <v>28901.937399999999</v>
      </c>
      <c r="AB397">
        <f t="shared" si="126"/>
        <v>573.34739999999999</v>
      </c>
      <c r="AC397">
        <f t="shared" si="126"/>
        <v>0.93810000000000004</v>
      </c>
      <c r="AD397">
        <f t="shared" si="126"/>
        <v>651360.26069999998</v>
      </c>
      <c r="AE397">
        <f t="shared" si="126"/>
        <v>8.3999999999999995E-3</v>
      </c>
      <c r="AF397">
        <f t="shared" si="126"/>
        <v>1126036762</v>
      </c>
      <c r="AH397" t="s">
        <v>41</v>
      </c>
    </row>
    <row r="398" spans="1:38" x14ac:dyDescent="0.15">
      <c r="AG398" s="80"/>
      <c r="AH398" t="s">
        <v>41</v>
      </c>
      <c r="AI398" t="s">
        <v>87</v>
      </c>
      <c r="AJ398" t="s">
        <v>108</v>
      </c>
    </row>
    <row r="399" spans="1:38" x14ac:dyDescent="0.15">
      <c r="A399" t="s">
        <v>88</v>
      </c>
      <c r="B399">
        <f t="shared" ref="B399:AF399" si="127">SUM(B392:B395)</f>
        <v>17431.6371</v>
      </c>
      <c r="C399">
        <f t="shared" si="127"/>
        <v>26200621.1382</v>
      </c>
      <c r="D399">
        <f t="shared" si="127"/>
        <v>391613750.01860005</v>
      </c>
      <c r="E399">
        <f t="shared" si="127"/>
        <v>1632380.1035000002</v>
      </c>
      <c r="F399">
        <f t="shared" si="127"/>
        <v>971155.5379</v>
      </c>
      <c r="G399">
        <f t="shared" si="127"/>
        <v>508.22279999999995</v>
      </c>
      <c r="H399">
        <f t="shared" si="127"/>
        <v>128782923.13150001</v>
      </c>
      <c r="I399">
        <f t="shared" si="127"/>
        <v>491.66189999999995</v>
      </c>
      <c r="J399">
        <f t="shared" si="127"/>
        <v>7.0487000000000002</v>
      </c>
      <c r="K399">
        <f t="shared" si="127"/>
        <v>2035560.6853</v>
      </c>
      <c r="L399">
        <f t="shared" si="127"/>
        <v>121.2581</v>
      </c>
      <c r="M399">
        <f t="shared" si="127"/>
        <v>443811.25659999996</v>
      </c>
      <c r="N399">
        <f t="shared" si="127"/>
        <v>6524.8676999999998</v>
      </c>
      <c r="O399">
        <f t="shared" si="127"/>
        <v>243065.3481</v>
      </c>
      <c r="P399">
        <f t="shared" si="127"/>
        <v>7761966.1247000005</v>
      </c>
      <c r="Q399">
        <f t="shared" si="127"/>
        <v>141038239.18709999</v>
      </c>
      <c r="R399">
        <f t="shared" si="127"/>
        <v>667.53739999999993</v>
      </c>
      <c r="S399">
        <f t="shared" si="127"/>
        <v>251635.79079999999</v>
      </c>
      <c r="T399">
        <f t="shared" si="127"/>
        <v>123663.2598</v>
      </c>
      <c r="U399">
        <f t="shared" si="127"/>
        <v>109135.6125</v>
      </c>
      <c r="V399">
        <f t="shared" si="127"/>
        <v>4574.5722999999998</v>
      </c>
      <c r="W399">
        <f t="shared" si="127"/>
        <v>40194569.776800007</v>
      </c>
      <c r="X399">
        <f t="shared" si="127"/>
        <v>354.25389999999999</v>
      </c>
      <c r="Y399">
        <f t="shared" si="127"/>
        <v>4995168.7875999995</v>
      </c>
      <c r="Z399">
        <f t="shared" si="127"/>
        <v>0.50980000000000003</v>
      </c>
      <c r="AA399">
        <f t="shared" si="127"/>
        <v>25393.992699999999</v>
      </c>
      <c r="AB399">
        <f t="shared" si="127"/>
        <v>573.34739999999999</v>
      </c>
      <c r="AC399">
        <f t="shared" si="127"/>
        <v>0.93810000000000004</v>
      </c>
      <c r="AD399">
        <f t="shared" si="127"/>
        <v>651360.26069999998</v>
      </c>
      <c r="AE399">
        <f t="shared" si="127"/>
        <v>8.3999999999999995E-3</v>
      </c>
      <c r="AF399">
        <f t="shared" si="127"/>
        <v>747105656</v>
      </c>
      <c r="AG399" s="80"/>
      <c r="AH399">
        <f>AF399</f>
        <v>747105656</v>
      </c>
      <c r="AI399" s="81">
        <f>$D399+$H399+$Q399</f>
        <v>661434912.33720005</v>
      </c>
      <c r="AJ399" s="80">
        <f>AH399-AI399</f>
        <v>85670743.662799954</v>
      </c>
      <c r="AK399" s="4">
        <f>AJ399/AH399</f>
        <v>0.11467018483233107</v>
      </c>
      <c r="AL399" t="s">
        <v>88</v>
      </c>
    </row>
    <row r="401" spans="1:34" x14ac:dyDescent="0.15">
      <c r="A401" t="s">
        <v>49</v>
      </c>
      <c r="B401" s="2">
        <f t="shared" ref="B401:AD401" si="128">B399/$AF399</f>
        <v>2.3332224779730486E-5</v>
      </c>
      <c r="C401" s="2">
        <f t="shared" si="128"/>
        <v>3.5069499110042875E-2</v>
      </c>
      <c r="D401" s="2">
        <f t="shared" si="128"/>
        <v>0.52417452186789504</v>
      </c>
      <c r="E401" s="2">
        <f t="shared" si="128"/>
        <v>2.1849387571762678E-3</v>
      </c>
      <c r="F401" s="2">
        <f t="shared" si="128"/>
        <v>1.2998904908571593E-3</v>
      </c>
      <c r="G401" s="2">
        <f t="shared" si="128"/>
        <v>6.8025559158663355E-7</v>
      </c>
      <c r="H401" s="2">
        <f t="shared" si="128"/>
        <v>0.17237578392995059</v>
      </c>
      <c r="I401" s="2">
        <f t="shared" si="128"/>
        <v>6.5808884734236297E-7</v>
      </c>
      <c r="J401" s="2">
        <f t="shared" si="128"/>
        <v>9.4346762648521569E-9</v>
      </c>
      <c r="K401" s="2">
        <f t="shared" si="128"/>
        <v>2.7245954691313434E-3</v>
      </c>
      <c r="L401" s="2">
        <f t="shared" si="128"/>
        <v>1.6230381744024704E-7</v>
      </c>
      <c r="M401" s="2">
        <f t="shared" si="128"/>
        <v>5.9404082011125874E-4</v>
      </c>
      <c r="N401" s="2">
        <f t="shared" si="128"/>
        <v>8.7335273767489716E-6</v>
      </c>
      <c r="O401" s="2">
        <f t="shared" si="128"/>
        <v>3.2534266893570403E-4</v>
      </c>
      <c r="P401" s="2">
        <f t="shared" si="128"/>
        <v>1.0389382093902928E-2</v>
      </c>
      <c r="Q401" s="2">
        <f t="shared" si="128"/>
        <v>0.18877950936982332</v>
      </c>
      <c r="R401" s="2">
        <f t="shared" si="128"/>
        <v>8.9349798738506669E-7</v>
      </c>
      <c r="S401" s="2">
        <f t="shared" si="128"/>
        <v>3.3681419592947106E-4</v>
      </c>
      <c r="T401" s="2">
        <f t="shared" si="128"/>
        <v>1.6552312086899794E-4</v>
      </c>
      <c r="U401" s="2">
        <f t="shared" si="128"/>
        <v>1.4607788285837846E-4</v>
      </c>
      <c r="V401" s="2">
        <f t="shared" si="128"/>
        <v>6.1230593869309431E-6</v>
      </c>
      <c r="W401" s="2">
        <f t="shared" si="128"/>
        <v>5.3800382119982247E-2</v>
      </c>
      <c r="X401" s="2">
        <f t="shared" si="128"/>
        <v>4.7416840865142637E-7</v>
      </c>
      <c r="Y401" s="2">
        <f t="shared" si="128"/>
        <v>6.6860272673400821E-3</v>
      </c>
      <c r="Z401" s="2">
        <f t="shared" si="128"/>
        <v>6.8236667184326606E-10</v>
      </c>
      <c r="AA401" s="2">
        <f t="shared" si="128"/>
        <v>3.3989827939409952E-5</v>
      </c>
      <c r="AB401" s="2">
        <f t="shared" si="128"/>
        <v>7.674247884425064E-7</v>
      </c>
      <c r="AC401" s="2">
        <f t="shared" si="128"/>
        <v>1.2556456941078225E-9</v>
      </c>
      <c r="AD401" s="2">
        <f t="shared" si="128"/>
        <v>8.7184490636489035E-4</v>
      </c>
      <c r="AE401" s="2">
        <f>AE399/$AF399</f>
        <v>1.1243389649830197E-11</v>
      </c>
      <c r="AF401">
        <f>SUM(B401:AE401)</f>
        <v>0.99999999983402665</v>
      </c>
    </row>
    <row r="402" spans="1:34" x14ac:dyDescent="0.15">
      <c r="A402" t="s">
        <v>89</v>
      </c>
      <c r="B402" s="4">
        <f t="shared" ref="B402:AD402" si="129">B399/$AJ399</f>
        <v>2.034724615979864E-4</v>
      </c>
      <c r="C402" s="4">
        <f t="shared" si="129"/>
        <v>0.30582927167441948</v>
      </c>
      <c r="D402" s="4" t="s">
        <v>156</v>
      </c>
      <c r="E402" s="4">
        <f t="shared" si="129"/>
        <v>1.9054113851573979E-2</v>
      </c>
      <c r="F402" s="4">
        <f t="shared" si="129"/>
        <v>1.1335906476106571E-2</v>
      </c>
      <c r="G402" s="4">
        <f t="shared" si="129"/>
        <v>5.9322795422479914E-6</v>
      </c>
      <c r="H402" s="4" t="s">
        <v>156</v>
      </c>
      <c r="I402" s="4">
        <f t="shared" si="129"/>
        <v>5.7389708432458715E-6</v>
      </c>
      <c r="J402" s="4">
        <f t="shared" si="129"/>
        <v>8.2276629087564394E-8</v>
      </c>
      <c r="K402" s="4">
        <f t="shared" si="129"/>
        <v>2.376027799305638E-2</v>
      </c>
      <c r="L402" s="4">
        <f t="shared" si="129"/>
        <v>1.4153968416250929E-6</v>
      </c>
      <c r="M402" s="4">
        <f t="shared" si="129"/>
        <v>5.1804296032125167E-3</v>
      </c>
      <c r="N402" s="4">
        <f t="shared" si="129"/>
        <v>7.6162146154373062E-5</v>
      </c>
      <c r="O402" s="4">
        <f t="shared" si="129"/>
        <v>2.8372036672951644E-3</v>
      </c>
      <c r="P402" s="4">
        <f t="shared" si="129"/>
        <v>9.0602296569889704E-2</v>
      </c>
      <c r="Q402" s="4" t="s">
        <v>156</v>
      </c>
      <c r="R402" s="4">
        <f t="shared" si="129"/>
        <v>7.7918945425223235E-6</v>
      </c>
      <c r="S402" s="4">
        <f t="shared" si="129"/>
        <v>2.9372429844946655E-3</v>
      </c>
      <c r="T402" s="4">
        <f t="shared" si="129"/>
        <v>1.4434713008531662E-3</v>
      </c>
      <c r="U402" s="4">
        <f t="shared" si="129"/>
        <v>1.2738959396635771E-3</v>
      </c>
      <c r="V402" s="4">
        <f t="shared" si="129"/>
        <v>5.3397135409557276E-5</v>
      </c>
      <c r="W402" s="4">
        <f t="shared" si="129"/>
        <v>0.4691749838778782</v>
      </c>
      <c r="X402" s="4">
        <f t="shared" si="129"/>
        <v>4.1350627396715888E-6</v>
      </c>
      <c r="Y402" s="4">
        <f t="shared" si="129"/>
        <v>5.8306588387524491E-2</v>
      </c>
      <c r="Z402" s="4">
        <f t="shared" si="129"/>
        <v>5.9506895610311592E-9</v>
      </c>
      <c r="AA402" s="4">
        <f t="shared" si="129"/>
        <v>2.9641382360296478E-4</v>
      </c>
      <c r="AB402" s="4">
        <f t="shared" si="129"/>
        <v>6.6924527030685689E-6</v>
      </c>
      <c r="AC402" s="4">
        <f t="shared" si="129"/>
        <v>1.095006252884137E-8</v>
      </c>
      <c r="AD402" s="4">
        <f t="shared" si="129"/>
        <v>7.6030653272224878E-3</v>
      </c>
      <c r="AE402" s="4">
        <f>AE399/$AJ399</f>
        <v>9.8049808381054791E-11</v>
      </c>
      <c r="AF402" s="4">
        <f>SUM(B402:AE402)</f>
        <v>0.99999999855259858</v>
      </c>
    </row>
    <row r="403" spans="1:34" x14ac:dyDescent="0.15">
      <c r="B403" t="s">
        <v>95</v>
      </c>
      <c r="C403" t="s">
        <v>51</v>
      </c>
      <c r="D403" t="s">
        <v>52</v>
      </c>
      <c r="E403" t="s">
        <v>53</v>
      </c>
      <c r="F403" t="s">
        <v>280</v>
      </c>
      <c r="G403" t="s">
        <v>55</v>
      </c>
      <c r="H403" t="s">
        <v>56</v>
      </c>
      <c r="I403" t="s">
        <v>106</v>
      </c>
      <c r="J403" t="s">
        <v>57</v>
      </c>
      <c r="K403" t="s">
        <v>153</v>
      </c>
      <c r="L403" t="s">
        <v>60</v>
      </c>
      <c r="M403" t="s">
        <v>149</v>
      </c>
      <c r="N403" t="s">
        <v>65</v>
      </c>
      <c r="O403" t="s">
        <v>107</v>
      </c>
      <c r="P403" t="s">
        <v>68</v>
      </c>
      <c r="Q403" t="s">
        <v>69</v>
      </c>
      <c r="R403" t="s">
        <v>119</v>
      </c>
      <c r="S403" t="s">
        <v>120</v>
      </c>
      <c r="T403" t="s">
        <v>70</v>
      </c>
      <c r="U403" t="s">
        <v>71</v>
      </c>
      <c r="V403" t="s">
        <v>72</v>
      </c>
      <c r="W403" t="s">
        <v>73</v>
      </c>
      <c r="X403" t="s">
        <v>154</v>
      </c>
      <c r="Y403" t="s">
        <v>74</v>
      </c>
      <c r="Z403" t="s">
        <v>155</v>
      </c>
      <c r="AA403" t="s">
        <v>75</v>
      </c>
      <c r="AB403" t="s">
        <v>77</v>
      </c>
      <c r="AC403" t="s">
        <v>157</v>
      </c>
      <c r="AD403" t="s">
        <v>78</v>
      </c>
      <c r="AE403" t="s">
        <v>80</v>
      </c>
      <c r="AF403" t="s">
        <v>41</v>
      </c>
    </row>
    <row r="404" spans="1:34" x14ac:dyDescent="0.15">
      <c r="A404" t="s">
        <v>109</v>
      </c>
      <c r="B404">
        <f t="shared" ref="B404:AE404" si="130">COUNTIF(B399,"&gt;1000")</f>
        <v>1</v>
      </c>
      <c r="C404">
        <f t="shared" si="130"/>
        <v>1</v>
      </c>
      <c r="D404">
        <f t="shared" si="130"/>
        <v>1</v>
      </c>
      <c r="E404">
        <f t="shared" si="130"/>
        <v>1</v>
      </c>
      <c r="F404">
        <f t="shared" si="130"/>
        <v>1</v>
      </c>
      <c r="G404">
        <f t="shared" si="130"/>
        <v>0</v>
      </c>
      <c r="H404">
        <f t="shared" si="130"/>
        <v>1</v>
      </c>
      <c r="I404">
        <f t="shared" si="130"/>
        <v>0</v>
      </c>
      <c r="J404">
        <f t="shared" si="130"/>
        <v>0</v>
      </c>
      <c r="K404">
        <f t="shared" si="130"/>
        <v>1</v>
      </c>
      <c r="L404">
        <f t="shared" si="130"/>
        <v>0</v>
      </c>
      <c r="M404">
        <f t="shared" si="130"/>
        <v>1</v>
      </c>
      <c r="N404">
        <f t="shared" si="130"/>
        <v>1</v>
      </c>
      <c r="O404">
        <f t="shared" si="130"/>
        <v>1</v>
      </c>
      <c r="P404">
        <f t="shared" si="130"/>
        <v>1</v>
      </c>
      <c r="Q404">
        <f t="shared" si="130"/>
        <v>1</v>
      </c>
      <c r="R404">
        <f t="shared" si="130"/>
        <v>0</v>
      </c>
      <c r="S404">
        <f t="shared" si="130"/>
        <v>1</v>
      </c>
      <c r="T404">
        <f t="shared" si="130"/>
        <v>1</v>
      </c>
      <c r="U404">
        <f t="shared" si="130"/>
        <v>1</v>
      </c>
      <c r="V404">
        <f t="shared" si="130"/>
        <v>1</v>
      </c>
      <c r="W404">
        <f t="shared" si="130"/>
        <v>1</v>
      </c>
      <c r="X404">
        <f t="shared" si="130"/>
        <v>0</v>
      </c>
      <c r="Y404">
        <f t="shared" si="130"/>
        <v>1</v>
      </c>
      <c r="Z404">
        <f t="shared" si="130"/>
        <v>0</v>
      </c>
      <c r="AA404">
        <f t="shared" si="130"/>
        <v>1</v>
      </c>
      <c r="AB404">
        <f t="shared" si="130"/>
        <v>0</v>
      </c>
      <c r="AC404">
        <f t="shared" si="130"/>
        <v>0</v>
      </c>
      <c r="AD404">
        <f t="shared" si="130"/>
        <v>1</v>
      </c>
      <c r="AE404">
        <f t="shared" si="130"/>
        <v>0</v>
      </c>
      <c r="AF404">
        <f>SUM(B404:AE404)-SUM($D404,$H404,$J404,$Q404,$V404)</f>
        <v>16</v>
      </c>
    </row>
    <row r="405" spans="1:34" x14ac:dyDescent="0.15">
      <c r="A405" t="s">
        <v>117</v>
      </c>
    </row>
    <row r="407" spans="1:34" x14ac:dyDescent="0.15">
      <c r="A407" s="9" t="s">
        <v>111</v>
      </c>
      <c r="B407">
        <f t="shared" ref="B407:E407" si="131">COUNTIF(B402,"&gt;0.01")</f>
        <v>0</v>
      </c>
      <c r="C407">
        <f t="shared" si="131"/>
        <v>1</v>
      </c>
      <c r="D407">
        <f t="shared" si="131"/>
        <v>0</v>
      </c>
      <c r="E407">
        <f t="shared" si="131"/>
        <v>1</v>
      </c>
      <c r="F407">
        <f>COUNTIF(F402,"&gt;0.01")</f>
        <v>1</v>
      </c>
      <c r="G407">
        <f>COUNTIF(G402,"&gt;0.01")</f>
        <v>0</v>
      </c>
      <c r="H407">
        <f t="shared" ref="H407:AE407" si="132">COUNTIF(H402,"&gt;0.01")</f>
        <v>0</v>
      </c>
      <c r="I407">
        <f t="shared" si="132"/>
        <v>0</v>
      </c>
      <c r="J407">
        <f t="shared" si="132"/>
        <v>0</v>
      </c>
      <c r="K407">
        <f t="shared" si="132"/>
        <v>1</v>
      </c>
      <c r="L407">
        <f t="shared" si="132"/>
        <v>0</v>
      </c>
      <c r="M407">
        <f t="shared" si="132"/>
        <v>0</v>
      </c>
      <c r="N407">
        <f t="shared" si="132"/>
        <v>0</v>
      </c>
      <c r="O407">
        <f t="shared" si="132"/>
        <v>0</v>
      </c>
      <c r="P407">
        <f t="shared" si="132"/>
        <v>1</v>
      </c>
      <c r="Q407">
        <f t="shared" si="132"/>
        <v>0</v>
      </c>
      <c r="R407">
        <f t="shared" si="132"/>
        <v>0</v>
      </c>
      <c r="S407">
        <f t="shared" si="132"/>
        <v>0</v>
      </c>
      <c r="T407">
        <f t="shared" si="132"/>
        <v>0</v>
      </c>
      <c r="U407">
        <f t="shared" si="132"/>
        <v>0</v>
      </c>
      <c r="V407">
        <f t="shared" si="132"/>
        <v>0</v>
      </c>
      <c r="W407">
        <f t="shared" si="132"/>
        <v>1</v>
      </c>
      <c r="X407">
        <f t="shared" si="132"/>
        <v>0</v>
      </c>
      <c r="Y407">
        <f t="shared" si="132"/>
        <v>1</v>
      </c>
      <c r="Z407">
        <f t="shared" si="132"/>
        <v>0</v>
      </c>
      <c r="AA407">
        <f t="shared" si="132"/>
        <v>0</v>
      </c>
      <c r="AB407">
        <f t="shared" si="132"/>
        <v>0</v>
      </c>
      <c r="AC407">
        <f t="shared" si="132"/>
        <v>0</v>
      </c>
      <c r="AD407">
        <f t="shared" si="132"/>
        <v>0</v>
      </c>
      <c r="AE407">
        <f t="shared" si="132"/>
        <v>0</v>
      </c>
      <c r="AF407">
        <f>SUM(B407:AE407)</f>
        <v>7</v>
      </c>
    </row>
    <row r="410" spans="1:34" x14ac:dyDescent="0.15">
      <c r="B410" t="s">
        <v>95</v>
      </c>
      <c r="C410" t="s">
        <v>51</v>
      </c>
      <c r="D410" t="s">
        <v>52</v>
      </c>
      <c r="E410" t="s">
        <v>53</v>
      </c>
      <c r="F410" t="s">
        <v>280</v>
      </c>
      <c r="G410" t="s">
        <v>55</v>
      </c>
      <c r="H410" t="s">
        <v>56</v>
      </c>
      <c r="I410" t="s">
        <v>106</v>
      </c>
      <c r="J410" t="s">
        <v>57</v>
      </c>
      <c r="K410" t="s">
        <v>153</v>
      </c>
      <c r="L410" t="s">
        <v>60</v>
      </c>
      <c r="M410" t="s">
        <v>149</v>
      </c>
      <c r="N410" t="s">
        <v>65</v>
      </c>
      <c r="O410" t="s">
        <v>107</v>
      </c>
      <c r="P410" t="s">
        <v>68</v>
      </c>
      <c r="Q410" t="s">
        <v>69</v>
      </c>
      <c r="R410" t="s">
        <v>119</v>
      </c>
      <c r="S410" t="s">
        <v>120</v>
      </c>
      <c r="T410" t="s">
        <v>70</v>
      </c>
      <c r="U410" t="s">
        <v>71</v>
      </c>
      <c r="V410" t="s">
        <v>72</v>
      </c>
      <c r="W410" t="s">
        <v>314</v>
      </c>
      <c r="X410" t="s">
        <v>73</v>
      </c>
      <c r="Y410" t="s">
        <v>154</v>
      </c>
      <c r="Z410" t="s">
        <v>74</v>
      </c>
      <c r="AA410" t="s">
        <v>155</v>
      </c>
      <c r="AB410" t="s">
        <v>75</v>
      </c>
      <c r="AC410" t="s">
        <v>77</v>
      </c>
      <c r="AD410" t="s">
        <v>157</v>
      </c>
      <c r="AE410" t="s">
        <v>78</v>
      </c>
      <c r="AF410" t="s">
        <v>79</v>
      </c>
      <c r="AG410" t="s">
        <v>41</v>
      </c>
    </row>
    <row r="411" spans="1:34" x14ac:dyDescent="0.15">
      <c r="A411" t="s">
        <v>291</v>
      </c>
      <c r="B411">
        <v>0</v>
      </c>
      <c r="C411">
        <v>52122441.794200003</v>
      </c>
      <c r="D411">
        <v>191381371.63429999</v>
      </c>
      <c r="E411">
        <v>1999770.9064</v>
      </c>
      <c r="F411">
        <v>0</v>
      </c>
      <c r="G411">
        <v>0</v>
      </c>
      <c r="H411">
        <v>44134741.601000004</v>
      </c>
      <c r="I411">
        <v>0</v>
      </c>
      <c r="J411">
        <v>0</v>
      </c>
      <c r="K411">
        <v>0</v>
      </c>
      <c r="L411">
        <v>2468533.6179</v>
      </c>
      <c r="M411">
        <v>0</v>
      </c>
      <c r="N411">
        <v>912.13589999999999</v>
      </c>
      <c r="O411">
        <v>0</v>
      </c>
      <c r="P411">
        <v>2274234.8506999998</v>
      </c>
      <c r="Q411">
        <v>69717115.971000001</v>
      </c>
      <c r="R411">
        <v>95824.643200000006</v>
      </c>
      <c r="S411">
        <v>0</v>
      </c>
      <c r="T411">
        <v>16.756399999999999</v>
      </c>
      <c r="U411">
        <v>41976.571400000001</v>
      </c>
      <c r="V411">
        <v>421.00689999999997</v>
      </c>
      <c r="W411">
        <v>223652.2058</v>
      </c>
      <c r="X411">
        <v>8015043.3121999996</v>
      </c>
      <c r="Y411">
        <v>0</v>
      </c>
      <c r="Z411">
        <v>1887279.9672999999</v>
      </c>
      <c r="AA411">
        <v>0</v>
      </c>
      <c r="AB411">
        <v>2783003.0512000001</v>
      </c>
      <c r="AC411">
        <v>0</v>
      </c>
      <c r="AD411">
        <v>0</v>
      </c>
      <c r="AE411">
        <v>0</v>
      </c>
      <c r="AF411">
        <v>0</v>
      </c>
      <c r="AG411">
        <v>377146340</v>
      </c>
      <c r="AH411" t="s">
        <v>291</v>
      </c>
    </row>
    <row r="412" spans="1:34" x14ac:dyDescent="0.15">
      <c r="A412" t="s">
        <v>292</v>
      </c>
      <c r="B412">
        <v>0</v>
      </c>
      <c r="C412">
        <v>0</v>
      </c>
      <c r="D412">
        <v>5803936.4395000003</v>
      </c>
      <c r="E412">
        <v>0</v>
      </c>
      <c r="F412">
        <v>0</v>
      </c>
      <c r="G412">
        <v>457.42200000000003</v>
      </c>
      <c r="H412">
        <v>12707178.923800001</v>
      </c>
      <c r="I412">
        <v>0</v>
      </c>
      <c r="J412">
        <v>0</v>
      </c>
      <c r="K412">
        <v>0</v>
      </c>
      <c r="L412">
        <v>0</v>
      </c>
      <c r="M412">
        <v>0</v>
      </c>
      <c r="N412">
        <v>719.83100000000002</v>
      </c>
      <c r="O412">
        <v>0</v>
      </c>
      <c r="P412">
        <v>300937.10720000003</v>
      </c>
      <c r="Q412">
        <v>5644322.1842</v>
      </c>
      <c r="R412">
        <v>10.491</v>
      </c>
      <c r="S412">
        <v>132018.60690000001</v>
      </c>
      <c r="T412">
        <v>17.627600000000001</v>
      </c>
      <c r="U412">
        <v>0</v>
      </c>
      <c r="V412">
        <v>471.16520000000003</v>
      </c>
      <c r="W412">
        <v>0</v>
      </c>
      <c r="X412">
        <v>294898.46740000002</v>
      </c>
      <c r="Y412">
        <v>0</v>
      </c>
      <c r="Z412">
        <v>944841.08310000005</v>
      </c>
      <c r="AA412">
        <v>0</v>
      </c>
      <c r="AB412">
        <v>0</v>
      </c>
      <c r="AC412">
        <v>45.008600000000001</v>
      </c>
      <c r="AD412">
        <v>0</v>
      </c>
      <c r="AE412">
        <v>0</v>
      </c>
      <c r="AF412">
        <v>0</v>
      </c>
      <c r="AG412">
        <v>25829854</v>
      </c>
      <c r="AH412" t="s">
        <v>292</v>
      </c>
    </row>
    <row r="413" spans="1:34" x14ac:dyDescent="0.15">
      <c r="A413" t="s">
        <v>293</v>
      </c>
      <c r="B413">
        <v>0</v>
      </c>
      <c r="C413">
        <v>0</v>
      </c>
      <c r="D413">
        <v>32582642.107799999</v>
      </c>
      <c r="E413">
        <v>1904792.1029000001</v>
      </c>
      <c r="F413">
        <v>0</v>
      </c>
      <c r="G413">
        <v>0</v>
      </c>
      <c r="H413">
        <v>24986498.065000001</v>
      </c>
      <c r="I413">
        <v>115.0889</v>
      </c>
      <c r="J413">
        <v>2.6200000000000001E-2</v>
      </c>
      <c r="K413">
        <v>26772.503199999999</v>
      </c>
      <c r="L413">
        <v>0</v>
      </c>
      <c r="M413">
        <v>0</v>
      </c>
      <c r="N413">
        <v>912.59870000000001</v>
      </c>
      <c r="O413">
        <v>0</v>
      </c>
      <c r="P413">
        <v>41.196100000000001</v>
      </c>
      <c r="Q413">
        <v>27289667.640299998</v>
      </c>
      <c r="R413">
        <v>52.645000000000003</v>
      </c>
      <c r="S413">
        <v>6628192.1239</v>
      </c>
      <c r="T413">
        <v>74652.610400000005</v>
      </c>
      <c r="U413">
        <v>34612.017</v>
      </c>
      <c r="V413">
        <v>137.89240000000001</v>
      </c>
      <c r="W413">
        <v>0</v>
      </c>
      <c r="X413">
        <v>410132.92259999999</v>
      </c>
      <c r="Y413">
        <v>0</v>
      </c>
      <c r="Z413">
        <v>1432269.7087999999</v>
      </c>
      <c r="AA413">
        <v>3.5794000000000001</v>
      </c>
      <c r="AB413">
        <v>4364.0771999999997</v>
      </c>
      <c r="AC413">
        <v>73.408900000000003</v>
      </c>
      <c r="AD413">
        <v>0</v>
      </c>
      <c r="AE413">
        <v>0</v>
      </c>
      <c r="AF413">
        <v>0</v>
      </c>
      <c r="AG413">
        <v>95375932</v>
      </c>
      <c r="AH413" t="s">
        <v>293</v>
      </c>
    </row>
    <row r="414" spans="1:34" x14ac:dyDescent="0.15">
      <c r="A414" t="s">
        <v>294</v>
      </c>
      <c r="B414">
        <v>0</v>
      </c>
      <c r="C414">
        <v>0</v>
      </c>
      <c r="D414">
        <v>38453388.560699999</v>
      </c>
      <c r="E414">
        <v>422567.02059999999</v>
      </c>
      <c r="F414">
        <v>2151451.5419000001</v>
      </c>
      <c r="G414">
        <v>798.72389999999996</v>
      </c>
      <c r="H414">
        <v>2807827.4668999999</v>
      </c>
      <c r="I414">
        <v>0</v>
      </c>
      <c r="J414">
        <v>0.19489999999999999</v>
      </c>
      <c r="K414">
        <v>7904.7112999999999</v>
      </c>
      <c r="L414">
        <v>9.2516999999999996</v>
      </c>
      <c r="M414">
        <v>0</v>
      </c>
      <c r="N414">
        <v>2262.3533000000002</v>
      </c>
      <c r="O414">
        <v>47261.154399999999</v>
      </c>
      <c r="P414">
        <v>656753.53870000003</v>
      </c>
      <c r="Q414">
        <v>4205350.6847000001</v>
      </c>
      <c r="R414">
        <v>191.12780000000001</v>
      </c>
      <c r="S414">
        <v>1025494.3019</v>
      </c>
      <c r="T414">
        <v>604.41520000000003</v>
      </c>
      <c r="U414">
        <v>0</v>
      </c>
      <c r="V414">
        <v>1045.0319</v>
      </c>
      <c r="W414">
        <v>0</v>
      </c>
      <c r="X414">
        <v>436638.93489999999</v>
      </c>
      <c r="Y414">
        <v>0</v>
      </c>
      <c r="Z414">
        <v>2556519.0180000002</v>
      </c>
      <c r="AA414">
        <v>0</v>
      </c>
      <c r="AB414">
        <v>3298563.8821999999</v>
      </c>
      <c r="AC414">
        <v>1498.7465</v>
      </c>
      <c r="AD414">
        <v>1700.3228999999999</v>
      </c>
      <c r="AE414">
        <v>0</v>
      </c>
      <c r="AF414">
        <v>0</v>
      </c>
      <c r="AG414">
        <v>56077831</v>
      </c>
      <c r="AH414" t="s">
        <v>294</v>
      </c>
    </row>
    <row r="415" spans="1:34" x14ac:dyDescent="0.15">
      <c r="A415" t="s">
        <v>295</v>
      </c>
      <c r="B415">
        <v>0</v>
      </c>
      <c r="C415">
        <v>0</v>
      </c>
      <c r="D415">
        <v>55796591.593599997</v>
      </c>
      <c r="E415">
        <v>1133238.237</v>
      </c>
      <c r="F415">
        <v>0</v>
      </c>
      <c r="G415">
        <v>491.49639999999999</v>
      </c>
      <c r="H415">
        <v>608254.29590000003</v>
      </c>
      <c r="I415">
        <v>0</v>
      </c>
      <c r="J415">
        <v>0</v>
      </c>
      <c r="K415">
        <v>7070.1831000000002</v>
      </c>
      <c r="L415">
        <v>0</v>
      </c>
      <c r="M415">
        <v>0</v>
      </c>
      <c r="N415">
        <v>979.16089999999997</v>
      </c>
      <c r="O415">
        <v>0</v>
      </c>
      <c r="P415">
        <v>165927.43799999999</v>
      </c>
      <c r="Q415">
        <v>6237838.4381999997</v>
      </c>
      <c r="R415">
        <v>0</v>
      </c>
      <c r="S415">
        <v>0</v>
      </c>
      <c r="T415">
        <v>3.4247000000000001</v>
      </c>
      <c r="U415">
        <v>0</v>
      </c>
      <c r="V415">
        <v>27.916899999999998</v>
      </c>
      <c r="W415">
        <v>0</v>
      </c>
      <c r="X415">
        <v>453195.69990000001</v>
      </c>
      <c r="Y415">
        <v>0</v>
      </c>
      <c r="Z415">
        <v>1101210.0305999999</v>
      </c>
      <c r="AA415">
        <v>0</v>
      </c>
      <c r="AB415">
        <v>0</v>
      </c>
      <c r="AC415">
        <v>40.7256</v>
      </c>
      <c r="AD415">
        <v>0</v>
      </c>
      <c r="AE415">
        <v>0</v>
      </c>
      <c r="AF415">
        <v>0</v>
      </c>
      <c r="AG415">
        <v>65504869</v>
      </c>
      <c r="AH415" t="s">
        <v>295</v>
      </c>
    </row>
    <row r="416" spans="1:34" x14ac:dyDescent="0.15">
      <c r="A416" t="s">
        <v>296</v>
      </c>
      <c r="B416">
        <v>0</v>
      </c>
      <c r="C416">
        <v>0</v>
      </c>
      <c r="D416">
        <v>49803790.643399999</v>
      </c>
      <c r="E416">
        <v>0</v>
      </c>
      <c r="F416">
        <v>0</v>
      </c>
      <c r="G416">
        <v>0</v>
      </c>
      <c r="H416">
        <v>0</v>
      </c>
      <c r="I416">
        <v>0</v>
      </c>
      <c r="J416">
        <v>0</v>
      </c>
      <c r="K416">
        <v>153.97919999999999</v>
      </c>
      <c r="L416">
        <v>0</v>
      </c>
      <c r="M416">
        <v>283477.29859999998</v>
      </c>
      <c r="N416">
        <v>897.4828</v>
      </c>
      <c r="O416">
        <v>0</v>
      </c>
      <c r="P416">
        <v>0</v>
      </c>
      <c r="Q416">
        <v>3037269.7467999998</v>
      </c>
      <c r="R416">
        <v>89643.719100000002</v>
      </c>
      <c r="S416">
        <v>52976.680800000002</v>
      </c>
      <c r="T416">
        <v>0</v>
      </c>
      <c r="U416">
        <v>0</v>
      </c>
      <c r="V416">
        <v>16.747199999999999</v>
      </c>
      <c r="W416">
        <v>0</v>
      </c>
      <c r="X416">
        <v>0</v>
      </c>
      <c r="Y416">
        <v>0</v>
      </c>
      <c r="Z416">
        <v>376411.90659999999</v>
      </c>
      <c r="AA416">
        <v>0</v>
      </c>
      <c r="AB416">
        <v>0</v>
      </c>
      <c r="AC416">
        <v>0</v>
      </c>
      <c r="AD416">
        <v>0</v>
      </c>
      <c r="AE416">
        <v>100.0175</v>
      </c>
      <c r="AF416">
        <v>0</v>
      </c>
      <c r="AG416">
        <v>53644738</v>
      </c>
      <c r="AH416" t="s">
        <v>296</v>
      </c>
    </row>
    <row r="417" spans="1:35" x14ac:dyDescent="0.15">
      <c r="A417" t="s">
        <v>297</v>
      </c>
      <c r="B417">
        <v>0</v>
      </c>
      <c r="C417">
        <v>1851859.0460999999</v>
      </c>
      <c r="D417">
        <v>15137317.3597</v>
      </c>
      <c r="E417">
        <v>120583.8639</v>
      </c>
      <c r="F417">
        <v>0</v>
      </c>
      <c r="G417">
        <v>398.94720000000001</v>
      </c>
      <c r="H417">
        <v>0</v>
      </c>
      <c r="I417">
        <v>0</v>
      </c>
      <c r="J417">
        <v>0</v>
      </c>
      <c r="K417">
        <v>3373.3083000000001</v>
      </c>
      <c r="L417">
        <v>0</v>
      </c>
      <c r="M417">
        <v>0</v>
      </c>
      <c r="N417">
        <v>642.81460000000004</v>
      </c>
      <c r="O417">
        <v>0</v>
      </c>
      <c r="P417">
        <v>132949.3749</v>
      </c>
      <c r="Q417">
        <v>12062423.5449</v>
      </c>
      <c r="R417">
        <v>12.2639</v>
      </c>
      <c r="S417">
        <v>0</v>
      </c>
      <c r="T417">
        <v>0.1333</v>
      </c>
      <c r="U417">
        <v>9711.4333999999999</v>
      </c>
      <c r="V417">
        <v>247.59440000000001</v>
      </c>
      <c r="W417">
        <v>0</v>
      </c>
      <c r="X417">
        <v>157794.64170000001</v>
      </c>
      <c r="Y417">
        <v>0</v>
      </c>
      <c r="Z417">
        <v>433335.30839999998</v>
      </c>
      <c r="AA417">
        <v>0</v>
      </c>
      <c r="AB417">
        <v>105764.0111</v>
      </c>
      <c r="AC417">
        <v>0</v>
      </c>
      <c r="AD417">
        <v>0.7056</v>
      </c>
      <c r="AE417">
        <v>72.719499999999996</v>
      </c>
      <c r="AF417">
        <v>0</v>
      </c>
      <c r="AG417">
        <v>30016487</v>
      </c>
      <c r="AH417" t="s">
        <v>297</v>
      </c>
    </row>
    <row r="418" spans="1:35" x14ac:dyDescent="0.15">
      <c r="A418" t="s">
        <v>298</v>
      </c>
      <c r="B418">
        <v>90387.097699999998</v>
      </c>
      <c r="C418">
        <v>687334.03269999998</v>
      </c>
      <c r="D418">
        <v>51048387.306400001</v>
      </c>
      <c r="E418">
        <v>870084.92429999996</v>
      </c>
      <c r="F418">
        <v>0</v>
      </c>
      <c r="G418">
        <v>0</v>
      </c>
      <c r="H418">
        <v>0</v>
      </c>
      <c r="I418">
        <v>12.0707</v>
      </c>
      <c r="J418">
        <v>0</v>
      </c>
      <c r="K418">
        <v>0</v>
      </c>
      <c r="L418">
        <v>0</v>
      </c>
      <c r="M418">
        <v>134967.04829999999</v>
      </c>
      <c r="N418">
        <v>2848.5160999999998</v>
      </c>
      <c r="O418">
        <v>1799878.922</v>
      </c>
      <c r="P418">
        <v>280946.93030000001</v>
      </c>
      <c r="Q418">
        <v>33059774.575300001</v>
      </c>
      <c r="R418">
        <v>123699.24099999999</v>
      </c>
      <c r="S418">
        <v>1986.6555000000001</v>
      </c>
      <c r="T418">
        <v>0</v>
      </c>
      <c r="U418">
        <v>20.905000000000001</v>
      </c>
      <c r="V418">
        <v>27.7376</v>
      </c>
      <c r="W418">
        <v>0</v>
      </c>
      <c r="X418">
        <v>240963.55919999999</v>
      </c>
      <c r="Y418">
        <v>147.38999999999999</v>
      </c>
      <c r="Z418">
        <v>24.9498</v>
      </c>
      <c r="AA418">
        <v>0</v>
      </c>
      <c r="AB418">
        <v>0</v>
      </c>
      <c r="AC418">
        <v>0</v>
      </c>
      <c r="AD418">
        <v>0</v>
      </c>
      <c r="AE418">
        <v>540500.49990000005</v>
      </c>
      <c r="AF418">
        <v>0</v>
      </c>
      <c r="AG418">
        <v>88881992</v>
      </c>
      <c r="AH418" t="s">
        <v>298</v>
      </c>
    </row>
    <row r="419" spans="1:35" x14ac:dyDescent="0.15">
      <c r="A419" t="s">
        <v>299</v>
      </c>
      <c r="B419">
        <v>0</v>
      </c>
      <c r="C419">
        <v>0</v>
      </c>
      <c r="D419">
        <v>11975629.8456</v>
      </c>
      <c r="E419">
        <v>14234.9619</v>
      </c>
      <c r="F419">
        <v>0</v>
      </c>
      <c r="G419">
        <v>0</v>
      </c>
      <c r="H419">
        <v>0</v>
      </c>
      <c r="I419">
        <v>0</v>
      </c>
      <c r="J419">
        <v>0</v>
      </c>
      <c r="K419">
        <v>747.12980000000005</v>
      </c>
      <c r="L419">
        <v>0</v>
      </c>
      <c r="M419">
        <v>0</v>
      </c>
      <c r="N419">
        <v>828.78899999999999</v>
      </c>
      <c r="O419">
        <v>0</v>
      </c>
      <c r="P419">
        <v>0</v>
      </c>
      <c r="Q419">
        <v>4465124.8866999997</v>
      </c>
      <c r="R419">
        <v>0</v>
      </c>
      <c r="S419">
        <v>1278263.7566</v>
      </c>
      <c r="T419">
        <v>2.9399999999999999E-2</v>
      </c>
      <c r="U419">
        <v>0</v>
      </c>
      <c r="V419">
        <v>40.895600000000002</v>
      </c>
      <c r="W419">
        <v>0</v>
      </c>
      <c r="X419">
        <v>319083.30119999999</v>
      </c>
      <c r="Y419">
        <v>0</v>
      </c>
      <c r="Z419">
        <v>290358.89510000002</v>
      </c>
      <c r="AA419">
        <v>0</v>
      </c>
      <c r="AB419">
        <v>601633.6531</v>
      </c>
      <c r="AC419">
        <v>0</v>
      </c>
      <c r="AD419">
        <v>0</v>
      </c>
      <c r="AE419">
        <v>87.382800000000003</v>
      </c>
      <c r="AF419">
        <v>0</v>
      </c>
      <c r="AG419">
        <v>18946034</v>
      </c>
      <c r="AH419" t="s">
        <v>299</v>
      </c>
    </row>
    <row r="420" spans="1:35" x14ac:dyDescent="0.15">
      <c r="A420" t="s">
        <v>300</v>
      </c>
      <c r="B420">
        <v>0</v>
      </c>
      <c r="C420">
        <v>0</v>
      </c>
      <c r="D420">
        <v>37029997.201300003</v>
      </c>
      <c r="E420">
        <v>0</v>
      </c>
      <c r="F420">
        <v>0</v>
      </c>
      <c r="G420">
        <v>0</v>
      </c>
      <c r="H420">
        <v>0</v>
      </c>
      <c r="I420">
        <v>0</v>
      </c>
      <c r="J420">
        <v>1.4999999999999999E-2</v>
      </c>
      <c r="K420">
        <v>0</v>
      </c>
      <c r="L420">
        <v>0</v>
      </c>
      <c r="M420">
        <v>0</v>
      </c>
      <c r="N420">
        <v>3676.3162000000002</v>
      </c>
      <c r="O420">
        <v>0</v>
      </c>
      <c r="P420">
        <v>30439.019499999999</v>
      </c>
      <c r="Q420">
        <v>3383917.3278999999</v>
      </c>
      <c r="R420">
        <v>0</v>
      </c>
      <c r="S420">
        <v>0</v>
      </c>
      <c r="T420">
        <v>0</v>
      </c>
      <c r="U420">
        <v>0</v>
      </c>
      <c r="V420">
        <v>2765.4582999999998</v>
      </c>
      <c r="W420">
        <v>0</v>
      </c>
      <c r="X420">
        <v>39539229.133199997</v>
      </c>
      <c r="Y420">
        <v>0</v>
      </c>
      <c r="Z420">
        <v>0</v>
      </c>
      <c r="AA420">
        <v>0</v>
      </c>
      <c r="AB420">
        <v>0</v>
      </c>
      <c r="AC420">
        <v>0</v>
      </c>
      <c r="AD420">
        <v>0</v>
      </c>
      <c r="AE420">
        <v>0</v>
      </c>
      <c r="AF420">
        <v>0.1081</v>
      </c>
      <c r="AG420">
        <v>79990025</v>
      </c>
      <c r="AH420" t="s">
        <v>300</v>
      </c>
    </row>
    <row r="421" spans="1:35" x14ac:dyDescent="0.15">
      <c r="A421" t="s">
        <v>301</v>
      </c>
      <c r="B421">
        <v>0</v>
      </c>
      <c r="C421">
        <v>0</v>
      </c>
      <c r="D421">
        <v>9451046.4185000006</v>
      </c>
      <c r="E421">
        <v>0</v>
      </c>
      <c r="F421">
        <v>0</v>
      </c>
      <c r="G421">
        <v>0</v>
      </c>
      <c r="H421">
        <v>0</v>
      </c>
      <c r="I421">
        <v>0</v>
      </c>
      <c r="J421">
        <v>0</v>
      </c>
      <c r="K421">
        <v>0</v>
      </c>
      <c r="L421">
        <v>0</v>
      </c>
      <c r="M421">
        <v>0</v>
      </c>
      <c r="N421">
        <v>83.104699999999994</v>
      </c>
      <c r="O421">
        <v>0</v>
      </c>
      <c r="P421">
        <v>20.658000000000001</v>
      </c>
      <c r="Q421">
        <v>6711635.6967000002</v>
      </c>
      <c r="R421">
        <v>3.3144999999999998</v>
      </c>
      <c r="S421">
        <v>0</v>
      </c>
      <c r="T421">
        <v>0</v>
      </c>
      <c r="U421">
        <v>0</v>
      </c>
      <c r="V421">
        <v>542.36279999999999</v>
      </c>
      <c r="W421">
        <v>0</v>
      </c>
      <c r="X421">
        <v>0</v>
      </c>
      <c r="Y421">
        <v>0</v>
      </c>
      <c r="Z421">
        <v>0</v>
      </c>
      <c r="AA421">
        <v>0</v>
      </c>
      <c r="AB421">
        <v>0</v>
      </c>
      <c r="AC421">
        <v>0</v>
      </c>
      <c r="AD421">
        <v>0</v>
      </c>
      <c r="AE421">
        <v>0</v>
      </c>
      <c r="AF421">
        <v>0</v>
      </c>
      <c r="AG421">
        <v>16163332</v>
      </c>
      <c r="AH421" t="s">
        <v>301</v>
      </c>
    </row>
    <row r="422" spans="1:35" x14ac:dyDescent="0.15">
      <c r="A422" t="s">
        <v>302</v>
      </c>
      <c r="B422">
        <v>0</v>
      </c>
      <c r="C422">
        <v>0</v>
      </c>
      <c r="D422">
        <v>122265010.735</v>
      </c>
      <c r="E422">
        <v>0</v>
      </c>
      <c r="F422">
        <v>0</v>
      </c>
      <c r="G422">
        <v>718.65650000000005</v>
      </c>
      <c r="H422">
        <v>1172956.4168</v>
      </c>
      <c r="I422">
        <v>0</v>
      </c>
      <c r="J422">
        <v>0</v>
      </c>
      <c r="K422">
        <v>0</v>
      </c>
      <c r="L422">
        <v>2.2789999999999999</v>
      </c>
      <c r="M422">
        <v>0</v>
      </c>
      <c r="N422">
        <v>880.48360000000002</v>
      </c>
      <c r="O422">
        <v>0</v>
      </c>
      <c r="P422">
        <v>534320.87419999996</v>
      </c>
      <c r="Q422">
        <v>21356643.086300001</v>
      </c>
      <c r="R422">
        <v>7.2511000000000001</v>
      </c>
      <c r="S422">
        <v>0</v>
      </c>
      <c r="T422">
        <v>0.1249</v>
      </c>
      <c r="U422">
        <v>721016.31969999999</v>
      </c>
      <c r="V422">
        <v>608.53399999999999</v>
      </c>
      <c r="W422">
        <v>0</v>
      </c>
      <c r="X422">
        <v>3368338.3516000002</v>
      </c>
      <c r="Y422">
        <v>0</v>
      </c>
      <c r="Z422">
        <v>0</v>
      </c>
      <c r="AA422">
        <v>0</v>
      </c>
      <c r="AB422">
        <v>0</v>
      </c>
      <c r="AC422">
        <v>0</v>
      </c>
      <c r="AD422">
        <v>0</v>
      </c>
      <c r="AE422">
        <v>0</v>
      </c>
      <c r="AF422">
        <v>0</v>
      </c>
      <c r="AG422">
        <v>149420503</v>
      </c>
      <c r="AH422" t="s">
        <v>302</v>
      </c>
    </row>
    <row r="423" spans="1:35" x14ac:dyDescent="0.15">
      <c r="A423" t="s">
        <v>303</v>
      </c>
      <c r="B423">
        <v>822.48770000000002</v>
      </c>
      <c r="C423">
        <v>11700164.278100001</v>
      </c>
      <c r="D423">
        <v>6715598.7143000001</v>
      </c>
      <c r="E423">
        <v>190111.14720000001</v>
      </c>
      <c r="F423">
        <v>0</v>
      </c>
      <c r="G423">
        <v>0</v>
      </c>
      <c r="H423">
        <v>0</v>
      </c>
      <c r="I423">
        <v>0</v>
      </c>
      <c r="J423">
        <v>0</v>
      </c>
      <c r="K423">
        <v>0</v>
      </c>
      <c r="L423">
        <v>0</v>
      </c>
      <c r="M423">
        <v>0</v>
      </c>
      <c r="N423">
        <v>536.40030000000002</v>
      </c>
      <c r="O423">
        <v>0</v>
      </c>
      <c r="P423">
        <v>91096.269499999995</v>
      </c>
      <c r="Q423">
        <v>3825123.7261999999</v>
      </c>
      <c r="R423">
        <v>0</v>
      </c>
      <c r="S423">
        <v>0</v>
      </c>
      <c r="T423">
        <v>0</v>
      </c>
      <c r="U423">
        <v>3355.5138999999999</v>
      </c>
      <c r="V423">
        <v>7.7470999999999997</v>
      </c>
      <c r="W423">
        <v>0</v>
      </c>
      <c r="X423">
        <v>78820.233300000007</v>
      </c>
      <c r="Y423">
        <v>0</v>
      </c>
      <c r="Z423">
        <v>0</v>
      </c>
      <c r="AA423">
        <v>0</v>
      </c>
      <c r="AB423">
        <v>0</v>
      </c>
      <c r="AC423">
        <v>0</v>
      </c>
      <c r="AD423">
        <v>0</v>
      </c>
      <c r="AE423">
        <v>0</v>
      </c>
      <c r="AF423">
        <v>0</v>
      </c>
      <c r="AG423">
        <v>22605637</v>
      </c>
      <c r="AH423" t="s">
        <v>303</v>
      </c>
    </row>
    <row r="424" spans="1:35" x14ac:dyDescent="0.15">
      <c r="A424" t="s">
        <v>304</v>
      </c>
      <c r="B424">
        <v>0</v>
      </c>
      <c r="C424">
        <v>0</v>
      </c>
      <c r="D424">
        <v>0</v>
      </c>
      <c r="E424">
        <v>0</v>
      </c>
      <c r="F424">
        <v>0</v>
      </c>
      <c r="G424">
        <v>0</v>
      </c>
      <c r="H424">
        <v>2416947.3922999999</v>
      </c>
      <c r="I424">
        <v>0</v>
      </c>
      <c r="J424">
        <v>0</v>
      </c>
      <c r="K424">
        <v>0</v>
      </c>
      <c r="L424">
        <v>0</v>
      </c>
      <c r="M424">
        <v>0</v>
      </c>
      <c r="N424">
        <v>347.3</v>
      </c>
      <c r="O424">
        <v>0</v>
      </c>
      <c r="P424">
        <v>385659.55930000002</v>
      </c>
      <c r="Q424">
        <v>2257274.6526000001</v>
      </c>
      <c r="R424">
        <v>0</v>
      </c>
      <c r="S424">
        <v>0</v>
      </c>
      <c r="T424">
        <v>0</v>
      </c>
      <c r="U424">
        <v>0</v>
      </c>
      <c r="V424">
        <v>243.73859999999999</v>
      </c>
      <c r="W424">
        <v>0</v>
      </c>
      <c r="X424">
        <v>0</v>
      </c>
      <c r="Y424">
        <v>0</v>
      </c>
      <c r="Z424">
        <v>0</v>
      </c>
      <c r="AA424">
        <v>0</v>
      </c>
      <c r="AB424">
        <v>0</v>
      </c>
      <c r="AC424">
        <v>0</v>
      </c>
      <c r="AD424">
        <v>0</v>
      </c>
      <c r="AE424">
        <v>0</v>
      </c>
      <c r="AF424">
        <v>0</v>
      </c>
      <c r="AG424">
        <v>5060473</v>
      </c>
      <c r="AH424" t="s">
        <v>304</v>
      </c>
    </row>
    <row r="425" spans="1:35" x14ac:dyDescent="0.15">
      <c r="A425" t="s">
        <v>305</v>
      </c>
      <c r="B425">
        <v>0</v>
      </c>
      <c r="C425">
        <v>0</v>
      </c>
      <c r="D425">
        <v>5907594.5804000003</v>
      </c>
      <c r="E425">
        <v>0</v>
      </c>
      <c r="F425">
        <v>0</v>
      </c>
      <c r="G425">
        <v>0</v>
      </c>
      <c r="H425">
        <v>0</v>
      </c>
      <c r="I425">
        <v>0</v>
      </c>
      <c r="J425">
        <v>0</v>
      </c>
      <c r="K425">
        <v>0</v>
      </c>
      <c r="L425">
        <v>0</v>
      </c>
      <c r="M425">
        <v>0</v>
      </c>
      <c r="N425">
        <v>955.60990000000004</v>
      </c>
      <c r="O425">
        <v>0</v>
      </c>
      <c r="P425">
        <v>172672.96780000001</v>
      </c>
      <c r="Q425">
        <v>3978694.6475999998</v>
      </c>
      <c r="R425">
        <v>0</v>
      </c>
      <c r="S425">
        <v>0</v>
      </c>
      <c r="T425">
        <v>0</v>
      </c>
      <c r="U425">
        <v>0</v>
      </c>
      <c r="V425">
        <v>7.2298</v>
      </c>
      <c r="W425">
        <v>0</v>
      </c>
      <c r="X425">
        <v>0</v>
      </c>
      <c r="Y425">
        <v>0</v>
      </c>
      <c r="Z425">
        <v>0</v>
      </c>
      <c r="AA425">
        <v>0</v>
      </c>
      <c r="AB425">
        <v>0</v>
      </c>
      <c r="AC425">
        <v>0</v>
      </c>
      <c r="AD425">
        <v>0</v>
      </c>
      <c r="AE425">
        <v>0</v>
      </c>
      <c r="AF425">
        <v>0</v>
      </c>
      <c r="AG425">
        <v>10059925</v>
      </c>
      <c r="AH425" t="s">
        <v>305</v>
      </c>
    </row>
    <row r="426" spans="1:35" x14ac:dyDescent="0.15">
      <c r="A426" t="s">
        <v>306</v>
      </c>
      <c r="B426">
        <v>0</v>
      </c>
      <c r="C426">
        <v>11516794.443</v>
      </c>
      <c r="D426">
        <v>23172030.9496</v>
      </c>
      <c r="E426">
        <v>0</v>
      </c>
      <c r="F426">
        <v>0</v>
      </c>
      <c r="G426">
        <v>367.18</v>
      </c>
      <c r="H426">
        <v>3746643.0077999998</v>
      </c>
      <c r="I426">
        <v>0</v>
      </c>
      <c r="J426">
        <v>0</v>
      </c>
      <c r="K426">
        <v>0</v>
      </c>
      <c r="L426">
        <v>0</v>
      </c>
      <c r="M426">
        <v>0</v>
      </c>
      <c r="N426">
        <v>484.63249999999999</v>
      </c>
      <c r="O426">
        <v>0</v>
      </c>
      <c r="P426">
        <v>611113.71829999995</v>
      </c>
      <c r="Q426">
        <v>7824030.2479999997</v>
      </c>
      <c r="R426">
        <v>6.7224000000000004</v>
      </c>
      <c r="S426">
        <v>0</v>
      </c>
      <c r="T426">
        <v>0.23719999999999999</v>
      </c>
      <c r="U426">
        <v>9662.0563999999995</v>
      </c>
      <c r="V426">
        <v>124.1728</v>
      </c>
      <c r="W426">
        <v>0</v>
      </c>
      <c r="X426">
        <v>194002.06640000001</v>
      </c>
      <c r="Y426">
        <v>0</v>
      </c>
      <c r="Z426">
        <v>419487.32339999999</v>
      </c>
      <c r="AA426">
        <v>0</v>
      </c>
      <c r="AB426">
        <v>0</v>
      </c>
      <c r="AC426">
        <v>0</v>
      </c>
      <c r="AD426">
        <v>0</v>
      </c>
      <c r="AE426">
        <v>0</v>
      </c>
      <c r="AF426">
        <v>0</v>
      </c>
      <c r="AG426">
        <v>47494747</v>
      </c>
      <c r="AH426" t="s">
        <v>306</v>
      </c>
    </row>
    <row r="427" spans="1:35" x14ac:dyDescent="0.15">
      <c r="A427" t="s">
        <v>307</v>
      </c>
      <c r="B427">
        <v>0</v>
      </c>
      <c r="C427">
        <v>0</v>
      </c>
      <c r="D427">
        <v>25113580.633200001</v>
      </c>
      <c r="E427">
        <v>1215015.2742000001</v>
      </c>
      <c r="F427">
        <v>0</v>
      </c>
      <c r="G427">
        <v>0</v>
      </c>
      <c r="H427">
        <v>9210237.2296999991</v>
      </c>
      <c r="I427">
        <v>103.3099</v>
      </c>
      <c r="J427">
        <v>0</v>
      </c>
      <c r="K427">
        <v>0</v>
      </c>
      <c r="L427">
        <v>0</v>
      </c>
      <c r="M427">
        <v>0</v>
      </c>
      <c r="N427">
        <v>992.03070000000002</v>
      </c>
      <c r="O427">
        <v>0</v>
      </c>
      <c r="P427">
        <v>427149.84639999998</v>
      </c>
      <c r="Q427">
        <v>24670808.159200002</v>
      </c>
      <c r="R427">
        <v>41.867600000000003</v>
      </c>
      <c r="S427">
        <v>233500.177</v>
      </c>
      <c r="T427">
        <v>25.876100000000001</v>
      </c>
      <c r="U427">
        <v>41.0321</v>
      </c>
      <c r="V427">
        <v>679.18979999999999</v>
      </c>
      <c r="W427">
        <v>0</v>
      </c>
      <c r="X427">
        <v>836803.58330000006</v>
      </c>
      <c r="Y427">
        <v>0</v>
      </c>
      <c r="Z427">
        <v>1582610.5603</v>
      </c>
      <c r="AA427">
        <v>0</v>
      </c>
      <c r="AB427">
        <v>344.91860000000003</v>
      </c>
      <c r="AC427">
        <v>0</v>
      </c>
      <c r="AD427">
        <v>0</v>
      </c>
      <c r="AE427">
        <v>0</v>
      </c>
      <c r="AF427">
        <v>0</v>
      </c>
      <c r="AG427">
        <v>63291934</v>
      </c>
      <c r="AH427" t="s">
        <v>307</v>
      </c>
    </row>
    <row r="428" spans="1:35" x14ac:dyDescent="0.15">
      <c r="A428" t="s">
        <v>308</v>
      </c>
      <c r="B428">
        <v>0</v>
      </c>
      <c r="C428">
        <v>0</v>
      </c>
      <c r="D428">
        <v>4684475.2260999996</v>
      </c>
      <c r="E428">
        <v>0</v>
      </c>
      <c r="F428">
        <v>0</v>
      </c>
      <c r="G428">
        <v>0</v>
      </c>
      <c r="H428">
        <v>0</v>
      </c>
      <c r="I428">
        <v>0</v>
      </c>
      <c r="J428">
        <v>0</v>
      </c>
      <c r="K428">
        <v>0</v>
      </c>
      <c r="L428">
        <v>0</v>
      </c>
      <c r="M428">
        <v>0</v>
      </c>
      <c r="N428">
        <v>1081.5318</v>
      </c>
      <c r="O428">
        <v>0</v>
      </c>
      <c r="P428">
        <v>0</v>
      </c>
      <c r="Q428">
        <v>0</v>
      </c>
      <c r="R428">
        <v>0</v>
      </c>
      <c r="S428">
        <v>0</v>
      </c>
      <c r="T428">
        <v>0</v>
      </c>
      <c r="U428">
        <v>0</v>
      </c>
      <c r="V428">
        <v>35.139600000000002</v>
      </c>
      <c r="W428">
        <v>0</v>
      </c>
      <c r="X428">
        <v>0</v>
      </c>
      <c r="Y428">
        <v>0</v>
      </c>
      <c r="Z428">
        <v>356654.84419999999</v>
      </c>
      <c r="AA428">
        <v>0</v>
      </c>
      <c r="AB428">
        <v>0</v>
      </c>
      <c r="AC428">
        <v>0</v>
      </c>
      <c r="AD428">
        <v>0</v>
      </c>
      <c r="AE428">
        <v>0</v>
      </c>
      <c r="AF428">
        <v>0</v>
      </c>
      <c r="AG428">
        <v>5042247</v>
      </c>
      <c r="AH428" t="s">
        <v>308</v>
      </c>
    </row>
    <row r="429" spans="1:35" x14ac:dyDescent="0.15">
      <c r="A429" t="s">
        <v>41</v>
      </c>
      <c r="B429">
        <v>91210</v>
      </c>
      <c r="C429">
        <v>77878594</v>
      </c>
      <c r="D429">
        <v>686322390</v>
      </c>
      <c r="E429">
        <v>7870398</v>
      </c>
      <c r="F429">
        <v>2151452</v>
      </c>
      <c r="G429">
        <v>3232</v>
      </c>
      <c r="H429">
        <v>101791284</v>
      </c>
      <c r="I429">
        <v>230</v>
      </c>
      <c r="J429">
        <v>0</v>
      </c>
      <c r="K429">
        <v>46022</v>
      </c>
      <c r="L429">
        <v>2468545</v>
      </c>
      <c r="M429">
        <v>418444</v>
      </c>
      <c r="N429">
        <v>20041</v>
      </c>
      <c r="O429">
        <v>1847140</v>
      </c>
      <c r="P429">
        <v>6064263</v>
      </c>
      <c r="Q429">
        <v>239727015</v>
      </c>
      <c r="R429">
        <v>309493</v>
      </c>
      <c r="S429">
        <v>9352432</v>
      </c>
      <c r="T429">
        <v>75321</v>
      </c>
      <c r="U429">
        <v>820396</v>
      </c>
      <c r="V429">
        <v>7450</v>
      </c>
      <c r="W429">
        <v>223652</v>
      </c>
      <c r="X429">
        <v>54344944</v>
      </c>
      <c r="Y429">
        <v>147</v>
      </c>
      <c r="Z429">
        <v>11381004</v>
      </c>
      <c r="AA429">
        <v>4</v>
      </c>
      <c r="AB429">
        <v>6793674</v>
      </c>
      <c r="AC429">
        <v>1658</v>
      </c>
      <c r="AD429">
        <v>1701</v>
      </c>
      <c r="AE429">
        <v>540761</v>
      </c>
      <c r="AF429">
        <v>0</v>
      </c>
      <c r="AG429">
        <v>1210552898</v>
      </c>
    </row>
    <row r="430" spans="1:35" x14ac:dyDescent="0.15">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row>
    <row r="431" spans="1:35" x14ac:dyDescent="0.15">
      <c r="A431" t="s">
        <v>50</v>
      </c>
      <c r="B431" t="s">
        <v>95</v>
      </c>
      <c r="C431" t="s">
        <v>51</v>
      </c>
      <c r="D431" t="s">
        <v>52</v>
      </c>
      <c r="E431" t="s">
        <v>53</v>
      </c>
      <c r="F431" t="s">
        <v>280</v>
      </c>
      <c r="G431" t="s">
        <v>55</v>
      </c>
      <c r="H431" t="s">
        <v>56</v>
      </c>
      <c r="I431" t="s">
        <v>106</v>
      </c>
      <c r="J431" t="s">
        <v>57</v>
      </c>
      <c r="K431" t="s">
        <v>153</v>
      </c>
      <c r="L431" t="s">
        <v>60</v>
      </c>
      <c r="M431" t="s">
        <v>149</v>
      </c>
      <c r="N431" t="s">
        <v>65</v>
      </c>
      <c r="O431" t="s">
        <v>107</v>
      </c>
      <c r="P431" t="s">
        <v>68</v>
      </c>
      <c r="Q431" t="s">
        <v>69</v>
      </c>
      <c r="R431" t="s">
        <v>119</v>
      </c>
      <c r="S431" t="s">
        <v>120</v>
      </c>
      <c r="T431" t="s">
        <v>70</v>
      </c>
      <c r="U431" t="s">
        <v>71</v>
      </c>
      <c r="V431" t="s">
        <v>72</v>
      </c>
      <c r="W431" t="s">
        <v>314</v>
      </c>
      <c r="X431" t="s">
        <v>73</v>
      </c>
      <c r="Y431" t="s">
        <v>154</v>
      </c>
      <c r="Z431" t="s">
        <v>74</v>
      </c>
      <c r="AA431" t="s">
        <v>155</v>
      </c>
      <c r="AB431" t="s">
        <v>75</v>
      </c>
      <c r="AC431" t="s">
        <v>77</v>
      </c>
      <c r="AD431" t="s">
        <v>157</v>
      </c>
      <c r="AE431" t="s">
        <v>78</v>
      </c>
      <c r="AF431" t="s">
        <v>79</v>
      </c>
      <c r="AG431" t="s">
        <v>315</v>
      </c>
      <c r="AI431" t="s">
        <v>50</v>
      </c>
    </row>
    <row r="432" spans="1:35" x14ac:dyDescent="0.15">
      <c r="A432" t="s">
        <v>82</v>
      </c>
      <c r="B432">
        <f>SUM(B412:B415)</f>
        <v>0</v>
      </c>
      <c r="C432">
        <f t="shared" ref="C432:AG432" si="133">SUM(C412:C415)</f>
        <v>0</v>
      </c>
      <c r="D432">
        <f t="shared" si="133"/>
        <v>132636558.70159999</v>
      </c>
      <c r="E432">
        <f t="shared" si="133"/>
        <v>3460597.3605000004</v>
      </c>
      <c r="F432">
        <f t="shared" si="133"/>
        <v>2151451.5419000001</v>
      </c>
      <c r="G432">
        <f t="shared" si="133"/>
        <v>1747.6423</v>
      </c>
      <c r="H432">
        <f t="shared" si="133"/>
        <v>41109758.751600005</v>
      </c>
      <c r="I432">
        <f t="shared" si="133"/>
        <v>115.0889</v>
      </c>
      <c r="J432">
        <f t="shared" si="133"/>
        <v>0.22109999999999999</v>
      </c>
      <c r="K432">
        <f t="shared" si="133"/>
        <v>41747.397600000004</v>
      </c>
      <c r="L432">
        <f t="shared" si="133"/>
        <v>9.2516999999999996</v>
      </c>
      <c r="M432">
        <f t="shared" si="133"/>
        <v>0</v>
      </c>
      <c r="N432">
        <f t="shared" si="133"/>
        <v>4873.9439000000002</v>
      </c>
      <c r="O432">
        <f t="shared" si="133"/>
        <v>47261.154399999999</v>
      </c>
      <c r="P432">
        <f t="shared" si="133"/>
        <v>1123659.28</v>
      </c>
      <c r="Q432">
        <f t="shared" si="133"/>
        <v>43377178.947399996</v>
      </c>
      <c r="R432">
        <f t="shared" si="133"/>
        <v>254.2638</v>
      </c>
      <c r="S432">
        <f t="shared" si="133"/>
        <v>7785705.0327000003</v>
      </c>
      <c r="T432">
        <f t="shared" si="133"/>
        <v>75278.077900000018</v>
      </c>
      <c r="U432">
        <f t="shared" si="133"/>
        <v>34612.017</v>
      </c>
      <c r="V432">
        <f t="shared" si="133"/>
        <v>1682.0064</v>
      </c>
      <c r="W432">
        <f t="shared" si="133"/>
        <v>0</v>
      </c>
      <c r="X432">
        <f t="shared" si="133"/>
        <v>1594866.0247999998</v>
      </c>
      <c r="Y432">
        <f t="shared" si="133"/>
        <v>0</v>
      </c>
      <c r="Z432">
        <f t="shared" si="133"/>
        <v>6034839.8405000009</v>
      </c>
      <c r="AA432">
        <f t="shared" si="133"/>
        <v>3.5794000000000001</v>
      </c>
      <c r="AB432">
        <f t="shared" si="133"/>
        <v>3302927.9594000001</v>
      </c>
      <c r="AC432">
        <f t="shared" si="133"/>
        <v>1657.8896</v>
      </c>
      <c r="AD432">
        <f t="shared" si="133"/>
        <v>1700.3228999999999</v>
      </c>
      <c r="AE432">
        <f t="shared" si="133"/>
        <v>0</v>
      </c>
      <c r="AF432">
        <f t="shared" si="133"/>
        <v>0</v>
      </c>
      <c r="AG432">
        <f t="shared" si="133"/>
        <v>242788486</v>
      </c>
      <c r="AI432" t="s">
        <v>82</v>
      </c>
    </row>
    <row r="433" spans="1:39" x14ac:dyDescent="0.15">
      <c r="A433" t="s">
        <v>83</v>
      </c>
      <c r="B433">
        <f>SUM(B416:B419)</f>
        <v>90387.097699999998</v>
      </c>
      <c r="C433">
        <f t="shared" ref="C433:AG433" si="134">SUM(C416:C419)</f>
        <v>2539193.0787999998</v>
      </c>
      <c r="D433">
        <f t="shared" si="134"/>
        <v>127965125.1551</v>
      </c>
      <c r="E433">
        <f t="shared" si="134"/>
        <v>1004903.7500999999</v>
      </c>
      <c r="F433">
        <f t="shared" si="134"/>
        <v>0</v>
      </c>
      <c r="G433">
        <f t="shared" si="134"/>
        <v>398.94720000000001</v>
      </c>
      <c r="H433">
        <f t="shared" si="134"/>
        <v>0</v>
      </c>
      <c r="I433">
        <f t="shared" si="134"/>
        <v>12.0707</v>
      </c>
      <c r="J433">
        <f t="shared" si="134"/>
        <v>0</v>
      </c>
      <c r="K433">
        <f t="shared" si="134"/>
        <v>4274.4173000000001</v>
      </c>
      <c r="L433">
        <f t="shared" si="134"/>
        <v>0</v>
      </c>
      <c r="M433">
        <f t="shared" si="134"/>
        <v>418444.3469</v>
      </c>
      <c r="N433">
        <f t="shared" si="134"/>
        <v>5217.6025</v>
      </c>
      <c r="O433">
        <f t="shared" si="134"/>
        <v>1799878.922</v>
      </c>
      <c r="P433">
        <f t="shared" si="134"/>
        <v>413896.3052</v>
      </c>
      <c r="Q433">
        <f t="shared" si="134"/>
        <v>52624592.753699996</v>
      </c>
      <c r="R433">
        <f t="shared" si="134"/>
        <v>213355.22399999999</v>
      </c>
      <c r="S433">
        <f t="shared" si="134"/>
        <v>1333227.0929</v>
      </c>
      <c r="T433">
        <f t="shared" si="134"/>
        <v>0.16270000000000001</v>
      </c>
      <c r="U433">
        <f t="shared" si="134"/>
        <v>9732.3384000000005</v>
      </c>
      <c r="V433">
        <f t="shared" si="134"/>
        <v>332.97480000000002</v>
      </c>
      <c r="W433">
        <f t="shared" si="134"/>
        <v>0</v>
      </c>
      <c r="X433">
        <f t="shared" si="134"/>
        <v>717841.50209999993</v>
      </c>
      <c r="Y433">
        <f t="shared" si="134"/>
        <v>147.38999999999999</v>
      </c>
      <c r="Z433">
        <f t="shared" si="134"/>
        <v>1100131.0599</v>
      </c>
      <c r="AA433">
        <f t="shared" si="134"/>
        <v>0</v>
      </c>
      <c r="AB433">
        <f t="shared" si="134"/>
        <v>707397.6642</v>
      </c>
      <c r="AC433">
        <f t="shared" si="134"/>
        <v>0</v>
      </c>
      <c r="AD433">
        <f t="shared" si="134"/>
        <v>0.7056</v>
      </c>
      <c r="AE433">
        <f t="shared" si="134"/>
        <v>540760.61970000004</v>
      </c>
      <c r="AF433">
        <f t="shared" si="134"/>
        <v>0</v>
      </c>
      <c r="AG433">
        <f t="shared" si="134"/>
        <v>191489251</v>
      </c>
      <c r="AI433" t="s">
        <v>83</v>
      </c>
    </row>
    <row r="434" spans="1:39" x14ac:dyDescent="0.15">
      <c r="A434" t="s">
        <v>84</v>
      </c>
      <c r="B434">
        <f>SUM(B420:B422)</f>
        <v>0</v>
      </c>
      <c r="C434">
        <f t="shared" ref="C434:AG434" si="135">SUM(C420:C422)</f>
        <v>0</v>
      </c>
      <c r="D434">
        <f t="shared" si="135"/>
        <v>168746054.35479999</v>
      </c>
      <c r="E434">
        <f t="shared" si="135"/>
        <v>0</v>
      </c>
      <c r="F434">
        <f t="shared" si="135"/>
        <v>0</v>
      </c>
      <c r="G434">
        <f t="shared" si="135"/>
        <v>718.65650000000005</v>
      </c>
      <c r="H434">
        <f t="shared" si="135"/>
        <v>1172956.4168</v>
      </c>
      <c r="I434">
        <f t="shared" si="135"/>
        <v>0</v>
      </c>
      <c r="J434">
        <f t="shared" si="135"/>
        <v>1.4999999999999999E-2</v>
      </c>
      <c r="K434">
        <f t="shared" si="135"/>
        <v>0</v>
      </c>
      <c r="L434">
        <f t="shared" si="135"/>
        <v>2.2789999999999999</v>
      </c>
      <c r="M434">
        <f t="shared" si="135"/>
        <v>0</v>
      </c>
      <c r="N434">
        <f t="shared" si="135"/>
        <v>4639.9045000000006</v>
      </c>
      <c r="O434">
        <f t="shared" si="135"/>
        <v>0</v>
      </c>
      <c r="P434">
        <f t="shared" si="135"/>
        <v>564780.55169999995</v>
      </c>
      <c r="Q434">
        <f t="shared" si="135"/>
        <v>31452196.1109</v>
      </c>
      <c r="R434">
        <f t="shared" si="135"/>
        <v>10.5656</v>
      </c>
      <c r="S434">
        <f t="shared" si="135"/>
        <v>0</v>
      </c>
      <c r="T434">
        <f t="shared" si="135"/>
        <v>0.1249</v>
      </c>
      <c r="U434">
        <f t="shared" si="135"/>
        <v>721016.31969999999</v>
      </c>
      <c r="V434">
        <f t="shared" si="135"/>
        <v>3916.3550999999998</v>
      </c>
      <c r="W434">
        <f t="shared" si="135"/>
        <v>0</v>
      </c>
      <c r="X434">
        <f t="shared" si="135"/>
        <v>42907567.484799996</v>
      </c>
      <c r="Y434">
        <f t="shared" si="135"/>
        <v>0</v>
      </c>
      <c r="Z434">
        <f t="shared" si="135"/>
        <v>0</v>
      </c>
      <c r="AA434">
        <f t="shared" si="135"/>
        <v>0</v>
      </c>
      <c r="AB434">
        <f t="shared" si="135"/>
        <v>0</v>
      </c>
      <c r="AC434">
        <f t="shared" si="135"/>
        <v>0</v>
      </c>
      <c r="AD434">
        <f t="shared" si="135"/>
        <v>0</v>
      </c>
      <c r="AE434">
        <f t="shared" si="135"/>
        <v>0</v>
      </c>
      <c r="AF434">
        <f t="shared" si="135"/>
        <v>0.1081</v>
      </c>
      <c r="AG434">
        <f t="shared" si="135"/>
        <v>245573860</v>
      </c>
      <c r="AI434" t="s">
        <v>84</v>
      </c>
    </row>
    <row r="435" spans="1:39" x14ac:dyDescent="0.15">
      <c r="A435" t="s">
        <v>85</v>
      </c>
      <c r="B435">
        <f>SUM(B423:B428)</f>
        <v>822.48770000000002</v>
      </c>
      <c r="C435">
        <f t="shared" ref="C435:AG435" si="136">SUM(C423:C428)</f>
        <v>23216958.721100003</v>
      </c>
      <c r="D435">
        <f t="shared" si="136"/>
        <v>65593280.103599995</v>
      </c>
      <c r="E435">
        <f t="shared" si="136"/>
        <v>1405126.4214000001</v>
      </c>
      <c r="F435">
        <f t="shared" si="136"/>
        <v>0</v>
      </c>
      <c r="G435">
        <f t="shared" si="136"/>
        <v>367.18</v>
      </c>
      <c r="H435">
        <f t="shared" si="136"/>
        <v>15373827.629799999</v>
      </c>
      <c r="I435">
        <f t="shared" si="136"/>
        <v>103.3099</v>
      </c>
      <c r="J435">
        <f t="shared" si="136"/>
        <v>0</v>
      </c>
      <c r="K435">
        <f t="shared" si="136"/>
        <v>0</v>
      </c>
      <c r="L435">
        <f t="shared" si="136"/>
        <v>0</v>
      </c>
      <c r="M435">
        <f t="shared" si="136"/>
        <v>0</v>
      </c>
      <c r="N435">
        <f t="shared" si="136"/>
        <v>4397.5051999999996</v>
      </c>
      <c r="O435">
        <f t="shared" si="136"/>
        <v>0</v>
      </c>
      <c r="P435">
        <f t="shared" si="136"/>
        <v>1687692.3612999998</v>
      </c>
      <c r="Q435">
        <f t="shared" si="136"/>
        <v>42555931.433600001</v>
      </c>
      <c r="R435">
        <f t="shared" si="136"/>
        <v>48.59</v>
      </c>
      <c r="S435">
        <f t="shared" si="136"/>
        <v>233500.177</v>
      </c>
      <c r="T435">
        <f t="shared" si="136"/>
        <v>26.113300000000002</v>
      </c>
      <c r="U435">
        <f t="shared" si="136"/>
        <v>13058.6024</v>
      </c>
      <c r="V435">
        <f t="shared" si="136"/>
        <v>1097.2176999999999</v>
      </c>
      <c r="W435">
        <f t="shared" si="136"/>
        <v>0</v>
      </c>
      <c r="X435">
        <f t="shared" si="136"/>
        <v>1109625.8830000001</v>
      </c>
      <c r="Y435">
        <f t="shared" si="136"/>
        <v>0</v>
      </c>
      <c r="Z435">
        <f t="shared" si="136"/>
        <v>2358752.7279000003</v>
      </c>
      <c r="AA435">
        <f t="shared" si="136"/>
        <v>0</v>
      </c>
      <c r="AB435">
        <f t="shared" si="136"/>
        <v>344.91860000000003</v>
      </c>
      <c r="AC435">
        <f t="shared" si="136"/>
        <v>0</v>
      </c>
      <c r="AD435">
        <f t="shared" si="136"/>
        <v>0</v>
      </c>
      <c r="AE435">
        <f t="shared" si="136"/>
        <v>0</v>
      </c>
      <c r="AF435">
        <f t="shared" si="136"/>
        <v>0</v>
      </c>
      <c r="AG435">
        <f t="shared" si="136"/>
        <v>153554963</v>
      </c>
      <c r="AI435" t="s">
        <v>85</v>
      </c>
    </row>
    <row r="436" spans="1:39" x14ac:dyDescent="0.15">
      <c r="A436" t="s">
        <v>86</v>
      </c>
      <c r="B436">
        <f>B411</f>
        <v>0</v>
      </c>
      <c r="C436">
        <f t="shared" ref="C436:AG436" si="137">C411</f>
        <v>52122441.794200003</v>
      </c>
      <c r="D436">
        <f t="shared" si="137"/>
        <v>191381371.63429999</v>
      </c>
      <c r="E436">
        <f t="shared" si="137"/>
        <v>1999770.9064</v>
      </c>
      <c r="F436">
        <f t="shared" si="137"/>
        <v>0</v>
      </c>
      <c r="G436">
        <f t="shared" si="137"/>
        <v>0</v>
      </c>
      <c r="H436">
        <f t="shared" si="137"/>
        <v>44134741.601000004</v>
      </c>
      <c r="I436">
        <f t="shared" si="137"/>
        <v>0</v>
      </c>
      <c r="J436">
        <f t="shared" si="137"/>
        <v>0</v>
      </c>
      <c r="K436">
        <f t="shared" si="137"/>
        <v>0</v>
      </c>
      <c r="L436">
        <f t="shared" si="137"/>
        <v>2468533.6179</v>
      </c>
      <c r="M436">
        <f t="shared" si="137"/>
        <v>0</v>
      </c>
      <c r="N436">
        <f t="shared" si="137"/>
        <v>912.13589999999999</v>
      </c>
      <c r="O436">
        <f t="shared" si="137"/>
        <v>0</v>
      </c>
      <c r="P436">
        <f t="shared" si="137"/>
        <v>2274234.8506999998</v>
      </c>
      <c r="Q436">
        <f t="shared" si="137"/>
        <v>69717115.971000001</v>
      </c>
      <c r="R436">
        <f t="shared" si="137"/>
        <v>95824.643200000006</v>
      </c>
      <c r="S436">
        <f t="shared" si="137"/>
        <v>0</v>
      </c>
      <c r="T436">
        <f t="shared" si="137"/>
        <v>16.756399999999999</v>
      </c>
      <c r="U436">
        <f t="shared" si="137"/>
        <v>41976.571400000001</v>
      </c>
      <c r="V436">
        <f t="shared" si="137"/>
        <v>421.00689999999997</v>
      </c>
      <c r="W436">
        <f t="shared" si="137"/>
        <v>223652.2058</v>
      </c>
      <c r="X436">
        <f t="shared" si="137"/>
        <v>8015043.3121999996</v>
      </c>
      <c r="Y436">
        <f t="shared" si="137"/>
        <v>0</v>
      </c>
      <c r="Z436">
        <f t="shared" si="137"/>
        <v>1887279.9672999999</v>
      </c>
      <c r="AA436">
        <f t="shared" si="137"/>
        <v>0</v>
      </c>
      <c r="AB436">
        <f t="shared" si="137"/>
        <v>2783003.0512000001</v>
      </c>
      <c r="AC436">
        <f t="shared" si="137"/>
        <v>0</v>
      </c>
      <c r="AD436">
        <f t="shared" si="137"/>
        <v>0</v>
      </c>
      <c r="AE436">
        <f t="shared" si="137"/>
        <v>0</v>
      </c>
      <c r="AF436">
        <f t="shared" si="137"/>
        <v>0</v>
      </c>
      <c r="AG436">
        <f t="shared" si="137"/>
        <v>377146340</v>
      </c>
      <c r="AI436" t="s">
        <v>86</v>
      </c>
    </row>
    <row r="437" spans="1:39" x14ac:dyDescent="0.15">
      <c r="A437" t="s">
        <v>41</v>
      </c>
      <c r="B437">
        <f>SUM(B432:B436)</f>
        <v>91209.585399999996</v>
      </c>
      <c r="C437">
        <f t="shared" ref="C437:AG437" si="138">SUM(C432:C436)</f>
        <v>77878593.594099998</v>
      </c>
      <c r="D437">
        <f t="shared" si="138"/>
        <v>686322389.94939995</v>
      </c>
      <c r="E437">
        <f t="shared" si="138"/>
        <v>7870398.4384000003</v>
      </c>
      <c r="F437">
        <f t="shared" si="138"/>
        <v>2151451.5419000001</v>
      </c>
      <c r="G437">
        <f t="shared" si="138"/>
        <v>3232.4259999999999</v>
      </c>
      <c r="H437">
        <f t="shared" si="138"/>
        <v>101791284.39920001</v>
      </c>
      <c r="I437">
        <f t="shared" si="138"/>
        <v>230.46949999999998</v>
      </c>
      <c r="J437">
        <f t="shared" si="138"/>
        <v>0.23609999999999998</v>
      </c>
      <c r="K437">
        <f t="shared" si="138"/>
        <v>46021.814900000005</v>
      </c>
      <c r="L437">
        <f t="shared" si="138"/>
        <v>2468545.1486</v>
      </c>
      <c r="M437">
        <f t="shared" si="138"/>
        <v>418444.3469</v>
      </c>
      <c r="N437">
        <f t="shared" si="138"/>
        <v>20041.092000000001</v>
      </c>
      <c r="O437">
        <f t="shared" si="138"/>
        <v>1847140.0764000001</v>
      </c>
      <c r="P437">
        <f t="shared" si="138"/>
        <v>6064263.3488999996</v>
      </c>
      <c r="Q437">
        <f t="shared" si="138"/>
        <v>239727015.2166</v>
      </c>
      <c r="R437">
        <f t="shared" si="138"/>
        <v>309493.28659999999</v>
      </c>
      <c r="S437">
        <f t="shared" si="138"/>
        <v>9352432.3026000001</v>
      </c>
      <c r="T437">
        <f t="shared" si="138"/>
        <v>75321.23520000001</v>
      </c>
      <c r="U437">
        <f t="shared" si="138"/>
        <v>820395.84889999998</v>
      </c>
      <c r="V437">
        <f t="shared" si="138"/>
        <v>7449.5609000000004</v>
      </c>
      <c r="W437">
        <f t="shared" si="138"/>
        <v>223652.2058</v>
      </c>
      <c r="X437">
        <f t="shared" si="138"/>
        <v>54344944.206900001</v>
      </c>
      <c r="Y437">
        <f t="shared" si="138"/>
        <v>147.38999999999999</v>
      </c>
      <c r="Z437">
        <f t="shared" si="138"/>
        <v>11381003.5956</v>
      </c>
      <c r="AA437">
        <f t="shared" si="138"/>
        <v>3.5794000000000001</v>
      </c>
      <c r="AB437">
        <f t="shared" si="138"/>
        <v>6793673.5933999997</v>
      </c>
      <c r="AC437">
        <f t="shared" si="138"/>
        <v>1657.8896</v>
      </c>
      <c r="AD437">
        <f t="shared" si="138"/>
        <v>1701.0284999999999</v>
      </c>
      <c r="AE437">
        <f t="shared" si="138"/>
        <v>540760.61970000004</v>
      </c>
      <c r="AF437">
        <f t="shared" si="138"/>
        <v>0.1081</v>
      </c>
      <c r="AG437">
        <f t="shared" si="138"/>
        <v>1210552900</v>
      </c>
      <c r="AI437" t="s">
        <v>41</v>
      </c>
    </row>
    <row r="438" spans="1:39" x14ac:dyDescent="0.15">
      <c r="AI438" t="s">
        <v>41</v>
      </c>
      <c r="AJ438" t="s">
        <v>87</v>
      </c>
      <c r="AK438" t="s">
        <v>108</v>
      </c>
    </row>
    <row r="439" spans="1:39" x14ac:dyDescent="0.15">
      <c r="A439" t="s">
        <v>88</v>
      </c>
      <c r="B439">
        <f t="shared" ref="B439:AG439" si="139">SUM(B432:B435)</f>
        <v>91209.585399999996</v>
      </c>
      <c r="C439">
        <f t="shared" si="139"/>
        <v>25756151.799900003</v>
      </c>
      <c r="D439">
        <f t="shared" si="139"/>
        <v>494941018.31509995</v>
      </c>
      <c r="E439">
        <f t="shared" si="139"/>
        <v>5870627.5320000006</v>
      </c>
      <c r="F439">
        <f t="shared" si="139"/>
        <v>2151451.5419000001</v>
      </c>
      <c r="G439">
        <f t="shared" si="139"/>
        <v>3232.4259999999999</v>
      </c>
      <c r="H439">
        <f t="shared" si="139"/>
        <v>57656542.798200004</v>
      </c>
      <c r="I439">
        <f t="shared" si="139"/>
        <v>230.46949999999998</v>
      </c>
      <c r="J439">
        <f t="shared" si="139"/>
        <v>0.23609999999999998</v>
      </c>
      <c r="K439">
        <f t="shared" si="139"/>
        <v>46021.814900000005</v>
      </c>
      <c r="L439">
        <f t="shared" si="139"/>
        <v>11.5307</v>
      </c>
      <c r="M439">
        <f t="shared" si="139"/>
        <v>418444.3469</v>
      </c>
      <c r="N439">
        <f t="shared" si="139"/>
        <v>19128.956099999999</v>
      </c>
      <c r="O439">
        <f t="shared" si="139"/>
        <v>1847140.0764000001</v>
      </c>
      <c r="P439">
        <f t="shared" si="139"/>
        <v>3790028.4982000003</v>
      </c>
      <c r="Q439">
        <f t="shared" si="139"/>
        <v>170009899.24559999</v>
      </c>
      <c r="R439">
        <f t="shared" si="139"/>
        <v>213668.64339999997</v>
      </c>
      <c r="S439">
        <f t="shared" si="139"/>
        <v>9352432.3026000001</v>
      </c>
      <c r="T439">
        <f t="shared" si="139"/>
        <v>75304.478800000012</v>
      </c>
      <c r="U439">
        <f t="shared" si="139"/>
        <v>778419.27749999997</v>
      </c>
      <c r="V439">
        <f t="shared" si="139"/>
        <v>7028.5540000000001</v>
      </c>
      <c r="W439">
        <f t="shared" si="139"/>
        <v>0</v>
      </c>
      <c r="X439">
        <f t="shared" si="139"/>
        <v>46329900.894699998</v>
      </c>
      <c r="Y439">
        <f t="shared" si="139"/>
        <v>147.38999999999999</v>
      </c>
      <c r="Z439">
        <f t="shared" si="139"/>
        <v>9493723.6283</v>
      </c>
      <c r="AA439">
        <f t="shared" si="139"/>
        <v>3.5794000000000001</v>
      </c>
      <c r="AB439">
        <f t="shared" si="139"/>
        <v>4010670.5422</v>
      </c>
      <c r="AC439">
        <f t="shared" si="139"/>
        <v>1657.8896</v>
      </c>
      <c r="AD439">
        <f t="shared" si="139"/>
        <v>1701.0284999999999</v>
      </c>
      <c r="AE439">
        <f t="shared" si="139"/>
        <v>540760.61970000004</v>
      </c>
      <c r="AF439">
        <f t="shared" si="139"/>
        <v>0.1081</v>
      </c>
      <c r="AG439">
        <f t="shared" si="139"/>
        <v>833406560</v>
      </c>
      <c r="AI439">
        <f>AG439</f>
        <v>833406560</v>
      </c>
      <c r="AJ439" s="81">
        <f>$D439+$H439+$Q439</f>
        <v>722607460.35889995</v>
      </c>
      <c r="AK439" s="80">
        <f>AI439-AJ439</f>
        <v>110799099.64110005</v>
      </c>
      <c r="AL439" s="4">
        <f>AK439/AI439</f>
        <v>0.13294723722969021</v>
      </c>
      <c r="AM439" t="s">
        <v>88</v>
      </c>
    </row>
    <row r="441" spans="1:39" x14ac:dyDescent="0.15">
      <c r="A441" t="s">
        <v>49</v>
      </c>
      <c r="B441" s="2">
        <f>B439/$AG439</f>
        <v>1.0944188560262832E-4</v>
      </c>
      <c r="C441" s="2">
        <f t="shared" ref="C441:AF441" si="140">C439/$AG439</f>
        <v>3.0904666505024873E-2</v>
      </c>
      <c r="D441" s="2">
        <f t="shared" si="140"/>
        <v>0.59387703681514092</v>
      </c>
      <c r="E441" s="2">
        <f t="shared" si="140"/>
        <v>7.04413405625221E-3</v>
      </c>
      <c r="F441" s="2">
        <f t="shared" si="140"/>
        <v>2.5815150073932704E-3</v>
      </c>
      <c r="G441" s="2">
        <f t="shared" si="140"/>
        <v>3.8785703822633696E-6</v>
      </c>
      <c r="H441" s="2">
        <f t="shared" si="140"/>
        <v>6.9181772217151744E-2</v>
      </c>
      <c r="I441" s="2">
        <f t="shared" si="140"/>
        <v>2.7653909995620864E-7</v>
      </c>
      <c r="J441" s="2">
        <f t="shared" si="140"/>
        <v>2.8329510629241982E-10</v>
      </c>
      <c r="K441" s="2">
        <f t="shared" si="140"/>
        <v>5.522132547168816E-5</v>
      </c>
      <c r="L441" s="2">
        <f t="shared" si="140"/>
        <v>1.3835624236027132E-8</v>
      </c>
      <c r="M441" s="2">
        <f t="shared" si="140"/>
        <v>5.0208909670689417E-4</v>
      </c>
      <c r="N441" s="2">
        <f t="shared" si="140"/>
        <v>2.2952730417672739E-5</v>
      </c>
      <c r="O441" s="2">
        <f t="shared" si="140"/>
        <v>2.2163733345223488E-3</v>
      </c>
      <c r="P441" s="2">
        <f t="shared" si="140"/>
        <v>4.547634588093475E-3</v>
      </c>
      <c r="Q441" s="2">
        <f t="shared" si="140"/>
        <v>0.20399395373801713</v>
      </c>
      <c r="R441" s="2">
        <f t="shared" si="140"/>
        <v>2.5637984347039454E-4</v>
      </c>
      <c r="S441" s="2">
        <f t="shared" si="140"/>
        <v>1.122193266945247E-2</v>
      </c>
      <c r="T441" s="2">
        <f t="shared" si="140"/>
        <v>9.0357434671500564E-5</v>
      </c>
      <c r="U441" s="2">
        <f t="shared" si="140"/>
        <v>9.3402105870152969E-4</v>
      </c>
      <c r="V441" s="2">
        <f t="shared" si="140"/>
        <v>8.4335237294028504E-6</v>
      </c>
      <c r="W441" s="2">
        <f t="shared" si="140"/>
        <v>0</v>
      </c>
      <c r="X441" s="2">
        <f t="shared" si="140"/>
        <v>5.5590996181623525E-2</v>
      </c>
      <c r="Y441" s="2">
        <f t="shared" si="140"/>
        <v>1.7685245962066821E-7</v>
      </c>
      <c r="Z441" s="2">
        <f t="shared" si="140"/>
        <v>1.1391467362939884E-2</v>
      </c>
      <c r="AA441" s="2">
        <f t="shared" si="140"/>
        <v>4.2949025983188804E-9</v>
      </c>
      <c r="AB441" s="2">
        <f t="shared" si="140"/>
        <v>4.8123817770284886E-3</v>
      </c>
      <c r="AC441" s="2">
        <f t="shared" si="140"/>
        <v>1.9892927168703831E-6</v>
      </c>
      <c r="AD441" s="2">
        <f t="shared" si="140"/>
        <v>2.0410548484283589E-6</v>
      </c>
      <c r="AE441" s="2">
        <f t="shared" si="140"/>
        <v>6.488557273895229E-4</v>
      </c>
      <c r="AF441" s="2">
        <f t="shared" si="140"/>
        <v>1.2970860224570347E-10</v>
      </c>
      <c r="AG441">
        <f>SUM(B441:AF441)</f>
        <v>0.9999999977318389</v>
      </c>
      <c r="AH441" t="s">
        <v>49</v>
      </c>
    </row>
    <row r="442" spans="1:39" x14ac:dyDescent="0.15">
      <c r="A442" t="s">
        <v>89</v>
      </c>
      <c r="B442" s="4">
        <f>B439/$AK439</f>
        <v>8.231978932630832E-4</v>
      </c>
      <c r="C442" s="4">
        <f t="shared" ref="C442:AF442" si="141">C439/$AK439</f>
        <v>0.23245813263220744</v>
      </c>
      <c r="D442" s="4" t="s">
        <v>156</v>
      </c>
      <c r="E442" s="4">
        <f t="shared" si="141"/>
        <v>5.2984433546988299E-2</v>
      </c>
      <c r="F442" s="4">
        <f t="shared" si="141"/>
        <v>1.9417590475635384E-2</v>
      </c>
      <c r="G442" s="4">
        <f t="shared" si="141"/>
        <v>2.9173756921044123E-5</v>
      </c>
      <c r="H442" s="4" t="s">
        <v>156</v>
      </c>
      <c r="I442" s="4">
        <f t="shared" si="141"/>
        <v>2.0800665415742166E-6</v>
      </c>
      <c r="J442" s="4">
        <f t="shared" si="141"/>
        <v>2.1308837415175217E-9</v>
      </c>
      <c r="K442" s="4">
        <f t="shared" si="141"/>
        <v>4.1536271548301079E-4</v>
      </c>
      <c r="L442" s="4">
        <f t="shared" si="141"/>
        <v>1.0406853518981825E-7</v>
      </c>
      <c r="M442" s="4">
        <f t="shared" si="141"/>
        <v>3.7766042165994405E-3</v>
      </c>
      <c r="N442" s="4">
        <f t="shared" si="141"/>
        <v>1.7264541103639315E-4</v>
      </c>
      <c r="O442" s="4">
        <f t="shared" si="141"/>
        <v>1.6671074786557365E-2</v>
      </c>
      <c r="P442" s="4">
        <f t="shared" si="141"/>
        <v>3.4206311337155661E-2</v>
      </c>
      <c r="Q442" s="4" t="s">
        <v>156</v>
      </c>
      <c r="R442" s="4">
        <f t="shared" si="141"/>
        <v>1.928433029619505E-3</v>
      </c>
      <c r="S442" s="4">
        <f t="shared" si="141"/>
        <v>8.4408919683412201E-2</v>
      </c>
      <c r="T442" s="4">
        <f t="shared" si="141"/>
        <v>6.7964883328407849E-4</v>
      </c>
      <c r="U442" s="4">
        <f t="shared" si="141"/>
        <v>7.0255018318871928E-3</v>
      </c>
      <c r="V442" s="4">
        <f t="shared" si="141"/>
        <v>6.3435118360770625E-5</v>
      </c>
      <c r="W442" s="4">
        <f t="shared" si="141"/>
        <v>0</v>
      </c>
      <c r="X442" s="4">
        <f t="shared" si="141"/>
        <v>0.41814329759692637</v>
      </c>
      <c r="Y442" s="4">
        <f t="shared" si="141"/>
        <v>1.330245466591561E-6</v>
      </c>
      <c r="Z442" s="4">
        <f t="shared" si="141"/>
        <v>8.5684122515905153E-2</v>
      </c>
      <c r="AA442" s="4">
        <f t="shared" si="141"/>
        <v>3.2305316664073776E-8</v>
      </c>
      <c r="AB442" s="4">
        <f t="shared" si="141"/>
        <v>3.6197681706722766E-2</v>
      </c>
      <c r="AC442" s="4">
        <f t="shared" si="141"/>
        <v>1.4963024116353189E-5</v>
      </c>
      <c r="AD442" s="4">
        <f t="shared" si="141"/>
        <v>1.5352367532858695E-5</v>
      </c>
      <c r="AE442" s="4">
        <f t="shared" si="141"/>
        <v>4.8805506673937731E-3</v>
      </c>
      <c r="AF442" s="4">
        <f t="shared" si="141"/>
        <v>9.7563969698451562E-10</v>
      </c>
      <c r="AG442" s="4">
        <f>SUM(C442:AF442)</f>
        <v>0.99917678504612839</v>
      </c>
      <c r="AH442" t="s">
        <v>89</v>
      </c>
    </row>
    <row r="444" spans="1:39" x14ac:dyDescent="0.15">
      <c r="A444" t="s">
        <v>109</v>
      </c>
      <c r="B444">
        <f t="shared" ref="B444:AF444" si="142">COUNTIF(B439,"&gt;1000")</f>
        <v>1</v>
      </c>
      <c r="C444">
        <f t="shared" si="142"/>
        <v>1</v>
      </c>
      <c r="D444">
        <f t="shared" si="142"/>
        <v>1</v>
      </c>
      <c r="E444">
        <f t="shared" si="142"/>
        <v>1</v>
      </c>
      <c r="F444">
        <f t="shared" si="142"/>
        <v>1</v>
      </c>
      <c r="G444">
        <f t="shared" si="142"/>
        <v>1</v>
      </c>
      <c r="H444">
        <f t="shared" si="142"/>
        <v>1</v>
      </c>
      <c r="I444">
        <f t="shared" si="142"/>
        <v>0</v>
      </c>
      <c r="J444">
        <f t="shared" si="142"/>
        <v>0</v>
      </c>
      <c r="K444">
        <f t="shared" si="142"/>
        <v>1</v>
      </c>
      <c r="L444">
        <f t="shared" si="142"/>
        <v>0</v>
      </c>
      <c r="M444">
        <f t="shared" si="142"/>
        <v>1</v>
      </c>
      <c r="N444">
        <f t="shared" si="142"/>
        <v>1</v>
      </c>
      <c r="O444">
        <f t="shared" si="142"/>
        <v>1</v>
      </c>
      <c r="P444">
        <f t="shared" si="142"/>
        <v>1</v>
      </c>
      <c r="Q444">
        <f t="shared" si="142"/>
        <v>1</v>
      </c>
      <c r="R444">
        <f t="shared" si="142"/>
        <v>1</v>
      </c>
      <c r="S444">
        <f t="shared" si="142"/>
        <v>1</v>
      </c>
      <c r="T444">
        <f t="shared" si="142"/>
        <v>1</v>
      </c>
      <c r="U444">
        <f t="shared" si="142"/>
        <v>1</v>
      </c>
      <c r="V444">
        <f t="shared" si="142"/>
        <v>1</v>
      </c>
      <c r="W444">
        <f t="shared" si="142"/>
        <v>0</v>
      </c>
      <c r="X444">
        <f t="shared" si="142"/>
        <v>1</v>
      </c>
      <c r="Y444">
        <f t="shared" si="142"/>
        <v>0</v>
      </c>
      <c r="Z444">
        <f t="shared" si="142"/>
        <v>1</v>
      </c>
      <c r="AA444">
        <f t="shared" si="142"/>
        <v>0</v>
      </c>
      <c r="AB444">
        <f t="shared" si="142"/>
        <v>1</v>
      </c>
      <c r="AC444">
        <f t="shared" si="142"/>
        <v>1</v>
      </c>
      <c r="AD444">
        <f t="shared" si="142"/>
        <v>1</v>
      </c>
      <c r="AE444">
        <f t="shared" si="142"/>
        <v>1</v>
      </c>
      <c r="AF444">
        <f t="shared" si="142"/>
        <v>0</v>
      </c>
      <c r="AG444">
        <f>SUM(C444:AF444)-SUM($D444,$H444,$J444,$Q444,$V444)</f>
        <v>19</v>
      </c>
      <c r="AH444" t="s">
        <v>109</v>
      </c>
    </row>
    <row r="445" spans="1:39" x14ac:dyDescent="0.15">
      <c r="A445" t="s">
        <v>117</v>
      </c>
      <c r="AH445" t="s">
        <v>117</v>
      </c>
    </row>
    <row r="447" spans="1:39" ht="13" customHeight="1" x14ac:dyDescent="0.15">
      <c r="A447" s="9" t="s">
        <v>111</v>
      </c>
      <c r="B447">
        <f t="shared" ref="B447:AF447" si="143">COUNTIF(B442,"&gt;0.01")</f>
        <v>0</v>
      </c>
      <c r="C447">
        <f t="shared" si="143"/>
        <v>1</v>
      </c>
      <c r="D447">
        <f t="shared" si="143"/>
        <v>0</v>
      </c>
      <c r="E447">
        <f t="shared" si="143"/>
        <v>1</v>
      </c>
      <c r="F447">
        <f t="shared" si="143"/>
        <v>1</v>
      </c>
      <c r="G447">
        <f t="shared" si="143"/>
        <v>0</v>
      </c>
      <c r="H447">
        <f t="shared" si="143"/>
        <v>0</v>
      </c>
      <c r="I447">
        <f t="shared" si="143"/>
        <v>0</v>
      </c>
      <c r="J447">
        <f t="shared" si="143"/>
        <v>0</v>
      </c>
      <c r="K447">
        <f t="shared" si="143"/>
        <v>0</v>
      </c>
      <c r="L447">
        <f t="shared" si="143"/>
        <v>0</v>
      </c>
      <c r="M447">
        <f t="shared" si="143"/>
        <v>0</v>
      </c>
      <c r="N447">
        <f t="shared" si="143"/>
        <v>0</v>
      </c>
      <c r="O447">
        <f t="shared" si="143"/>
        <v>1</v>
      </c>
      <c r="P447">
        <f t="shared" si="143"/>
        <v>1</v>
      </c>
      <c r="Q447">
        <f t="shared" si="143"/>
        <v>0</v>
      </c>
      <c r="R447">
        <f t="shared" si="143"/>
        <v>0</v>
      </c>
      <c r="S447">
        <f t="shared" si="143"/>
        <v>1</v>
      </c>
      <c r="T447">
        <f t="shared" si="143"/>
        <v>0</v>
      </c>
      <c r="U447">
        <f t="shared" si="143"/>
        <v>0</v>
      </c>
      <c r="V447">
        <f t="shared" si="143"/>
        <v>0</v>
      </c>
      <c r="W447">
        <f t="shared" si="143"/>
        <v>0</v>
      </c>
      <c r="X447">
        <f t="shared" si="143"/>
        <v>1</v>
      </c>
      <c r="Y447">
        <f t="shared" si="143"/>
        <v>0</v>
      </c>
      <c r="Z447">
        <f t="shared" si="143"/>
        <v>1</v>
      </c>
      <c r="AA447">
        <f t="shared" si="143"/>
        <v>0</v>
      </c>
      <c r="AB447">
        <f t="shared" si="143"/>
        <v>1</v>
      </c>
      <c r="AC447">
        <f t="shared" si="143"/>
        <v>0</v>
      </c>
      <c r="AD447">
        <f t="shared" si="143"/>
        <v>0</v>
      </c>
      <c r="AE447">
        <f t="shared" si="143"/>
        <v>0</v>
      </c>
      <c r="AF447">
        <f t="shared" si="143"/>
        <v>0</v>
      </c>
      <c r="AG447">
        <f>SUM(C447:AF447)</f>
        <v>9</v>
      </c>
      <c r="AH447" s="9" t="s">
        <v>111</v>
      </c>
    </row>
    <row r="449" spans="1:33" x14ac:dyDescent="0.15">
      <c r="A449" t="s">
        <v>325</v>
      </c>
    </row>
    <row r="450" spans="1:33" x14ac:dyDescent="0.15">
      <c r="A450" t="s">
        <v>323</v>
      </c>
    </row>
    <row r="451" spans="1:33" x14ac:dyDescent="0.15">
      <c r="B451" t="s">
        <v>95</v>
      </c>
      <c r="C451" t="s">
        <v>51</v>
      </c>
      <c r="D451" t="s">
        <v>52</v>
      </c>
      <c r="E451" t="s">
        <v>53</v>
      </c>
      <c r="F451" t="s">
        <v>280</v>
      </c>
      <c r="G451" t="s">
        <v>55</v>
      </c>
      <c r="H451" t="s">
        <v>56</v>
      </c>
      <c r="I451" t="s">
        <v>106</v>
      </c>
      <c r="J451" t="s">
        <v>57</v>
      </c>
      <c r="K451" t="s">
        <v>153</v>
      </c>
      <c r="L451" t="s">
        <v>60</v>
      </c>
      <c r="M451" t="s">
        <v>149</v>
      </c>
      <c r="N451" t="s">
        <v>65</v>
      </c>
      <c r="O451" t="s">
        <v>107</v>
      </c>
      <c r="P451" t="s">
        <v>68</v>
      </c>
      <c r="Q451" t="s">
        <v>69</v>
      </c>
      <c r="R451" t="s">
        <v>119</v>
      </c>
      <c r="S451" t="s">
        <v>120</v>
      </c>
      <c r="T451" t="s">
        <v>70</v>
      </c>
      <c r="U451" t="s">
        <v>71</v>
      </c>
      <c r="V451" t="s">
        <v>72</v>
      </c>
      <c r="W451" t="s">
        <v>314</v>
      </c>
      <c r="X451" t="s">
        <v>73</v>
      </c>
      <c r="Y451" t="s">
        <v>154</v>
      </c>
      <c r="Z451" t="s">
        <v>74</v>
      </c>
      <c r="AA451" t="s">
        <v>155</v>
      </c>
      <c r="AB451" t="s">
        <v>75</v>
      </c>
      <c r="AC451" t="s">
        <v>157</v>
      </c>
      <c r="AD451" t="s">
        <v>78</v>
      </c>
      <c r="AE451" t="s">
        <v>80</v>
      </c>
      <c r="AF451" t="s">
        <v>41</v>
      </c>
    </row>
    <row r="452" spans="1:33" x14ac:dyDescent="0.15">
      <c r="A452" t="s">
        <v>291</v>
      </c>
      <c r="B452">
        <v>0</v>
      </c>
      <c r="C452">
        <v>42434110.475599997</v>
      </c>
      <c r="D452">
        <v>150854155.1988</v>
      </c>
      <c r="E452">
        <v>1045338.5729</v>
      </c>
      <c r="F452">
        <v>0</v>
      </c>
      <c r="G452">
        <v>0</v>
      </c>
      <c r="H452">
        <v>42922403.464400001</v>
      </c>
      <c r="I452">
        <v>0</v>
      </c>
      <c r="J452">
        <v>0</v>
      </c>
      <c r="K452">
        <v>0</v>
      </c>
      <c r="L452">
        <v>1607402.3034000001</v>
      </c>
      <c r="M452">
        <v>0</v>
      </c>
      <c r="N452">
        <v>4109.4209000000001</v>
      </c>
      <c r="O452">
        <v>0</v>
      </c>
      <c r="P452">
        <v>7752234.3421</v>
      </c>
      <c r="Q452">
        <v>148962033.9686</v>
      </c>
      <c r="R452">
        <v>336630.29619999998</v>
      </c>
      <c r="S452">
        <v>0</v>
      </c>
      <c r="T452">
        <v>71.108400000000003</v>
      </c>
      <c r="U452">
        <v>638669.61699999997</v>
      </c>
      <c r="V452">
        <v>415215.69620000001</v>
      </c>
      <c r="W452">
        <v>429700.85989999998</v>
      </c>
      <c r="X452">
        <v>4100995.5214999998</v>
      </c>
      <c r="Y452">
        <v>0</v>
      </c>
      <c r="Z452">
        <v>1158860.6032</v>
      </c>
      <c r="AA452">
        <v>0</v>
      </c>
      <c r="AB452">
        <v>122040.4681</v>
      </c>
      <c r="AC452">
        <v>0</v>
      </c>
      <c r="AD452">
        <v>0</v>
      </c>
      <c r="AE452">
        <v>0</v>
      </c>
      <c r="AF452">
        <v>402783972</v>
      </c>
      <c r="AG452" t="s">
        <v>291</v>
      </c>
    </row>
    <row r="453" spans="1:33" x14ac:dyDescent="0.15">
      <c r="A453" t="s">
        <v>292</v>
      </c>
      <c r="B453">
        <v>0</v>
      </c>
      <c r="C453">
        <v>0</v>
      </c>
      <c r="D453">
        <v>10661719.511</v>
      </c>
      <c r="E453">
        <v>0</v>
      </c>
      <c r="F453">
        <v>0</v>
      </c>
      <c r="G453">
        <v>140.15090000000001</v>
      </c>
      <c r="H453">
        <v>15965831.626800001</v>
      </c>
      <c r="I453">
        <v>0</v>
      </c>
      <c r="J453">
        <v>0</v>
      </c>
      <c r="K453">
        <v>0</v>
      </c>
      <c r="L453">
        <v>0</v>
      </c>
      <c r="M453">
        <v>0</v>
      </c>
      <c r="N453">
        <v>4263.5663000000004</v>
      </c>
      <c r="O453">
        <v>0</v>
      </c>
      <c r="P453">
        <v>230624.47829999999</v>
      </c>
      <c r="Q453">
        <v>3784216.1838000002</v>
      </c>
      <c r="R453">
        <v>17.103400000000001</v>
      </c>
      <c r="S453">
        <v>162871.83499999999</v>
      </c>
      <c r="T453">
        <v>16357.1955</v>
      </c>
      <c r="U453">
        <v>0</v>
      </c>
      <c r="V453">
        <v>237.2124</v>
      </c>
      <c r="W453">
        <v>0</v>
      </c>
      <c r="X453">
        <v>612217.2561</v>
      </c>
      <c r="Y453">
        <v>0</v>
      </c>
      <c r="Z453">
        <v>606027.91299999994</v>
      </c>
      <c r="AA453">
        <v>0</v>
      </c>
      <c r="AB453">
        <v>0.88219999999999998</v>
      </c>
      <c r="AC453">
        <v>0</v>
      </c>
      <c r="AD453">
        <v>0</v>
      </c>
      <c r="AE453">
        <v>0</v>
      </c>
      <c r="AF453">
        <v>32044525</v>
      </c>
      <c r="AG453" t="s">
        <v>292</v>
      </c>
    </row>
    <row r="454" spans="1:33" x14ac:dyDescent="0.15">
      <c r="A454" t="s">
        <v>293</v>
      </c>
      <c r="B454">
        <v>0</v>
      </c>
      <c r="C454">
        <v>0</v>
      </c>
      <c r="D454">
        <v>11633128.105</v>
      </c>
      <c r="E454">
        <v>1190959.4487000001</v>
      </c>
      <c r="F454">
        <v>0</v>
      </c>
      <c r="G454">
        <v>0</v>
      </c>
      <c r="H454">
        <v>17245728.383699998</v>
      </c>
      <c r="I454">
        <v>649944.19169999997</v>
      </c>
      <c r="J454">
        <v>1.5599999999999999E-2</v>
      </c>
      <c r="K454">
        <v>4310.3283000000001</v>
      </c>
      <c r="L454">
        <v>0</v>
      </c>
      <c r="M454">
        <v>0</v>
      </c>
      <c r="N454">
        <v>58659.067600000002</v>
      </c>
      <c r="O454">
        <v>0</v>
      </c>
      <c r="P454">
        <v>0</v>
      </c>
      <c r="Q454">
        <v>68915043.036599994</v>
      </c>
      <c r="R454">
        <v>185.3253</v>
      </c>
      <c r="S454">
        <v>7094048.5155999996</v>
      </c>
      <c r="T454">
        <v>45877.549200000001</v>
      </c>
      <c r="U454">
        <v>282688.04849999998</v>
      </c>
      <c r="V454">
        <v>297.66390000000001</v>
      </c>
      <c r="W454">
        <v>0</v>
      </c>
      <c r="X454">
        <v>876090.55590000004</v>
      </c>
      <c r="Y454">
        <v>0</v>
      </c>
      <c r="Z454">
        <v>456777.68170000002</v>
      </c>
      <c r="AA454">
        <v>832.71550000000002</v>
      </c>
      <c r="AB454">
        <v>0.1419</v>
      </c>
      <c r="AC454">
        <v>0</v>
      </c>
      <c r="AD454">
        <v>0</v>
      </c>
      <c r="AE454">
        <v>0</v>
      </c>
      <c r="AF454">
        <v>108454571</v>
      </c>
      <c r="AG454" t="s">
        <v>293</v>
      </c>
    </row>
    <row r="455" spans="1:33" x14ac:dyDescent="0.15">
      <c r="A455" t="s">
        <v>294</v>
      </c>
      <c r="B455">
        <v>0</v>
      </c>
      <c r="C455">
        <v>0</v>
      </c>
      <c r="D455">
        <v>46427741.1483</v>
      </c>
      <c r="E455">
        <v>566827.67539999995</v>
      </c>
      <c r="F455">
        <v>5614755.7418999998</v>
      </c>
      <c r="G455">
        <v>257.82650000000001</v>
      </c>
      <c r="H455">
        <v>6452808.0851999996</v>
      </c>
      <c r="I455">
        <v>0</v>
      </c>
      <c r="J455">
        <v>4.7000000000000002E-3</v>
      </c>
      <c r="K455">
        <v>0</v>
      </c>
      <c r="L455">
        <v>0</v>
      </c>
      <c r="M455">
        <v>0</v>
      </c>
      <c r="N455">
        <v>25259.189299999998</v>
      </c>
      <c r="O455">
        <v>85689.301099999997</v>
      </c>
      <c r="P455">
        <v>1368483.1011000001</v>
      </c>
      <c r="Q455">
        <v>17587053.956799999</v>
      </c>
      <c r="R455">
        <v>473.06079999999997</v>
      </c>
      <c r="S455">
        <v>357822.82510000002</v>
      </c>
      <c r="T455">
        <v>86970.807400000005</v>
      </c>
      <c r="U455">
        <v>0</v>
      </c>
      <c r="V455">
        <v>1712.7336</v>
      </c>
      <c r="W455">
        <v>0</v>
      </c>
      <c r="X455">
        <v>1101667.0447</v>
      </c>
      <c r="Y455">
        <v>0</v>
      </c>
      <c r="Z455">
        <v>2803233.0216999999</v>
      </c>
      <c r="AA455">
        <v>0</v>
      </c>
      <c r="AB455">
        <v>2760176.2157000001</v>
      </c>
      <c r="AC455">
        <v>23690.212599999999</v>
      </c>
      <c r="AD455">
        <v>0</v>
      </c>
      <c r="AE455">
        <v>0</v>
      </c>
      <c r="AF455">
        <v>85264622</v>
      </c>
      <c r="AG455" t="s">
        <v>294</v>
      </c>
    </row>
    <row r="456" spans="1:33" x14ac:dyDescent="0.15">
      <c r="A456" t="s">
        <v>295</v>
      </c>
      <c r="B456">
        <v>51.6967</v>
      </c>
      <c r="C456">
        <v>0</v>
      </c>
      <c r="D456">
        <v>60368717.819899999</v>
      </c>
      <c r="E456">
        <v>285028.56359999999</v>
      </c>
      <c r="F456">
        <v>0</v>
      </c>
      <c r="G456">
        <v>64.499099999999999</v>
      </c>
      <c r="H456">
        <v>2260425.4892000002</v>
      </c>
      <c r="I456">
        <v>0</v>
      </c>
      <c r="J456">
        <v>0</v>
      </c>
      <c r="K456">
        <v>6.4000000000000003E-3</v>
      </c>
      <c r="L456">
        <v>0</v>
      </c>
      <c r="M456">
        <v>0</v>
      </c>
      <c r="N456">
        <v>6250.7824000000001</v>
      </c>
      <c r="O456">
        <v>0</v>
      </c>
      <c r="P456">
        <v>243544.2083</v>
      </c>
      <c r="Q456">
        <v>5257562.1112000002</v>
      </c>
      <c r="R456">
        <v>0</v>
      </c>
      <c r="S456">
        <v>0</v>
      </c>
      <c r="T456">
        <v>24422.0177</v>
      </c>
      <c r="U456">
        <v>0</v>
      </c>
      <c r="V456">
        <v>20.637599999999999</v>
      </c>
      <c r="W456">
        <v>0</v>
      </c>
      <c r="X456">
        <v>609257.06940000004</v>
      </c>
      <c r="Y456">
        <v>0</v>
      </c>
      <c r="Z456">
        <v>1833752.7923000001</v>
      </c>
      <c r="AA456">
        <v>0</v>
      </c>
      <c r="AB456">
        <v>171.1909</v>
      </c>
      <c r="AC456">
        <v>0</v>
      </c>
      <c r="AD456">
        <v>0</v>
      </c>
      <c r="AE456">
        <v>0</v>
      </c>
      <c r="AF456">
        <v>70889269</v>
      </c>
      <c r="AG456" t="s">
        <v>295</v>
      </c>
    </row>
    <row r="457" spans="1:33" x14ac:dyDescent="0.15">
      <c r="A457" t="s">
        <v>322</v>
      </c>
      <c r="B457">
        <v>0</v>
      </c>
      <c r="C457">
        <v>0</v>
      </c>
      <c r="D457">
        <v>414059.83399999997</v>
      </c>
      <c r="E457">
        <v>0</v>
      </c>
      <c r="F457">
        <v>0</v>
      </c>
      <c r="G457">
        <v>0</v>
      </c>
      <c r="H457">
        <v>0</v>
      </c>
      <c r="I457">
        <v>0</v>
      </c>
      <c r="J457">
        <v>0</v>
      </c>
      <c r="K457">
        <v>0</v>
      </c>
      <c r="L457">
        <v>0</v>
      </c>
      <c r="M457">
        <v>0</v>
      </c>
      <c r="N457">
        <v>1074.3197</v>
      </c>
      <c r="O457">
        <v>0</v>
      </c>
      <c r="P457">
        <v>0</v>
      </c>
      <c r="Q457">
        <v>1430704.0433</v>
      </c>
      <c r="R457">
        <v>0</v>
      </c>
      <c r="S457">
        <v>0</v>
      </c>
      <c r="T457">
        <v>0</v>
      </c>
      <c r="U457">
        <v>0</v>
      </c>
      <c r="V457">
        <v>0</v>
      </c>
      <c r="W457">
        <v>0</v>
      </c>
      <c r="X457">
        <v>0</v>
      </c>
      <c r="Y457">
        <v>0</v>
      </c>
      <c r="Z457">
        <v>0</v>
      </c>
      <c r="AA457">
        <v>0</v>
      </c>
      <c r="AB457">
        <v>0</v>
      </c>
      <c r="AC457">
        <v>0</v>
      </c>
      <c r="AD457">
        <v>0</v>
      </c>
      <c r="AE457">
        <v>0</v>
      </c>
      <c r="AF457">
        <v>1845838</v>
      </c>
    </row>
    <row r="458" spans="1:33" x14ac:dyDescent="0.15">
      <c r="A458" t="s">
        <v>296</v>
      </c>
      <c r="B458">
        <v>0</v>
      </c>
      <c r="C458">
        <v>0</v>
      </c>
      <c r="D458">
        <v>57527500.851499997</v>
      </c>
      <c r="E458">
        <v>0</v>
      </c>
      <c r="F458">
        <v>0</v>
      </c>
      <c r="G458">
        <v>0</v>
      </c>
      <c r="H458">
        <v>0</v>
      </c>
      <c r="I458">
        <v>0</v>
      </c>
      <c r="J458">
        <v>8.6900000000000005E-2</v>
      </c>
      <c r="K458">
        <v>0</v>
      </c>
      <c r="L458">
        <v>0</v>
      </c>
      <c r="M458">
        <v>11764.990299999999</v>
      </c>
      <c r="N458">
        <v>4367.8855000000003</v>
      </c>
      <c r="O458">
        <v>0</v>
      </c>
      <c r="P458">
        <v>0</v>
      </c>
      <c r="Q458">
        <v>481878.88309999998</v>
      </c>
      <c r="R458">
        <v>41411.719299999997</v>
      </c>
      <c r="S458">
        <v>31963.798999999999</v>
      </c>
      <c r="T458">
        <v>0</v>
      </c>
      <c r="U458">
        <v>800.96889999999996</v>
      </c>
      <c r="V458">
        <v>36.913800000000002</v>
      </c>
      <c r="W458">
        <v>0</v>
      </c>
      <c r="X458">
        <v>0</v>
      </c>
      <c r="Y458">
        <v>0</v>
      </c>
      <c r="Z458">
        <v>125680.9659</v>
      </c>
      <c r="AA458">
        <v>0</v>
      </c>
      <c r="AB458">
        <v>153.76419999999999</v>
      </c>
      <c r="AC458">
        <v>0</v>
      </c>
      <c r="AD458">
        <v>151.24719999999999</v>
      </c>
      <c r="AE458">
        <v>0</v>
      </c>
      <c r="AF458">
        <v>58225712</v>
      </c>
      <c r="AG458" t="s">
        <v>296</v>
      </c>
    </row>
    <row r="459" spans="1:33" x14ac:dyDescent="0.15">
      <c r="A459" t="s">
        <v>297</v>
      </c>
      <c r="B459">
        <v>0</v>
      </c>
      <c r="C459">
        <v>1097773.9839999999</v>
      </c>
      <c r="D459">
        <v>7145401.6343999999</v>
      </c>
      <c r="E459">
        <v>83143.408299999996</v>
      </c>
      <c r="F459">
        <v>0</v>
      </c>
      <c r="G459">
        <v>77.952799999999996</v>
      </c>
      <c r="H459">
        <v>0</v>
      </c>
      <c r="I459">
        <v>0</v>
      </c>
      <c r="J459">
        <v>0</v>
      </c>
      <c r="K459">
        <v>0</v>
      </c>
      <c r="L459">
        <v>0</v>
      </c>
      <c r="M459">
        <v>0</v>
      </c>
      <c r="N459">
        <v>2796.8474000000001</v>
      </c>
      <c r="O459">
        <v>0</v>
      </c>
      <c r="P459">
        <v>312992.96110000001</v>
      </c>
      <c r="Q459">
        <v>6474978.4267999995</v>
      </c>
      <c r="R459">
        <v>155.18889999999999</v>
      </c>
      <c r="S459">
        <v>0</v>
      </c>
      <c r="T459">
        <v>8899.9361000000008</v>
      </c>
      <c r="U459">
        <v>72709.822100000005</v>
      </c>
      <c r="V459">
        <v>81.211200000000005</v>
      </c>
      <c r="W459">
        <v>0</v>
      </c>
      <c r="X459">
        <v>65856.636299999998</v>
      </c>
      <c r="Y459">
        <v>0</v>
      </c>
      <c r="Z459">
        <v>187734.8499</v>
      </c>
      <c r="AA459">
        <v>0</v>
      </c>
      <c r="AB459">
        <v>0</v>
      </c>
      <c r="AC459">
        <v>1560.6610000000001</v>
      </c>
      <c r="AD459">
        <v>97.797200000000004</v>
      </c>
      <c r="AE459">
        <v>0</v>
      </c>
      <c r="AF459">
        <v>15454261</v>
      </c>
      <c r="AG459" t="s">
        <v>297</v>
      </c>
    </row>
    <row r="460" spans="1:33" x14ac:dyDescent="0.15">
      <c r="A460" t="s">
        <v>298</v>
      </c>
      <c r="B460">
        <v>48085.787400000001</v>
      </c>
      <c r="C460">
        <v>456147.46480000002</v>
      </c>
      <c r="D460">
        <v>62778293.0612</v>
      </c>
      <c r="E460">
        <v>224917.50279999999</v>
      </c>
      <c r="F460">
        <v>0</v>
      </c>
      <c r="G460">
        <v>0</v>
      </c>
      <c r="H460">
        <v>0</v>
      </c>
      <c r="I460">
        <v>8978.9159999999993</v>
      </c>
      <c r="J460">
        <v>0</v>
      </c>
      <c r="K460">
        <v>0</v>
      </c>
      <c r="L460">
        <v>0</v>
      </c>
      <c r="M460">
        <v>56743.022299999997</v>
      </c>
      <c r="N460">
        <v>4670.4727999999996</v>
      </c>
      <c r="O460">
        <v>1004957.3483</v>
      </c>
      <c r="P460">
        <v>1566895.2487999999</v>
      </c>
      <c r="Q460">
        <v>31182102.118900001</v>
      </c>
      <c r="R460">
        <v>281472.66979999997</v>
      </c>
      <c r="S460">
        <v>6225.0374000000002</v>
      </c>
      <c r="T460">
        <v>0</v>
      </c>
      <c r="U460">
        <v>8.4629999999999992</v>
      </c>
      <c r="V460">
        <v>29.634</v>
      </c>
      <c r="W460">
        <v>0</v>
      </c>
      <c r="X460">
        <v>366229.64649999997</v>
      </c>
      <c r="Y460">
        <v>979.75930000000005</v>
      </c>
      <c r="Z460">
        <v>4274.2749999999996</v>
      </c>
      <c r="AA460">
        <v>0</v>
      </c>
      <c r="AB460">
        <v>482.82190000000003</v>
      </c>
      <c r="AC460">
        <v>0</v>
      </c>
      <c r="AD460">
        <v>493529.94630000001</v>
      </c>
      <c r="AE460">
        <v>0</v>
      </c>
      <c r="AF460">
        <v>98485023</v>
      </c>
      <c r="AG460" t="s">
        <v>298</v>
      </c>
    </row>
    <row r="461" spans="1:33" x14ac:dyDescent="0.15">
      <c r="A461" t="s">
        <v>299</v>
      </c>
      <c r="B461">
        <v>0</v>
      </c>
      <c r="C461">
        <v>0</v>
      </c>
      <c r="D461">
        <v>7043127.5255000005</v>
      </c>
      <c r="E461">
        <v>14242.4614</v>
      </c>
      <c r="F461">
        <v>0</v>
      </c>
      <c r="G461">
        <v>0</v>
      </c>
      <c r="H461">
        <v>0</v>
      </c>
      <c r="I461">
        <v>0</v>
      </c>
      <c r="J461">
        <v>0</v>
      </c>
      <c r="K461">
        <v>530.7242</v>
      </c>
      <c r="L461">
        <v>0</v>
      </c>
      <c r="M461">
        <v>0</v>
      </c>
      <c r="N461">
        <v>3694.6424000000002</v>
      </c>
      <c r="O461">
        <v>0</v>
      </c>
      <c r="P461">
        <v>0</v>
      </c>
      <c r="Q461">
        <v>3200601.8944999999</v>
      </c>
      <c r="R461">
        <v>0</v>
      </c>
      <c r="S461">
        <v>2131646.875</v>
      </c>
      <c r="T461">
        <v>224.69329999999999</v>
      </c>
      <c r="U461">
        <v>0</v>
      </c>
      <c r="V461">
        <v>82.908799999999999</v>
      </c>
      <c r="W461">
        <v>0</v>
      </c>
      <c r="X461">
        <v>641502.76619999995</v>
      </c>
      <c r="Y461">
        <v>0</v>
      </c>
      <c r="Z461">
        <v>352012.55739999999</v>
      </c>
      <c r="AA461">
        <v>0</v>
      </c>
      <c r="AB461">
        <v>228542.31400000001</v>
      </c>
      <c r="AC461">
        <v>0</v>
      </c>
      <c r="AD461">
        <v>106.1275</v>
      </c>
      <c r="AE461">
        <v>0</v>
      </c>
      <c r="AF461">
        <v>13616315</v>
      </c>
      <c r="AG461" t="s">
        <v>299</v>
      </c>
    </row>
    <row r="462" spans="1:33" x14ac:dyDescent="0.15">
      <c r="A462" t="s">
        <v>300</v>
      </c>
      <c r="B462">
        <v>0</v>
      </c>
      <c r="C462">
        <v>0</v>
      </c>
      <c r="D462">
        <v>52854023.1395</v>
      </c>
      <c r="E462">
        <v>0</v>
      </c>
      <c r="F462">
        <v>0</v>
      </c>
      <c r="G462">
        <v>0</v>
      </c>
      <c r="H462">
        <v>0</v>
      </c>
      <c r="I462">
        <v>0</v>
      </c>
      <c r="J462">
        <v>0</v>
      </c>
      <c r="K462">
        <v>0</v>
      </c>
      <c r="L462">
        <v>0</v>
      </c>
      <c r="M462">
        <v>0</v>
      </c>
      <c r="N462">
        <v>15485.5468</v>
      </c>
      <c r="O462">
        <v>0</v>
      </c>
      <c r="P462">
        <v>6764.8410999999996</v>
      </c>
      <c r="Q462">
        <v>9389615.8582000006</v>
      </c>
      <c r="R462">
        <v>0</v>
      </c>
      <c r="S462">
        <v>0</v>
      </c>
      <c r="T462">
        <v>0</v>
      </c>
      <c r="U462">
        <v>0</v>
      </c>
      <c r="V462">
        <v>2005.7311999999999</v>
      </c>
      <c r="W462">
        <v>0</v>
      </c>
      <c r="X462">
        <v>17955702.379700001</v>
      </c>
      <c r="Y462">
        <v>0</v>
      </c>
      <c r="Z462">
        <v>0</v>
      </c>
      <c r="AA462">
        <v>0</v>
      </c>
      <c r="AB462">
        <v>0</v>
      </c>
      <c r="AC462">
        <v>0</v>
      </c>
      <c r="AD462">
        <v>0</v>
      </c>
      <c r="AE462">
        <v>0</v>
      </c>
      <c r="AF462">
        <v>80223597</v>
      </c>
      <c r="AG462" t="s">
        <v>300</v>
      </c>
    </row>
    <row r="463" spans="1:33" x14ac:dyDescent="0.15">
      <c r="A463" t="s">
        <v>301</v>
      </c>
      <c r="B463">
        <v>0</v>
      </c>
      <c r="C463">
        <v>0</v>
      </c>
      <c r="D463">
        <v>4791090.5629000003</v>
      </c>
      <c r="E463">
        <v>0</v>
      </c>
      <c r="F463">
        <v>0</v>
      </c>
      <c r="G463">
        <v>0</v>
      </c>
      <c r="H463">
        <v>0</v>
      </c>
      <c r="I463">
        <v>0</v>
      </c>
      <c r="J463">
        <v>0</v>
      </c>
      <c r="K463">
        <v>0</v>
      </c>
      <c r="L463">
        <v>0</v>
      </c>
      <c r="M463">
        <v>0</v>
      </c>
      <c r="N463">
        <v>4273.0819000000001</v>
      </c>
      <c r="O463">
        <v>0</v>
      </c>
      <c r="P463">
        <v>20.654399999999999</v>
      </c>
      <c r="Q463">
        <v>5670213.9841999998</v>
      </c>
      <c r="R463">
        <v>6.4753999999999996</v>
      </c>
      <c r="S463">
        <v>0</v>
      </c>
      <c r="T463">
        <v>0</v>
      </c>
      <c r="U463">
        <v>0</v>
      </c>
      <c r="V463">
        <v>287.78469999999999</v>
      </c>
      <c r="W463">
        <v>0</v>
      </c>
      <c r="X463">
        <v>0</v>
      </c>
      <c r="Y463">
        <v>0</v>
      </c>
      <c r="Z463">
        <v>0</v>
      </c>
      <c r="AA463">
        <v>0</v>
      </c>
      <c r="AB463">
        <v>0</v>
      </c>
      <c r="AC463">
        <v>0</v>
      </c>
      <c r="AD463">
        <v>0</v>
      </c>
      <c r="AE463">
        <v>0</v>
      </c>
      <c r="AF463">
        <v>10465893</v>
      </c>
      <c r="AG463" t="s">
        <v>301</v>
      </c>
    </row>
    <row r="464" spans="1:33" x14ac:dyDescent="0.15">
      <c r="A464" t="s">
        <v>302</v>
      </c>
      <c r="B464">
        <v>0</v>
      </c>
      <c r="C464">
        <v>0</v>
      </c>
      <c r="D464">
        <v>66728801.529600002</v>
      </c>
      <c r="E464">
        <v>0</v>
      </c>
      <c r="F464">
        <v>0</v>
      </c>
      <c r="G464">
        <v>72.190600000000003</v>
      </c>
      <c r="H464">
        <v>3936387.1729000001</v>
      </c>
      <c r="I464">
        <v>0</v>
      </c>
      <c r="J464">
        <v>0</v>
      </c>
      <c r="K464">
        <v>0</v>
      </c>
      <c r="L464">
        <v>5.577</v>
      </c>
      <c r="M464">
        <v>0</v>
      </c>
      <c r="N464">
        <v>3424.5057999999999</v>
      </c>
      <c r="O464">
        <v>0</v>
      </c>
      <c r="P464">
        <v>770488.67319999996</v>
      </c>
      <c r="Q464">
        <v>15430833.855799999</v>
      </c>
      <c r="R464">
        <v>2241.2584000000002</v>
      </c>
      <c r="S464">
        <v>0</v>
      </c>
      <c r="T464">
        <v>0</v>
      </c>
      <c r="U464">
        <v>473132.5306</v>
      </c>
      <c r="V464">
        <v>285.41109999999998</v>
      </c>
      <c r="W464">
        <v>0</v>
      </c>
      <c r="X464">
        <v>1184415.041</v>
      </c>
      <c r="Y464">
        <v>0</v>
      </c>
      <c r="Z464">
        <v>0</v>
      </c>
      <c r="AA464">
        <v>0</v>
      </c>
      <c r="AB464">
        <v>0</v>
      </c>
      <c r="AC464">
        <v>0</v>
      </c>
      <c r="AD464">
        <v>0</v>
      </c>
      <c r="AE464">
        <v>0</v>
      </c>
      <c r="AF464">
        <v>88530088</v>
      </c>
      <c r="AG464" t="s">
        <v>302</v>
      </c>
    </row>
    <row r="465" spans="1:40" x14ac:dyDescent="0.15">
      <c r="A465" t="s">
        <v>303</v>
      </c>
      <c r="B465">
        <v>616.70579999999995</v>
      </c>
      <c r="C465">
        <v>5995947.2993000001</v>
      </c>
      <c r="D465">
        <v>3629312.1771999998</v>
      </c>
      <c r="E465">
        <v>34182.530700000003</v>
      </c>
      <c r="F465">
        <v>0</v>
      </c>
      <c r="G465">
        <v>0</v>
      </c>
      <c r="H465">
        <v>0</v>
      </c>
      <c r="I465">
        <v>0</v>
      </c>
      <c r="J465">
        <v>0</v>
      </c>
      <c r="K465">
        <v>0</v>
      </c>
      <c r="L465">
        <v>0</v>
      </c>
      <c r="M465">
        <v>0</v>
      </c>
      <c r="N465">
        <v>2609.0835999999999</v>
      </c>
      <c r="O465">
        <v>0</v>
      </c>
      <c r="P465">
        <v>112688.2972</v>
      </c>
      <c r="Q465">
        <v>3744379.6335</v>
      </c>
      <c r="R465">
        <v>0</v>
      </c>
      <c r="S465">
        <v>0</v>
      </c>
      <c r="T465">
        <v>0</v>
      </c>
      <c r="U465">
        <v>131401.0362</v>
      </c>
      <c r="V465">
        <v>8.5</v>
      </c>
      <c r="W465">
        <v>0</v>
      </c>
      <c r="X465">
        <v>80949.911200000002</v>
      </c>
      <c r="Y465">
        <v>0</v>
      </c>
      <c r="Z465">
        <v>0</v>
      </c>
      <c r="AA465">
        <v>0</v>
      </c>
      <c r="AB465">
        <v>0</v>
      </c>
      <c r="AC465">
        <v>0</v>
      </c>
      <c r="AD465">
        <v>0</v>
      </c>
      <c r="AE465">
        <v>0</v>
      </c>
      <c r="AF465">
        <v>13732095</v>
      </c>
      <c r="AG465" t="s">
        <v>303</v>
      </c>
    </row>
    <row r="466" spans="1:40" x14ac:dyDescent="0.15">
      <c r="A466" t="s">
        <v>304</v>
      </c>
      <c r="B466">
        <v>0</v>
      </c>
      <c r="C466">
        <v>0</v>
      </c>
      <c r="D466">
        <v>0</v>
      </c>
      <c r="E466">
        <v>0</v>
      </c>
      <c r="F466">
        <v>0</v>
      </c>
      <c r="G466">
        <v>0</v>
      </c>
      <c r="H466">
        <v>5630598.4187000003</v>
      </c>
      <c r="I466">
        <v>0</v>
      </c>
      <c r="J466">
        <v>0</v>
      </c>
      <c r="K466">
        <v>3.0999999999999999E-3</v>
      </c>
      <c r="L466">
        <v>0</v>
      </c>
      <c r="M466">
        <v>0</v>
      </c>
      <c r="N466">
        <v>3397.6316999999999</v>
      </c>
      <c r="O466">
        <v>0</v>
      </c>
      <c r="P466">
        <v>1520737.3444999999</v>
      </c>
      <c r="Q466">
        <v>2362790.5093</v>
      </c>
      <c r="R466">
        <v>7.0650000000000004</v>
      </c>
      <c r="S466">
        <v>164419.15470000001</v>
      </c>
      <c r="T466">
        <v>0</v>
      </c>
      <c r="U466">
        <v>0</v>
      </c>
      <c r="V466">
        <v>107.25360000000001</v>
      </c>
      <c r="W466">
        <v>0</v>
      </c>
      <c r="X466">
        <v>0</v>
      </c>
      <c r="Y466">
        <v>0</v>
      </c>
      <c r="Z466">
        <v>0</v>
      </c>
      <c r="AA466">
        <v>0</v>
      </c>
      <c r="AB466">
        <v>0</v>
      </c>
      <c r="AC466">
        <v>0</v>
      </c>
      <c r="AD466">
        <v>0</v>
      </c>
      <c r="AE466">
        <v>0</v>
      </c>
      <c r="AF466">
        <v>9682057</v>
      </c>
      <c r="AG466" t="s">
        <v>304</v>
      </c>
    </row>
    <row r="467" spans="1:40" x14ac:dyDescent="0.15">
      <c r="A467" t="s">
        <v>305</v>
      </c>
      <c r="B467">
        <v>0</v>
      </c>
      <c r="C467">
        <v>0</v>
      </c>
      <c r="D467">
        <v>6786011.3794999998</v>
      </c>
      <c r="E467">
        <v>0</v>
      </c>
      <c r="F467">
        <v>0</v>
      </c>
      <c r="G467">
        <v>0</v>
      </c>
      <c r="H467">
        <v>0</v>
      </c>
      <c r="I467">
        <v>0</v>
      </c>
      <c r="J467">
        <v>0</v>
      </c>
      <c r="K467">
        <v>0</v>
      </c>
      <c r="L467">
        <v>0</v>
      </c>
      <c r="M467">
        <v>0</v>
      </c>
      <c r="N467">
        <v>4192.2221</v>
      </c>
      <c r="O467">
        <v>0</v>
      </c>
      <c r="P467">
        <v>558803.99049999996</v>
      </c>
      <c r="Q467">
        <v>5470076.5813999996</v>
      </c>
      <c r="R467">
        <v>0</v>
      </c>
      <c r="S467">
        <v>0</v>
      </c>
      <c r="T467">
        <v>0</v>
      </c>
      <c r="U467">
        <v>0</v>
      </c>
      <c r="V467">
        <v>7.7549999999999999</v>
      </c>
      <c r="W467">
        <v>0</v>
      </c>
      <c r="X467">
        <v>0</v>
      </c>
      <c r="Y467">
        <v>25.627199999999998</v>
      </c>
      <c r="Z467">
        <v>0</v>
      </c>
      <c r="AA467">
        <v>0</v>
      </c>
      <c r="AB467">
        <v>0</v>
      </c>
      <c r="AC467">
        <v>0</v>
      </c>
      <c r="AD467">
        <v>0</v>
      </c>
      <c r="AE467">
        <v>0</v>
      </c>
      <c r="AF467">
        <v>12819118</v>
      </c>
      <c r="AG467" t="s">
        <v>305</v>
      </c>
    </row>
    <row r="468" spans="1:40" x14ac:dyDescent="0.15">
      <c r="A468" t="s">
        <v>306</v>
      </c>
      <c r="B468">
        <v>0</v>
      </c>
      <c r="C468">
        <v>9836434.9816999994</v>
      </c>
      <c r="D468">
        <v>16661016.037699999</v>
      </c>
      <c r="E468">
        <v>0</v>
      </c>
      <c r="F468">
        <v>0</v>
      </c>
      <c r="G468">
        <v>51.923900000000003</v>
      </c>
      <c r="H468">
        <v>10880129.5691</v>
      </c>
      <c r="I468">
        <v>0</v>
      </c>
      <c r="J468">
        <v>0</v>
      </c>
      <c r="K468">
        <v>0</v>
      </c>
      <c r="L468">
        <v>0</v>
      </c>
      <c r="M468">
        <v>0</v>
      </c>
      <c r="N468">
        <v>3090.2507999999998</v>
      </c>
      <c r="O468">
        <v>0</v>
      </c>
      <c r="P468">
        <v>281358.5097</v>
      </c>
      <c r="Q468">
        <v>9602110.5058999993</v>
      </c>
      <c r="R468">
        <v>6.7422000000000004</v>
      </c>
      <c r="S468">
        <v>0</v>
      </c>
      <c r="T468">
        <v>11240.452499999999</v>
      </c>
      <c r="U468">
        <v>386339.90230000002</v>
      </c>
      <c r="V468">
        <v>56.6081</v>
      </c>
      <c r="W468">
        <v>0</v>
      </c>
      <c r="X468">
        <v>310429.8027</v>
      </c>
      <c r="Y468">
        <v>0</v>
      </c>
      <c r="Z468">
        <v>297740.00630000001</v>
      </c>
      <c r="AA468">
        <v>0</v>
      </c>
      <c r="AB468">
        <v>0.17780000000000001</v>
      </c>
      <c r="AC468">
        <v>0</v>
      </c>
      <c r="AD468">
        <v>0</v>
      </c>
      <c r="AE468">
        <v>0</v>
      </c>
      <c r="AF468">
        <v>48270005</v>
      </c>
      <c r="AG468" t="s">
        <v>306</v>
      </c>
    </row>
    <row r="469" spans="1:40" x14ac:dyDescent="0.15">
      <c r="A469" t="s">
        <v>307</v>
      </c>
      <c r="B469">
        <v>0</v>
      </c>
      <c r="C469">
        <v>0</v>
      </c>
      <c r="D469">
        <v>25818921.385699999</v>
      </c>
      <c r="E469">
        <v>246071.03409999999</v>
      </c>
      <c r="F469">
        <v>0</v>
      </c>
      <c r="G469">
        <v>0</v>
      </c>
      <c r="H469">
        <v>17911617.2148</v>
      </c>
      <c r="I469">
        <v>114609.7916</v>
      </c>
      <c r="J469">
        <v>0</v>
      </c>
      <c r="K469">
        <v>0</v>
      </c>
      <c r="L469">
        <v>0</v>
      </c>
      <c r="M469">
        <v>0</v>
      </c>
      <c r="N469">
        <v>4191.7275</v>
      </c>
      <c r="O469">
        <v>0</v>
      </c>
      <c r="P469">
        <v>500421.34009999997</v>
      </c>
      <c r="Q469">
        <v>17314346.472800002</v>
      </c>
      <c r="R469">
        <v>142.6678</v>
      </c>
      <c r="S469">
        <v>154931.93789999999</v>
      </c>
      <c r="T469">
        <v>3687.1671999999999</v>
      </c>
      <c r="U469">
        <v>48.809800000000003</v>
      </c>
      <c r="V469">
        <v>428.13130000000001</v>
      </c>
      <c r="W469">
        <v>0</v>
      </c>
      <c r="X469">
        <v>505085.076</v>
      </c>
      <c r="Y469">
        <v>0</v>
      </c>
      <c r="Z469">
        <v>783966.31689999998</v>
      </c>
      <c r="AA469">
        <v>0</v>
      </c>
      <c r="AB469">
        <v>0.21079999999999999</v>
      </c>
      <c r="AC469">
        <v>0</v>
      </c>
      <c r="AD469">
        <v>0</v>
      </c>
      <c r="AE469">
        <v>0</v>
      </c>
      <c r="AF469">
        <v>63358469</v>
      </c>
      <c r="AG469" t="s">
        <v>307</v>
      </c>
    </row>
    <row r="470" spans="1:40" x14ac:dyDescent="0.15">
      <c r="A470" t="s">
        <v>308</v>
      </c>
      <c r="B470">
        <v>0</v>
      </c>
      <c r="C470">
        <v>0</v>
      </c>
      <c r="D470">
        <v>7442410.6870999997</v>
      </c>
      <c r="E470">
        <v>0</v>
      </c>
      <c r="F470">
        <v>0</v>
      </c>
      <c r="G470">
        <v>0</v>
      </c>
      <c r="H470">
        <v>0</v>
      </c>
      <c r="I470">
        <v>0</v>
      </c>
      <c r="J470">
        <v>0</v>
      </c>
      <c r="K470">
        <v>0</v>
      </c>
      <c r="L470">
        <v>0</v>
      </c>
      <c r="M470">
        <v>0</v>
      </c>
      <c r="N470">
        <v>2909.3515000000002</v>
      </c>
      <c r="O470">
        <v>0</v>
      </c>
      <c r="P470">
        <v>0</v>
      </c>
      <c r="Q470">
        <v>0</v>
      </c>
      <c r="R470">
        <v>0</v>
      </c>
      <c r="S470">
        <v>0</v>
      </c>
      <c r="T470">
        <v>0</v>
      </c>
      <c r="U470">
        <v>0</v>
      </c>
      <c r="V470">
        <v>24.530899999999999</v>
      </c>
      <c r="W470">
        <v>0</v>
      </c>
      <c r="X470">
        <v>0</v>
      </c>
      <c r="Y470">
        <v>0</v>
      </c>
      <c r="Z470">
        <v>183901.52970000001</v>
      </c>
      <c r="AA470">
        <v>0</v>
      </c>
      <c r="AB470">
        <v>0</v>
      </c>
      <c r="AC470">
        <v>0</v>
      </c>
      <c r="AD470">
        <v>0</v>
      </c>
      <c r="AE470">
        <v>0</v>
      </c>
      <c r="AF470">
        <v>7629246</v>
      </c>
      <c r="AG470" t="s">
        <v>308</v>
      </c>
    </row>
    <row r="471" spans="1:40" x14ac:dyDescent="0.15">
      <c r="A471" t="s">
        <v>41</v>
      </c>
      <c r="B471">
        <v>48754</v>
      </c>
      <c r="C471">
        <v>59820414</v>
      </c>
      <c r="D471">
        <v>599565432</v>
      </c>
      <c r="E471">
        <v>3690711</v>
      </c>
      <c r="F471">
        <v>5614756</v>
      </c>
      <c r="G471">
        <v>665</v>
      </c>
      <c r="H471">
        <v>123205929</v>
      </c>
      <c r="I471">
        <v>773533</v>
      </c>
      <c r="J471">
        <v>0</v>
      </c>
      <c r="K471">
        <v>4841</v>
      </c>
      <c r="L471">
        <v>1607408</v>
      </c>
      <c r="M471">
        <v>68508</v>
      </c>
      <c r="N471">
        <v>158720</v>
      </c>
      <c r="O471">
        <v>1090647</v>
      </c>
      <c r="P471">
        <v>15226058</v>
      </c>
      <c r="Q471">
        <v>356260542</v>
      </c>
      <c r="R471">
        <v>662750</v>
      </c>
      <c r="S471">
        <v>10103930</v>
      </c>
      <c r="T471">
        <v>197751</v>
      </c>
      <c r="U471">
        <v>1985799</v>
      </c>
      <c r="V471">
        <v>420926</v>
      </c>
      <c r="W471">
        <v>429701</v>
      </c>
      <c r="X471">
        <v>28410399</v>
      </c>
      <c r="Y471">
        <v>1005</v>
      </c>
      <c r="Z471">
        <v>8793963</v>
      </c>
      <c r="AA471">
        <v>833</v>
      </c>
      <c r="AB471">
        <v>3111568</v>
      </c>
      <c r="AC471">
        <v>25251</v>
      </c>
      <c r="AD471">
        <v>493885</v>
      </c>
      <c r="AE471">
        <v>0</v>
      </c>
      <c r="AF471">
        <v>1221774677</v>
      </c>
    </row>
    <row r="472" spans="1:40" x14ac:dyDescent="0.15">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row>
    <row r="473" spans="1:40" x14ac:dyDescent="0.15">
      <c r="A473" t="s">
        <v>50</v>
      </c>
      <c r="B473" t="s">
        <v>95</v>
      </c>
      <c r="C473" t="s">
        <v>51</v>
      </c>
      <c r="D473" t="s">
        <v>52</v>
      </c>
      <c r="E473" t="s">
        <v>53</v>
      </c>
      <c r="F473" t="s">
        <v>280</v>
      </c>
      <c r="G473" t="s">
        <v>55</v>
      </c>
      <c r="H473" t="s">
        <v>56</v>
      </c>
      <c r="I473" t="s">
        <v>106</v>
      </c>
      <c r="J473" t="s">
        <v>57</v>
      </c>
      <c r="K473" t="s">
        <v>153</v>
      </c>
      <c r="L473" t="s">
        <v>60</v>
      </c>
      <c r="M473" t="s">
        <v>149</v>
      </c>
      <c r="N473" t="s">
        <v>65</v>
      </c>
      <c r="O473" t="s">
        <v>107</v>
      </c>
      <c r="P473" t="s">
        <v>68</v>
      </c>
      <c r="Q473" t="s">
        <v>69</v>
      </c>
      <c r="R473" t="s">
        <v>119</v>
      </c>
      <c r="S473" t="s">
        <v>120</v>
      </c>
      <c r="T473" t="s">
        <v>70</v>
      </c>
      <c r="U473" t="s">
        <v>71</v>
      </c>
      <c r="V473" t="s">
        <v>72</v>
      </c>
      <c r="W473" t="s">
        <v>314</v>
      </c>
      <c r="X473" t="s">
        <v>73</v>
      </c>
      <c r="Y473" t="s">
        <v>154</v>
      </c>
      <c r="Z473" t="s">
        <v>74</v>
      </c>
      <c r="AA473" t="s">
        <v>155</v>
      </c>
      <c r="AB473" t="s">
        <v>75</v>
      </c>
      <c r="AC473" t="s">
        <v>157</v>
      </c>
      <c r="AD473" t="s">
        <v>78</v>
      </c>
      <c r="AE473" t="s">
        <v>79</v>
      </c>
      <c r="AF473" t="s">
        <v>315</v>
      </c>
      <c r="AH473" t="s">
        <v>50</v>
      </c>
    </row>
    <row r="474" spans="1:40" x14ac:dyDescent="0.15">
      <c r="A474" t="s">
        <v>82</v>
      </c>
      <c r="B474">
        <f>SUM(B453:B457)</f>
        <v>51.6967</v>
      </c>
      <c r="C474">
        <f t="shared" ref="C474:AF474" si="144">SUM(C453:C457)</f>
        <v>0</v>
      </c>
      <c r="D474">
        <f t="shared" si="144"/>
        <v>129505366.4182</v>
      </c>
      <c r="E474">
        <f t="shared" si="144"/>
        <v>2042815.6877000001</v>
      </c>
      <c r="F474">
        <f t="shared" si="144"/>
        <v>5614755.7418999998</v>
      </c>
      <c r="G474">
        <f t="shared" si="144"/>
        <v>462.47649999999999</v>
      </c>
      <c r="H474">
        <f t="shared" si="144"/>
        <v>41924793.584899999</v>
      </c>
      <c r="I474">
        <f t="shared" si="144"/>
        <v>649944.19169999997</v>
      </c>
      <c r="J474">
        <f t="shared" si="144"/>
        <v>2.0299999999999999E-2</v>
      </c>
      <c r="K474">
        <f t="shared" si="144"/>
        <v>4310.3347000000003</v>
      </c>
      <c r="L474">
        <f t="shared" si="144"/>
        <v>0</v>
      </c>
      <c r="M474">
        <f t="shared" si="144"/>
        <v>0</v>
      </c>
      <c r="N474">
        <f t="shared" si="144"/>
        <v>95506.925300000003</v>
      </c>
      <c r="O474">
        <f t="shared" si="144"/>
        <v>85689.301099999997</v>
      </c>
      <c r="P474">
        <f t="shared" si="144"/>
        <v>1842651.7877000002</v>
      </c>
      <c r="Q474">
        <f t="shared" si="144"/>
        <v>96974579.331699997</v>
      </c>
      <c r="R474">
        <f t="shared" si="144"/>
        <v>675.48949999999991</v>
      </c>
      <c r="S474">
        <f t="shared" si="144"/>
        <v>7614743.1756999996</v>
      </c>
      <c r="T474">
        <f t="shared" si="144"/>
        <v>173627.5698</v>
      </c>
      <c r="U474">
        <f t="shared" si="144"/>
        <v>282688.04849999998</v>
      </c>
      <c r="V474">
        <f t="shared" si="144"/>
        <v>2268.2474999999999</v>
      </c>
      <c r="W474">
        <f t="shared" si="144"/>
        <v>0</v>
      </c>
      <c r="X474">
        <f t="shared" si="144"/>
        <v>3199231.9260999998</v>
      </c>
      <c r="Y474">
        <f t="shared" si="144"/>
        <v>0</v>
      </c>
      <c r="Z474">
        <f t="shared" si="144"/>
        <v>5699791.4086999996</v>
      </c>
      <c r="AA474">
        <f t="shared" si="144"/>
        <v>832.71550000000002</v>
      </c>
      <c r="AB474">
        <f t="shared" si="144"/>
        <v>2760348.4306999999</v>
      </c>
      <c r="AC474">
        <f t="shared" si="144"/>
        <v>23690.212599999999</v>
      </c>
      <c r="AD474">
        <f t="shared" si="144"/>
        <v>0</v>
      </c>
      <c r="AE474">
        <f t="shared" si="144"/>
        <v>0</v>
      </c>
      <c r="AF474">
        <f t="shared" si="144"/>
        <v>298498825</v>
      </c>
      <c r="AG474">
        <f t="shared" ref="C474:AG474" si="145">SUM(AG454:AG457)</f>
        <v>0</v>
      </c>
      <c r="AH474" t="s">
        <v>82</v>
      </c>
    </row>
    <row r="475" spans="1:40" x14ac:dyDescent="0.15">
      <c r="A475" t="s">
        <v>83</v>
      </c>
      <c r="B475">
        <f>SUM(B458:B461)</f>
        <v>48085.787400000001</v>
      </c>
      <c r="C475">
        <f t="shared" ref="C475:AF475" si="146">SUM(C458:C461)</f>
        <v>1553921.4487999999</v>
      </c>
      <c r="D475">
        <f t="shared" si="146"/>
        <v>134494323.07260001</v>
      </c>
      <c r="E475">
        <f t="shared" si="146"/>
        <v>322303.37249999994</v>
      </c>
      <c r="F475">
        <f t="shared" si="146"/>
        <v>0</v>
      </c>
      <c r="G475">
        <f t="shared" si="146"/>
        <v>77.952799999999996</v>
      </c>
      <c r="H475">
        <f t="shared" si="146"/>
        <v>0</v>
      </c>
      <c r="I475">
        <f t="shared" si="146"/>
        <v>8978.9159999999993</v>
      </c>
      <c r="J475">
        <f t="shared" si="146"/>
        <v>8.6900000000000005E-2</v>
      </c>
      <c r="K475">
        <f t="shared" si="146"/>
        <v>530.7242</v>
      </c>
      <c r="L475">
        <f t="shared" si="146"/>
        <v>0</v>
      </c>
      <c r="M475">
        <f t="shared" si="146"/>
        <v>68508.012600000002</v>
      </c>
      <c r="N475">
        <f t="shared" si="146"/>
        <v>15529.848100000001</v>
      </c>
      <c r="O475">
        <f t="shared" si="146"/>
        <v>1004957.3483</v>
      </c>
      <c r="P475">
        <f t="shared" si="146"/>
        <v>1879888.2098999999</v>
      </c>
      <c r="Q475">
        <f t="shared" si="146"/>
        <v>41339561.323300004</v>
      </c>
      <c r="R475">
        <f t="shared" si="146"/>
        <v>323039.57799999998</v>
      </c>
      <c r="S475">
        <f t="shared" si="146"/>
        <v>2169835.7113999999</v>
      </c>
      <c r="T475">
        <f t="shared" si="146"/>
        <v>9124.6294000000016</v>
      </c>
      <c r="U475">
        <f t="shared" si="146"/>
        <v>73519.254000000015</v>
      </c>
      <c r="V475">
        <f t="shared" si="146"/>
        <v>230.6678</v>
      </c>
      <c r="W475">
        <f t="shared" si="146"/>
        <v>0</v>
      </c>
      <c r="X475">
        <f t="shared" si="146"/>
        <v>1073589.0489999999</v>
      </c>
      <c r="Y475">
        <f t="shared" si="146"/>
        <v>979.75930000000005</v>
      </c>
      <c r="Z475">
        <f t="shared" si="146"/>
        <v>669702.64819999994</v>
      </c>
      <c r="AA475">
        <f t="shared" si="146"/>
        <v>0</v>
      </c>
      <c r="AB475">
        <f t="shared" si="146"/>
        <v>229178.9001</v>
      </c>
      <c r="AC475">
        <f t="shared" si="146"/>
        <v>1560.6610000000001</v>
      </c>
      <c r="AD475">
        <f t="shared" si="146"/>
        <v>493885.11820000003</v>
      </c>
      <c r="AE475">
        <f t="shared" si="146"/>
        <v>0</v>
      </c>
      <c r="AF475">
        <f t="shared" si="146"/>
        <v>185781311</v>
      </c>
      <c r="AH475" t="s">
        <v>83</v>
      </c>
    </row>
    <row r="476" spans="1:40" x14ac:dyDescent="0.15">
      <c r="A476" t="s">
        <v>84</v>
      </c>
      <c r="B476">
        <f>SUM(B462:B464)</f>
        <v>0</v>
      </c>
      <c r="C476">
        <f t="shared" ref="C476:AF476" si="147">SUM(C462:C464)</f>
        <v>0</v>
      </c>
      <c r="D476">
        <f t="shared" si="147"/>
        <v>124373915.23199999</v>
      </c>
      <c r="E476">
        <f t="shared" si="147"/>
        <v>0</v>
      </c>
      <c r="F476">
        <f t="shared" si="147"/>
        <v>0</v>
      </c>
      <c r="G476">
        <f t="shared" si="147"/>
        <v>72.190600000000003</v>
      </c>
      <c r="H476">
        <f t="shared" si="147"/>
        <v>3936387.1729000001</v>
      </c>
      <c r="I476">
        <f t="shared" si="147"/>
        <v>0</v>
      </c>
      <c r="J476">
        <f t="shared" si="147"/>
        <v>0</v>
      </c>
      <c r="K476">
        <f t="shared" si="147"/>
        <v>0</v>
      </c>
      <c r="L476">
        <f t="shared" si="147"/>
        <v>5.577</v>
      </c>
      <c r="M476">
        <f t="shared" si="147"/>
        <v>0</v>
      </c>
      <c r="N476">
        <f t="shared" si="147"/>
        <v>23183.1345</v>
      </c>
      <c r="O476">
        <f t="shared" si="147"/>
        <v>0</v>
      </c>
      <c r="P476">
        <f t="shared" si="147"/>
        <v>777274.16869999992</v>
      </c>
      <c r="Q476">
        <f t="shared" si="147"/>
        <v>30490663.698199999</v>
      </c>
      <c r="R476">
        <f t="shared" si="147"/>
        <v>2247.7338</v>
      </c>
      <c r="S476">
        <f t="shared" si="147"/>
        <v>0</v>
      </c>
      <c r="T476">
        <f t="shared" si="147"/>
        <v>0</v>
      </c>
      <c r="U476">
        <f t="shared" si="147"/>
        <v>473132.5306</v>
      </c>
      <c r="V476">
        <f t="shared" si="147"/>
        <v>2578.9269999999997</v>
      </c>
      <c r="W476">
        <f t="shared" si="147"/>
        <v>0</v>
      </c>
      <c r="X476">
        <f t="shared" si="147"/>
        <v>19140117.420700002</v>
      </c>
      <c r="Y476">
        <f t="shared" si="147"/>
        <v>0</v>
      </c>
      <c r="Z476">
        <f t="shared" si="147"/>
        <v>0</v>
      </c>
      <c r="AA476">
        <f t="shared" si="147"/>
        <v>0</v>
      </c>
      <c r="AB476">
        <f t="shared" si="147"/>
        <v>0</v>
      </c>
      <c r="AC476">
        <f t="shared" si="147"/>
        <v>0</v>
      </c>
      <c r="AD476">
        <f t="shared" si="147"/>
        <v>0</v>
      </c>
      <c r="AE476">
        <f t="shared" si="147"/>
        <v>0</v>
      </c>
      <c r="AF476">
        <f t="shared" si="147"/>
        <v>179219578</v>
      </c>
      <c r="AH476" t="s">
        <v>84</v>
      </c>
    </row>
    <row r="477" spans="1:40" x14ac:dyDescent="0.15">
      <c r="A477" t="s">
        <v>85</v>
      </c>
      <c r="B477">
        <f>SUM(B465:B470)</f>
        <v>616.70579999999995</v>
      </c>
      <c r="C477">
        <f t="shared" ref="C477:AF477" si="148">SUM(C465:C470)</f>
        <v>15832382.280999999</v>
      </c>
      <c r="D477">
        <f t="shared" si="148"/>
        <v>60337671.667199992</v>
      </c>
      <c r="E477">
        <f t="shared" si="148"/>
        <v>280253.56479999999</v>
      </c>
      <c r="F477">
        <f t="shared" si="148"/>
        <v>0</v>
      </c>
      <c r="G477">
        <f t="shared" si="148"/>
        <v>51.923900000000003</v>
      </c>
      <c r="H477">
        <f t="shared" si="148"/>
        <v>34422345.202600002</v>
      </c>
      <c r="I477">
        <f t="shared" si="148"/>
        <v>114609.7916</v>
      </c>
      <c r="J477">
        <f t="shared" si="148"/>
        <v>0</v>
      </c>
      <c r="K477">
        <f t="shared" si="148"/>
        <v>3.0999999999999999E-3</v>
      </c>
      <c r="L477">
        <f t="shared" si="148"/>
        <v>0</v>
      </c>
      <c r="M477">
        <f t="shared" si="148"/>
        <v>0</v>
      </c>
      <c r="N477">
        <f t="shared" si="148"/>
        <v>20390.267199999998</v>
      </c>
      <c r="O477">
        <f t="shared" si="148"/>
        <v>0</v>
      </c>
      <c r="P477">
        <f t="shared" si="148"/>
        <v>2974009.4819999998</v>
      </c>
      <c r="Q477">
        <f t="shared" si="148"/>
        <v>38493703.7029</v>
      </c>
      <c r="R477">
        <f t="shared" si="148"/>
        <v>156.47499999999999</v>
      </c>
      <c r="S477">
        <f t="shared" si="148"/>
        <v>319351.09259999997</v>
      </c>
      <c r="T477">
        <f t="shared" si="148"/>
        <v>14927.619699999999</v>
      </c>
      <c r="U477">
        <f t="shared" si="148"/>
        <v>517789.74830000004</v>
      </c>
      <c r="V477">
        <f t="shared" si="148"/>
        <v>632.77890000000002</v>
      </c>
      <c r="W477">
        <f t="shared" si="148"/>
        <v>0</v>
      </c>
      <c r="X477">
        <f t="shared" si="148"/>
        <v>896464.78989999997</v>
      </c>
      <c r="Y477">
        <f t="shared" si="148"/>
        <v>25.627199999999998</v>
      </c>
      <c r="Z477">
        <f t="shared" si="148"/>
        <v>1265607.8529000001</v>
      </c>
      <c r="AA477">
        <f t="shared" si="148"/>
        <v>0</v>
      </c>
      <c r="AB477">
        <f t="shared" si="148"/>
        <v>0.3886</v>
      </c>
      <c r="AC477">
        <f t="shared" si="148"/>
        <v>0</v>
      </c>
      <c r="AD477">
        <f t="shared" si="148"/>
        <v>0</v>
      </c>
      <c r="AE477">
        <f t="shared" si="148"/>
        <v>0</v>
      </c>
      <c r="AF477">
        <f t="shared" si="148"/>
        <v>155490990</v>
      </c>
      <c r="AH477" t="s">
        <v>85</v>
      </c>
    </row>
    <row r="478" spans="1:40" x14ac:dyDescent="0.15">
      <c r="A478" t="s">
        <v>86</v>
      </c>
      <c r="B478">
        <f>B452</f>
        <v>0</v>
      </c>
      <c r="C478">
        <f t="shared" ref="C478:AF478" si="149">C452</f>
        <v>42434110.475599997</v>
      </c>
      <c r="D478">
        <f t="shared" si="149"/>
        <v>150854155.1988</v>
      </c>
      <c r="E478">
        <f t="shared" si="149"/>
        <v>1045338.5729</v>
      </c>
      <c r="F478">
        <f t="shared" si="149"/>
        <v>0</v>
      </c>
      <c r="G478">
        <f t="shared" si="149"/>
        <v>0</v>
      </c>
      <c r="H478">
        <f t="shared" si="149"/>
        <v>42922403.464400001</v>
      </c>
      <c r="I478">
        <f t="shared" si="149"/>
        <v>0</v>
      </c>
      <c r="J478">
        <f t="shared" si="149"/>
        <v>0</v>
      </c>
      <c r="K478">
        <f t="shared" si="149"/>
        <v>0</v>
      </c>
      <c r="L478">
        <f t="shared" si="149"/>
        <v>1607402.3034000001</v>
      </c>
      <c r="M478">
        <f t="shared" si="149"/>
        <v>0</v>
      </c>
      <c r="N478">
        <f t="shared" si="149"/>
        <v>4109.4209000000001</v>
      </c>
      <c r="O478">
        <f t="shared" si="149"/>
        <v>0</v>
      </c>
      <c r="P478">
        <f t="shared" si="149"/>
        <v>7752234.3421</v>
      </c>
      <c r="Q478">
        <f t="shared" si="149"/>
        <v>148962033.9686</v>
      </c>
      <c r="R478">
        <f t="shared" si="149"/>
        <v>336630.29619999998</v>
      </c>
      <c r="S478">
        <f t="shared" si="149"/>
        <v>0</v>
      </c>
      <c r="T478">
        <f t="shared" si="149"/>
        <v>71.108400000000003</v>
      </c>
      <c r="U478">
        <f t="shared" si="149"/>
        <v>638669.61699999997</v>
      </c>
      <c r="V478">
        <f t="shared" si="149"/>
        <v>415215.69620000001</v>
      </c>
      <c r="W478">
        <f t="shared" si="149"/>
        <v>429700.85989999998</v>
      </c>
      <c r="X478">
        <f t="shared" si="149"/>
        <v>4100995.5214999998</v>
      </c>
      <c r="Y478">
        <f t="shared" si="149"/>
        <v>0</v>
      </c>
      <c r="Z478">
        <f t="shared" si="149"/>
        <v>1158860.6032</v>
      </c>
      <c r="AA478">
        <f t="shared" si="149"/>
        <v>0</v>
      </c>
      <c r="AB478">
        <f t="shared" si="149"/>
        <v>122040.4681</v>
      </c>
      <c r="AC478">
        <f t="shared" si="149"/>
        <v>0</v>
      </c>
      <c r="AD478">
        <f t="shared" si="149"/>
        <v>0</v>
      </c>
      <c r="AE478">
        <f t="shared" si="149"/>
        <v>0</v>
      </c>
      <c r="AF478">
        <f t="shared" si="149"/>
        <v>402783972</v>
      </c>
      <c r="AH478" t="s">
        <v>86</v>
      </c>
    </row>
    <row r="479" spans="1:40" x14ac:dyDescent="0.15">
      <c r="A479" t="s">
        <v>41</v>
      </c>
      <c r="B479">
        <f>SUM(B474:B478)</f>
        <v>48754.189900000005</v>
      </c>
      <c r="C479">
        <f t="shared" ref="C479:AF479" si="150">SUM(C474:C478)</f>
        <v>59820414.205399998</v>
      </c>
      <c r="D479">
        <f t="shared" si="150"/>
        <v>599565431.58879995</v>
      </c>
      <c r="E479">
        <f t="shared" si="150"/>
        <v>3690711.1979</v>
      </c>
      <c r="F479">
        <f t="shared" si="150"/>
        <v>5614755.7418999998</v>
      </c>
      <c r="G479">
        <f t="shared" si="150"/>
        <v>664.54380000000003</v>
      </c>
      <c r="H479">
        <f t="shared" si="150"/>
        <v>123205929.42480001</v>
      </c>
      <c r="I479">
        <f t="shared" si="150"/>
        <v>773532.89929999993</v>
      </c>
      <c r="J479">
        <f t="shared" si="150"/>
        <v>0.1072</v>
      </c>
      <c r="K479">
        <f t="shared" si="150"/>
        <v>4841.0619999999999</v>
      </c>
      <c r="L479">
        <f t="shared" si="150"/>
        <v>1607407.8804000001</v>
      </c>
      <c r="M479">
        <f t="shared" si="150"/>
        <v>68508.012600000002</v>
      </c>
      <c r="N479">
        <f t="shared" si="150"/>
        <v>158719.59599999999</v>
      </c>
      <c r="O479">
        <f t="shared" si="150"/>
        <v>1090646.6494</v>
      </c>
      <c r="P479">
        <f t="shared" si="150"/>
        <v>15226057.990400001</v>
      </c>
      <c r="Q479">
        <f t="shared" si="150"/>
        <v>356260542.02469999</v>
      </c>
      <c r="R479">
        <f t="shared" si="150"/>
        <v>662749.57250000001</v>
      </c>
      <c r="S479">
        <f t="shared" si="150"/>
        <v>10103929.979699999</v>
      </c>
      <c r="T479">
        <f t="shared" si="150"/>
        <v>197750.92730000001</v>
      </c>
      <c r="U479">
        <f t="shared" si="150"/>
        <v>1985799.1984000001</v>
      </c>
      <c r="V479">
        <f t="shared" si="150"/>
        <v>420926.3174</v>
      </c>
      <c r="W479">
        <f t="shared" si="150"/>
        <v>429700.85989999998</v>
      </c>
      <c r="X479">
        <f t="shared" si="150"/>
        <v>28410398.707200002</v>
      </c>
      <c r="Y479">
        <f t="shared" si="150"/>
        <v>1005.3865000000001</v>
      </c>
      <c r="Z479">
        <f t="shared" si="150"/>
        <v>8793962.5130000003</v>
      </c>
      <c r="AA479">
        <f t="shared" si="150"/>
        <v>832.71550000000002</v>
      </c>
      <c r="AB479">
        <f t="shared" si="150"/>
        <v>3111568.1875000005</v>
      </c>
      <c r="AC479">
        <f t="shared" si="150"/>
        <v>25250.873599999999</v>
      </c>
      <c r="AD479">
        <f t="shared" si="150"/>
        <v>493885.11820000003</v>
      </c>
      <c r="AE479">
        <f t="shared" si="150"/>
        <v>0</v>
      </c>
      <c r="AF479">
        <f t="shared" si="150"/>
        <v>1221774676</v>
      </c>
      <c r="AH479" t="s">
        <v>41</v>
      </c>
    </row>
    <row r="480" spans="1:40" x14ac:dyDescent="0.15">
      <c r="AH480" t="s">
        <v>41</v>
      </c>
      <c r="AI480" t="s">
        <v>87</v>
      </c>
      <c r="AJ480" t="s">
        <v>108</v>
      </c>
      <c r="AN480" s="4"/>
    </row>
    <row r="481" spans="1:38" x14ac:dyDescent="0.15">
      <c r="A481" t="s">
        <v>88</v>
      </c>
      <c r="B481">
        <f t="shared" ref="B481:AF481" si="151">SUM(B474:B477)</f>
        <v>48754.189900000005</v>
      </c>
      <c r="C481">
        <f t="shared" si="151"/>
        <v>17386303.729800001</v>
      </c>
      <c r="D481">
        <f t="shared" si="151"/>
        <v>448711276.38999999</v>
      </c>
      <c r="E481">
        <f t="shared" si="151"/>
        <v>2645372.625</v>
      </c>
      <c r="F481">
        <f t="shared" si="151"/>
        <v>5614755.7418999998</v>
      </c>
      <c r="G481">
        <f t="shared" si="151"/>
        <v>664.54380000000003</v>
      </c>
      <c r="H481">
        <f t="shared" si="151"/>
        <v>80283525.9604</v>
      </c>
      <c r="I481">
        <f t="shared" si="151"/>
        <v>773532.89929999993</v>
      </c>
      <c r="J481">
        <f t="shared" si="151"/>
        <v>0.1072</v>
      </c>
      <c r="K481">
        <f t="shared" si="151"/>
        <v>4841.0619999999999</v>
      </c>
      <c r="L481">
        <f t="shared" si="151"/>
        <v>5.577</v>
      </c>
      <c r="M481">
        <f t="shared" si="151"/>
        <v>68508.012600000002</v>
      </c>
      <c r="N481">
        <f t="shared" si="151"/>
        <v>154610.17509999999</v>
      </c>
      <c r="O481">
        <f t="shared" si="151"/>
        <v>1090646.6494</v>
      </c>
      <c r="P481">
        <f t="shared" si="151"/>
        <v>7473823.6483000005</v>
      </c>
      <c r="Q481">
        <f t="shared" si="151"/>
        <v>207298508.05609998</v>
      </c>
      <c r="R481">
        <f t="shared" si="151"/>
        <v>326119.27629999997</v>
      </c>
      <c r="S481">
        <f t="shared" si="151"/>
        <v>10103929.979699999</v>
      </c>
      <c r="T481">
        <f t="shared" si="151"/>
        <v>197679.81890000001</v>
      </c>
      <c r="U481">
        <f t="shared" si="151"/>
        <v>1347129.5814</v>
      </c>
      <c r="V481">
        <f t="shared" si="151"/>
        <v>5710.6212000000005</v>
      </c>
      <c r="W481">
        <f t="shared" si="151"/>
        <v>0</v>
      </c>
      <c r="X481">
        <f t="shared" si="151"/>
        <v>24309403.185700003</v>
      </c>
      <c r="Y481">
        <f t="shared" si="151"/>
        <v>1005.3865000000001</v>
      </c>
      <c r="Z481">
        <f t="shared" si="151"/>
        <v>7635101.9097999996</v>
      </c>
      <c r="AA481">
        <f t="shared" si="151"/>
        <v>832.71550000000002</v>
      </c>
      <c r="AB481">
        <f t="shared" si="151"/>
        <v>2989527.7194000003</v>
      </c>
      <c r="AC481">
        <f t="shared" si="151"/>
        <v>25250.873599999999</v>
      </c>
      <c r="AD481">
        <f t="shared" si="151"/>
        <v>493885.11820000003</v>
      </c>
      <c r="AE481">
        <f t="shared" si="151"/>
        <v>0</v>
      </c>
      <c r="AF481">
        <f t="shared" si="151"/>
        <v>818990704</v>
      </c>
      <c r="AH481">
        <f>AF481</f>
        <v>818990704</v>
      </c>
      <c r="AI481" s="81">
        <f>$D481+$H481+$Q481</f>
        <v>736293310.40649998</v>
      </c>
      <c r="AJ481" s="80">
        <f>AH481-AI481</f>
        <v>82697393.593500018</v>
      </c>
      <c r="AK481" s="4">
        <f>AJ481/AH481</f>
        <v>0.10097476465801256</v>
      </c>
      <c r="AL481" t="s">
        <v>88</v>
      </c>
    </row>
    <row r="483" spans="1:38" x14ac:dyDescent="0.15">
      <c r="A483" t="s">
        <v>49</v>
      </c>
      <c r="B483" s="2">
        <f>B481/$AF481</f>
        <v>5.95296010832377E-5</v>
      </c>
      <c r="C483" s="2">
        <f>C481/$AF481</f>
        <v>2.1228939040314188E-2</v>
      </c>
      <c r="D483" s="2">
        <f>D481/$AF481</f>
        <v>0.54788323505806236</v>
      </c>
      <c r="E483" s="2">
        <f>E481/$AF481</f>
        <v>3.2300398674610597E-3</v>
      </c>
      <c r="F483" s="2">
        <f>F481/$AF481</f>
        <v>6.8557014316245517E-3</v>
      </c>
      <c r="G483" s="2">
        <f>G481/$AF481</f>
        <v>8.1141800114986411E-7</v>
      </c>
      <c r="H483" s="2">
        <f>H481/$AF481</f>
        <v>9.8027395876766871E-2</v>
      </c>
      <c r="I483" s="2">
        <f>I481/$AF481</f>
        <v>9.4449533495559663E-4</v>
      </c>
      <c r="J483" s="2">
        <f>J481/$AF481</f>
        <v>1.3089281658073618E-10</v>
      </c>
      <c r="K483" s="2">
        <f>K481/$AF481</f>
        <v>5.9110097054288424E-6</v>
      </c>
      <c r="L483" s="2">
        <f>L481/$AF481</f>
        <v>6.8096011014063961E-9</v>
      </c>
      <c r="M483" s="2">
        <f>M481/$AF481</f>
        <v>8.3649316488456751E-5</v>
      </c>
      <c r="N483" s="2">
        <f>N481/$AF481</f>
        <v>1.8878135532537129E-4</v>
      </c>
      <c r="O483" s="2">
        <f>O481/$AF481</f>
        <v>1.3316960059170586E-3</v>
      </c>
      <c r="P483" s="2">
        <f>P481/$AF481</f>
        <v>9.1256513801651166E-3</v>
      </c>
      <c r="Q483" s="2">
        <f>Q481/$AF481</f>
        <v>0.25311460440715816</v>
      </c>
      <c r="R483" s="2">
        <f>R481/$AF481</f>
        <v>3.981965542553948E-4</v>
      </c>
      <c r="S483" s="2">
        <f>S481/$AF481</f>
        <v>1.2337050872924193E-2</v>
      </c>
      <c r="T483" s="2">
        <f>T481/$AF481</f>
        <v>2.4137003989730269E-4</v>
      </c>
      <c r="U483" s="2">
        <f>U481/$AF481</f>
        <v>1.6448655336630048E-3</v>
      </c>
      <c r="V483" s="2">
        <f>V481/$AF481</f>
        <v>6.9727546016199963E-6</v>
      </c>
      <c r="W483" s="2">
        <f>W481/$AF481</f>
        <v>0</v>
      </c>
      <c r="X483" s="2">
        <f>X481/$AF481</f>
        <v>2.9682147876613753E-2</v>
      </c>
      <c r="Y483" s="2">
        <f>Y481/$AF481</f>
        <v>1.2275920777728389E-6</v>
      </c>
      <c r="Z483" s="2">
        <f>Z481/$AF481</f>
        <v>9.322574569539924E-3</v>
      </c>
      <c r="AA483" s="2">
        <f>AA481/$AF481</f>
        <v>1.0167581828865302E-6</v>
      </c>
      <c r="AB483" s="2">
        <f>AB481/$AF481</f>
        <v>3.6502584275974886E-3</v>
      </c>
      <c r="AC483" s="2">
        <f>AC481/$AF481</f>
        <v>3.0831697449889492E-5</v>
      </c>
      <c r="AD483" s="2">
        <f>AD481/$AF481</f>
        <v>6.030411771316027E-4</v>
      </c>
      <c r="AE483" s="2">
        <f>AE481/$AF481</f>
        <v>0</v>
      </c>
      <c r="AF483">
        <f>SUM(B483:AE483)</f>
        <v>1.0000000018974573</v>
      </c>
      <c r="AG483" t="s">
        <v>49</v>
      </c>
    </row>
    <row r="484" spans="1:38" x14ac:dyDescent="0.15">
      <c r="A484" t="s">
        <v>89</v>
      </c>
      <c r="B484" s="4">
        <f>B481/$AJ481</f>
        <v>5.8954929268571364E-4</v>
      </c>
      <c r="C484" s="4">
        <f>C481/$AJ481</f>
        <v>0.2102400447499298</v>
      </c>
      <c r="D484" s="4" t="s">
        <v>156</v>
      </c>
      <c r="E484" s="4">
        <f>E481/$AJ481</f>
        <v>3.1988585250985774E-2</v>
      </c>
      <c r="F484" s="4">
        <f>F481/$AJ481</f>
        <v>6.7895195941717293E-2</v>
      </c>
      <c r="G484" s="4">
        <f>G481/$AJ481</f>
        <v>8.035849391657646E-6</v>
      </c>
      <c r="H484" s="4" t="s">
        <v>156</v>
      </c>
      <c r="I484" s="4">
        <f>I481/$AJ481</f>
        <v>9.3537760464653778E-3</v>
      </c>
      <c r="J484" s="4">
        <f>J481/$AJ481</f>
        <v>1.2962923659594743E-9</v>
      </c>
      <c r="K484" s="4">
        <f>K481/$AJ481</f>
        <v>5.8539474941571866E-5</v>
      </c>
      <c r="L484" s="4">
        <f>L481/$AJ481</f>
        <v>6.7438642956678991E-8</v>
      </c>
      <c r="M484" s="4">
        <f>M481/$AJ481</f>
        <v>8.2841803862346525E-4</v>
      </c>
      <c r="N484" s="4">
        <f>N481/$AJ481</f>
        <v>1.8695894559868243E-3</v>
      </c>
      <c r="O484" s="4">
        <f>O481/$AJ481</f>
        <v>1.3188404156497193E-2</v>
      </c>
      <c r="P484" s="4">
        <f>P481/$AJ481</f>
        <v>9.0375564737114514E-2</v>
      </c>
      <c r="Q484" s="4" t="s">
        <v>156</v>
      </c>
      <c r="R484" s="4">
        <f>R481/$AJ481</f>
        <v>3.943525450185806E-3</v>
      </c>
      <c r="S484" s="4">
        <f>S481/$AJ481</f>
        <v>0.12217954569845312</v>
      </c>
      <c r="T484" s="4">
        <f>T481/$AJ481</f>
        <v>2.3903996282119535E-3</v>
      </c>
      <c r="U484" s="4">
        <f>U481/$AJ481</f>
        <v>1.6289867465736959E-2</v>
      </c>
      <c r="V484" s="4">
        <f>V481/$AJ481</f>
        <v>6.9054427858641156E-5</v>
      </c>
      <c r="W484" s="4">
        <f>W481/$AJ481</f>
        <v>0</v>
      </c>
      <c r="X484" s="4">
        <f>X481/$AJ481</f>
        <v>0.29395609860684546</v>
      </c>
      <c r="Y484" s="4">
        <f>Y481/$AJ481</f>
        <v>1.2157414596909654E-5</v>
      </c>
      <c r="Z484" s="4">
        <f>Z481/$AJ481</f>
        <v>9.2325786557801687E-2</v>
      </c>
      <c r="AA484" s="4">
        <f>AA481/$AJ481</f>
        <v>1.0069428597631777E-5</v>
      </c>
      <c r="AB484" s="4">
        <f>AB481/$AJ481</f>
        <v>3.6150204855246802E-2</v>
      </c>
      <c r="AC484" s="4">
        <f>AC481/$AJ481</f>
        <v>3.0534062202880246E-4</v>
      </c>
      <c r="AD484" s="4">
        <f>AD481/$AJ481</f>
        <v>5.9721969065639237E-3</v>
      </c>
      <c r="AE484" s="4">
        <f>AE481/$AJ481</f>
        <v>0</v>
      </c>
      <c r="AF484" s="4">
        <f>SUM(B484:AE484)</f>
        <v>1.000000018791402</v>
      </c>
      <c r="AG484" t="s">
        <v>89</v>
      </c>
    </row>
    <row r="486" spans="1:38" x14ac:dyDescent="0.15">
      <c r="A486" t="s">
        <v>109</v>
      </c>
      <c r="B486">
        <f t="shared" ref="B486:AB486" si="152">COUNTIF(B481,"&gt;1000")</f>
        <v>1</v>
      </c>
      <c r="C486">
        <f t="shared" si="152"/>
        <v>1</v>
      </c>
      <c r="D486">
        <f t="shared" si="152"/>
        <v>1</v>
      </c>
      <c r="E486">
        <f t="shared" si="152"/>
        <v>1</v>
      </c>
      <c r="F486">
        <f t="shared" si="152"/>
        <v>1</v>
      </c>
      <c r="G486">
        <f t="shared" si="152"/>
        <v>0</v>
      </c>
      <c r="H486">
        <f t="shared" si="152"/>
        <v>1</v>
      </c>
      <c r="I486">
        <f t="shared" si="152"/>
        <v>1</v>
      </c>
      <c r="J486">
        <f t="shared" si="152"/>
        <v>0</v>
      </c>
      <c r="K486">
        <f t="shared" si="152"/>
        <v>1</v>
      </c>
      <c r="L486">
        <f t="shared" si="152"/>
        <v>0</v>
      </c>
      <c r="M486">
        <f t="shared" si="152"/>
        <v>1</v>
      </c>
      <c r="N486">
        <f t="shared" si="152"/>
        <v>1</v>
      </c>
      <c r="O486">
        <f t="shared" si="152"/>
        <v>1</v>
      </c>
      <c r="P486">
        <f t="shared" si="152"/>
        <v>1</v>
      </c>
      <c r="Q486">
        <f t="shared" si="152"/>
        <v>1</v>
      </c>
      <c r="R486">
        <f t="shared" si="152"/>
        <v>1</v>
      </c>
      <c r="S486">
        <f t="shared" si="152"/>
        <v>1</v>
      </c>
      <c r="T486">
        <f t="shared" si="152"/>
        <v>1</v>
      </c>
      <c r="U486">
        <f t="shared" si="152"/>
        <v>1</v>
      </c>
      <c r="V486">
        <f t="shared" si="152"/>
        <v>1</v>
      </c>
      <c r="W486">
        <f t="shared" si="152"/>
        <v>0</v>
      </c>
      <c r="X486">
        <f t="shared" si="152"/>
        <v>1</v>
      </c>
      <c r="Y486">
        <f t="shared" si="152"/>
        <v>1</v>
      </c>
      <c r="Z486">
        <f t="shared" si="152"/>
        <v>1</v>
      </c>
      <c r="AA486">
        <f t="shared" si="152"/>
        <v>0</v>
      </c>
      <c r="AB486">
        <f t="shared" si="152"/>
        <v>1</v>
      </c>
      <c r="AC486">
        <f>COUNTIF(AC481,"&gt;1000")</f>
        <v>1</v>
      </c>
      <c r="AD486">
        <f>COUNTIF(AD481,"&gt;1000")</f>
        <v>1</v>
      </c>
      <c r="AE486">
        <f>COUNTIF(AE481,"&gt;1000")</f>
        <v>0</v>
      </c>
      <c r="AF486">
        <f>SUM(C486:AE486)-SUM($D486,$H486,$J486,$Q486,$V486)</f>
        <v>19</v>
      </c>
      <c r="AG486" t="s">
        <v>109</v>
      </c>
    </row>
    <row r="487" spans="1:38" x14ac:dyDescent="0.15">
      <c r="A487" t="s">
        <v>117</v>
      </c>
      <c r="AG487" t="s">
        <v>117</v>
      </c>
    </row>
    <row r="489" spans="1:38" x14ac:dyDescent="0.15">
      <c r="A489" s="9" t="s">
        <v>111</v>
      </c>
      <c r="B489">
        <f t="shared" ref="B489:AB489" si="153">COUNTIF(B484,"&gt;0.01")</f>
        <v>0</v>
      </c>
      <c r="C489">
        <f t="shared" si="153"/>
        <v>1</v>
      </c>
      <c r="D489">
        <f t="shared" si="153"/>
        <v>0</v>
      </c>
      <c r="E489">
        <f t="shared" si="153"/>
        <v>1</v>
      </c>
      <c r="F489">
        <f t="shared" si="153"/>
        <v>1</v>
      </c>
      <c r="G489">
        <f t="shared" si="153"/>
        <v>0</v>
      </c>
      <c r="H489">
        <f t="shared" si="153"/>
        <v>0</v>
      </c>
      <c r="I489">
        <f t="shared" si="153"/>
        <v>0</v>
      </c>
      <c r="J489">
        <f t="shared" si="153"/>
        <v>0</v>
      </c>
      <c r="K489">
        <f t="shared" si="153"/>
        <v>0</v>
      </c>
      <c r="L489">
        <f t="shared" si="153"/>
        <v>0</v>
      </c>
      <c r="M489">
        <f t="shared" si="153"/>
        <v>0</v>
      </c>
      <c r="N489">
        <f t="shared" si="153"/>
        <v>0</v>
      </c>
      <c r="O489">
        <f t="shared" si="153"/>
        <v>1</v>
      </c>
      <c r="P489">
        <f t="shared" si="153"/>
        <v>1</v>
      </c>
      <c r="Q489">
        <f t="shared" si="153"/>
        <v>0</v>
      </c>
      <c r="R489">
        <f t="shared" si="153"/>
        <v>0</v>
      </c>
      <c r="S489">
        <f t="shared" si="153"/>
        <v>1</v>
      </c>
      <c r="T489">
        <f t="shared" si="153"/>
        <v>0</v>
      </c>
      <c r="U489">
        <f t="shared" si="153"/>
        <v>1</v>
      </c>
      <c r="V489">
        <f t="shared" si="153"/>
        <v>0</v>
      </c>
      <c r="W489">
        <f t="shared" si="153"/>
        <v>0</v>
      </c>
      <c r="X489">
        <f t="shared" si="153"/>
        <v>1</v>
      </c>
      <c r="Y489">
        <f t="shared" si="153"/>
        <v>0</v>
      </c>
      <c r="Z489">
        <f t="shared" si="153"/>
        <v>1</v>
      </c>
      <c r="AA489">
        <f t="shared" si="153"/>
        <v>0</v>
      </c>
      <c r="AB489">
        <f t="shared" si="153"/>
        <v>1</v>
      </c>
      <c r="AC489">
        <f>COUNTIF(AC484,"&gt;0.01")</f>
        <v>0</v>
      </c>
      <c r="AD489">
        <f>COUNTIF(AD484,"&gt;0.01")</f>
        <v>0</v>
      </c>
      <c r="AE489">
        <f>COUNTIF(AE484,"&gt;0.01")</f>
        <v>0</v>
      </c>
      <c r="AF489">
        <f>SUM(C489:AE489)</f>
        <v>10</v>
      </c>
      <c r="AG489" s="9" t="s">
        <v>111</v>
      </c>
    </row>
  </sheetData>
  <mergeCells count="9">
    <mergeCell ref="A165:AF165"/>
    <mergeCell ref="AM165:BR165"/>
    <mergeCell ref="A171:AF171"/>
    <mergeCell ref="AM171:BR171"/>
    <mergeCell ref="A116:AI116"/>
    <mergeCell ref="A142:AF142"/>
    <mergeCell ref="A144:AF144"/>
    <mergeCell ref="A150:AF150"/>
    <mergeCell ref="A163:AF163"/>
  </mergeCells>
  <phoneticPr fontId="7" type="noConversion"/>
  <pageMargins left="0.78749999999999998" right="0.78749999999999998" top="1.05277777777778" bottom="1.05277777777778" header="0.78749999999999998" footer="0.78749999999999998"/>
  <pageSetup paperSize="10" firstPageNumber="0" orientation="portrait" horizontalDpi="4294967292" verticalDpi="4294967292"/>
  <headerFooter>
    <oddHeader>&amp;C&amp;"Times New Roman,Regular"&amp;12&amp;A</oddHeader>
    <oddFooter>&amp;C&amp;"Times New Roman,Regular"&amp;12Page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zoomScalePageLayoutView="90" workbookViewId="0">
      <selection activeCell="B5" sqref="B5"/>
    </sheetView>
  </sheetViews>
  <sheetFormatPr baseColWidth="10" defaultColWidth="8.83203125" defaultRowHeight="13" x14ac:dyDescent="0.15"/>
  <sheetData>
    <row r="1" spans="1:11" ht="14" thickBot="1" x14ac:dyDescent="0.2"/>
    <row r="2" spans="1:11" ht="15" thickTop="1" thickBot="1" x14ac:dyDescent="0.2">
      <c r="A2" s="10" t="s">
        <v>158</v>
      </c>
      <c r="B2" s="58"/>
    </row>
    <row r="3" spans="1:11" ht="15" thickTop="1" thickBot="1" x14ac:dyDescent="0.2">
      <c r="A3" s="59" t="s">
        <v>160</v>
      </c>
      <c r="B3" s="60" t="str">
        <f>Metrics!B3</f>
        <v>Other Experiments</v>
      </c>
    </row>
    <row r="4" spans="1:11" ht="15" thickTop="1" thickBot="1" x14ac:dyDescent="0.2">
      <c r="A4" s="15" t="s">
        <v>223</v>
      </c>
      <c r="B4" s="61" t="s">
        <v>320</v>
      </c>
    </row>
    <row r="5" spans="1:11" ht="15" thickTop="1" thickBot="1" x14ac:dyDescent="0.2">
      <c r="A5" s="15" t="s">
        <v>166</v>
      </c>
      <c r="B5" s="61" t="s">
        <v>167</v>
      </c>
    </row>
    <row r="7" spans="1:11" ht="14" thickBot="1" x14ac:dyDescent="0.2">
      <c r="A7" s="1" t="s">
        <v>237</v>
      </c>
    </row>
    <row r="8" spans="1:11" ht="16.5" customHeight="1" thickTop="1" thickBot="1" x14ac:dyDescent="0.2">
      <c r="A8" s="62" t="s">
        <v>238</v>
      </c>
      <c r="B8" s="103" t="s">
        <v>239</v>
      </c>
      <c r="C8" s="103"/>
      <c r="D8" s="103"/>
      <c r="E8" s="103"/>
      <c r="F8" s="103"/>
      <c r="G8" s="104" t="s">
        <v>240</v>
      </c>
      <c r="H8" s="104"/>
      <c r="I8" s="104"/>
      <c r="J8" s="104"/>
      <c r="K8" s="104"/>
    </row>
    <row r="9" spans="1:11" ht="38.25" customHeight="1" thickTop="1" thickBot="1" x14ac:dyDescent="0.2">
      <c r="A9" s="63"/>
      <c r="B9" s="114"/>
      <c r="C9" s="115"/>
      <c r="D9" s="115"/>
      <c r="E9" s="115"/>
      <c r="F9" s="115"/>
      <c r="G9" s="116"/>
      <c r="H9" s="116"/>
      <c r="I9" s="116"/>
      <c r="J9" s="116"/>
      <c r="K9" s="116"/>
    </row>
    <row r="10" spans="1:11" ht="69.75" customHeight="1" thickTop="1" thickBot="1" x14ac:dyDescent="0.2">
      <c r="A10" s="64"/>
      <c r="B10" s="111"/>
      <c r="C10" s="112"/>
      <c r="D10" s="112"/>
      <c r="E10" s="112"/>
      <c r="F10" s="112"/>
      <c r="G10" s="117"/>
      <c r="H10" s="117"/>
      <c r="I10" s="117"/>
      <c r="J10" s="117"/>
      <c r="K10" s="117"/>
    </row>
    <row r="11" spans="1:11" ht="69.75" customHeight="1" thickTop="1" thickBot="1" x14ac:dyDescent="0.2">
      <c r="A11" s="64"/>
      <c r="B11" s="109"/>
      <c r="C11" s="110"/>
      <c r="D11" s="110"/>
      <c r="E11" s="110"/>
      <c r="F11" s="110"/>
      <c r="G11" s="101"/>
      <c r="H11" s="101"/>
      <c r="I11" s="101"/>
      <c r="J11" s="101"/>
      <c r="K11" s="101"/>
    </row>
    <row r="12" spans="1:11" ht="90.5" customHeight="1" thickTop="1" thickBot="1" x14ac:dyDescent="0.2">
      <c r="A12" s="65"/>
      <c r="B12" s="111"/>
      <c r="C12" s="112"/>
      <c r="D12" s="112"/>
      <c r="E12" s="112"/>
      <c r="F12" s="112"/>
      <c r="G12" s="113"/>
      <c r="H12" s="113"/>
      <c r="I12" s="113"/>
      <c r="J12" s="113"/>
      <c r="K12" s="113"/>
    </row>
    <row r="13" spans="1:11" ht="14" thickTop="1" x14ac:dyDescent="0.15">
      <c r="A13" t="s">
        <v>249</v>
      </c>
    </row>
    <row r="15" spans="1:11" ht="14" thickBot="1" x14ac:dyDescent="0.2">
      <c r="A15" s="1" t="s">
        <v>250</v>
      </c>
    </row>
    <row r="16" spans="1:11" ht="15" thickTop="1" thickBot="1" x14ac:dyDescent="0.2">
      <c r="A16" s="102" t="s">
        <v>251</v>
      </c>
      <c r="B16" s="102"/>
      <c r="C16" s="102"/>
      <c r="D16" s="102"/>
      <c r="E16" s="102"/>
      <c r="F16" s="104" t="s">
        <v>252</v>
      </c>
      <c r="G16" s="104"/>
      <c r="H16" s="104"/>
      <c r="I16" s="104"/>
      <c r="J16" s="104"/>
    </row>
    <row r="17" spans="1:13" ht="87" customHeight="1" thickTop="1" thickBot="1" x14ac:dyDescent="0.2">
      <c r="A17" s="118"/>
      <c r="B17" s="118"/>
      <c r="C17" s="118"/>
      <c r="D17" s="118"/>
      <c r="E17" s="118"/>
      <c r="F17" s="118"/>
      <c r="G17" s="118"/>
      <c r="H17" s="118"/>
      <c r="I17" s="118"/>
      <c r="J17" s="118"/>
      <c r="M17" s="68"/>
    </row>
    <row r="18" spans="1:13" ht="54" customHeight="1" thickTop="1" thickBot="1" x14ac:dyDescent="0.2">
      <c r="A18" s="101"/>
      <c r="B18" s="101"/>
      <c r="C18" s="101"/>
      <c r="D18" s="101"/>
      <c r="E18" s="101"/>
      <c r="F18" s="101"/>
      <c r="G18" s="101"/>
      <c r="H18" s="101"/>
      <c r="I18" s="101"/>
      <c r="J18" s="101"/>
    </row>
    <row r="20" spans="1:13" ht="14" thickBot="1" x14ac:dyDescent="0.2">
      <c r="A20" s="1" t="s">
        <v>255</v>
      </c>
    </row>
    <row r="21" spans="1:13" ht="15" thickTop="1" thickBot="1" x14ac:dyDescent="0.2">
      <c r="A21" s="102" t="s">
        <v>251</v>
      </c>
      <c r="B21" s="102"/>
      <c r="C21" s="102"/>
      <c r="D21" s="102"/>
      <c r="E21" s="102"/>
      <c r="F21" s="104" t="s">
        <v>252</v>
      </c>
      <c r="G21" s="104"/>
      <c r="H21" s="104"/>
      <c r="I21" s="104"/>
      <c r="J21" s="104"/>
    </row>
    <row r="22" spans="1:13" ht="24.75" customHeight="1" thickTop="1" thickBot="1" x14ac:dyDescent="0.2">
      <c r="A22" s="101"/>
      <c r="B22" s="101"/>
      <c r="C22" s="101"/>
      <c r="D22" s="101"/>
      <c r="E22" s="101"/>
      <c r="F22" s="101"/>
      <c r="G22" s="101"/>
      <c r="H22" s="101"/>
      <c r="I22" s="101"/>
      <c r="J22" s="101"/>
    </row>
    <row r="23" spans="1:13" ht="25.5" customHeight="1" thickTop="1" thickBot="1" x14ac:dyDescent="0.2">
      <c r="A23" s="101"/>
      <c r="B23" s="101"/>
      <c r="C23" s="101"/>
      <c r="D23" s="101"/>
      <c r="E23" s="101"/>
      <c r="F23" s="101"/>
      <c r="G23" s="101"/>
      <c r="H23" s="101"/>
      <c r="I23" s="101"/>
      <c r="J23" s="101"/>
    </row>
    <row r="25" spans="1:13" ht="14" thickBot="1" x14ac:dyDescent="0.2">
      <c r="A25" s="1" t="s">
        <v>256</v>
      </c>
    </row>
    <row r="26" spans="1:13" ht="15" thickTop="1" thickBot="1" x14ac:dyDescent="0.2">
      <c r="A26" s="102" t="s">
        <v>257</v>
      </c>
      <c r="B26" s="102"/>
      <c r="C26" s="102"/>
      <c r="D26" s="102"/>
      <c r="E26" s="102"/>
      <c r="F26" s="103" t="s">
        <v>258</v>
      </c>
      <c r="G26" s="103"/>
      <c r="H26" s="104" t="s">
        <v>259</v>
      </c>
      <c r="I26" s="104"/>
      <c r="J26" s="104"/>
      <c r="K26" s="104"/>
      <c r="L26" s="104"/>
    </row>
    <row r="27" spans="1:13" ht="24.75" customHeight="1" thickTop="1" thickBot="1" x14ac:dyDescent="0.2">
      <c r="A27" s="101"/>
      <c r="B27" s="101"/>
      <c r="C27" s="101"/>
      <c r="D27" s="101"/>
      <c r="E27" s="101"/>
      <c r="F27" s="107"/>
      <c r="G27" s="107"/>
      <c r="H27" s="101"/>
      <c r="I27" s="101"/>
      <c r="J27" s="101"/>
      <c r="K27" s="101"/>
      <c r="L27" s="101"/>
    </row>
    <row r="28" spans="1:13" ht="24.75" customHeight="1" thickTop="1" thickBot="1" x14ac:dyDescent="0.2">
      <c r="A28" s="101"/>
      <c r="B28" s="101"/>
      <c r="C28" s="101"/>
      <c r="D28" s="101"/>
      <c r="E28" s="101"/>
      <c r="F28" s="107"/>
      <c r="G28" s="107"/>
      <c r="H28" s="101"/>
      <c r="I28" s="101"/>
      <c r="J28" s="101"/>
      <c r="K28" s="101"/>
      <c r="L28" s="101"/>
    </row>
    <row r="30" spans="1:13" ht="14" thickBot="1" x14ac:dyDescent="0.2">
      <c r="A30" s="1" t="s">
        <v>260</v>
      </c>
    </row>
    <row r="31" spans="1:13" ht="15" thickTop="1" thickBot="1" x14ac:dyDescent="0.2">
      <c r="A31" s="102" t="s">
        <v>257</v>
      </c>
      <c r="B31" s="102"/>
      <c r="C31" s="102"/>
      <c r="D31" s="102"/>
      <c r="E31" s="102"/>
      <c r="F31" s="103" t="s">
        <v>258</v>
      </c>
      <c r="G31" s="103"/>
      <c r="H31" s="104" t="s">
        <v>259</v>
      </c>
      <c r="I31" s="104"/>
      <c r="J31" s="104"/>
      <c r="K31" s="104"/>
      <c r="L31" s="104"/>
    </row>
    <row r="32" spans="1:13" ht="61.5" customHeight="1" thickTop="1" thickBot="1" x14ac:dyDescent="0.2">
      <c r="A32" s="105"/>
      <c r="B32" s="105"/>
      <c r="C32" s="105"/>
      <c r="D32" s="105"/>
      <c r="E32" s="105"/>
      <c r="F32" s="106"/>
      <c r="G32" s="106"/>
      <c r="H32" s="101"/>
      <c r="I32" s="101"/>
      <c r="J32" s="101"/>
      <c r="K32" s="101"/>
      <c r="L32" s="101"/>
    </row>
    <row r="33" spans="1:12" ht="24.75" customHeight="1" thickTop="1" thickBot="1" x14ac:dyDescent="0.2">
      <c r="F33" s="100"/>
      <c r="G33" s="100"/>
      <c r="H33" s="101"/>
      <c r="I33" s="101"/>
      <c r="J33" s="101"/>
      <c r="K33" s="101"/>
      <c r="L33" s="101"/>
    </row>
    <row r="34" spans="1:12" ht="13.5" customHeight="1" thickTop="1" thickBot="1" x14ac:dyDescent="0.2">
      <c r="A34" s="101"/>
      <c r="B34" s="101"/>
      <c r="C34" s="101"/>
      <c r="D34" s="101"/>
      <c r="E34" s="101"/>
    </row>
  </sheetData>
  <mergeCells count="40">
    <mergeCell ref="F33:G33"/>
    <mergeCell ref="H33:L33"/>
    <mergeCell ref="A34:E34"/>
    <mergeCell ref="A31:E31"/>
    <mergeCell ref="F31:G31"/>
    <mergeCell ref="H31:L31"/>
    <mergeCell ref="A32:E32"/>
    <mergeCell ref="F32:G32"/>
    <mergeCell ref="H32:L32"/>
    <mergeCell ref="A27:E27"/>
    <mergeCell ref="F27:G27"/>
    <mergeCell ref="H27:L27"/>
    <mergeCell ref="A28:E28"/>
    <mergeCell ref="F28:G28"/>
    <mergeCell ref="H28:L28"/>
    <mergeCell ref="A22:E22"/>
    <mergeCell ref="F22:J22"/>
    <mergeCell ref="A23:E23"/>
    <mergeCell ref="F23:J23"/>
    <mergeCell ref="A26:E26"/>
    <mergeCell ref="F26:G26"/>
    <mergeCell ref="H26:L26"/>
    <mergeCell ref="A17:E17"/>
    <mergeCell ref="F17:J17"/>
    <mergeCell ref="A18:E18"/>
    <mergeCell ref="F18:J18"/>
    <mergeCell ref="A21:E21"/>
    <mergeCell ref="F21:J21"/>
    <mergeCell ref="B11:F11"/>
    <mergeCell ref="G11:K11"/>
    <mergeCell ref="B12:F12"/>
    <mergeCell ref="G12:K12"/>
    <mergeCell ref="A16:E16"/>
    <mergeCell ref="F16:J16"/>
    <mergeCell ref="B8:F8"/>
    <mergeCell ref="G8:K8"/>
    <mergeCell ref="B9:F9"/>
    <mergeCell ref="G9:K9"/>
    <mergeCell ref="B10:F10"/>
    <mergeCell ref="G10:K10"/>
  </mergeCells>
  <pageMargins left="0.75" right="0.75" top="1" bottom="1" header="0.51180555555555496" footer="0.5118055555555549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9"/>
  <sheetViews>
    <sheetView topLeftCell="A2" workbookViewId="0">
      <selection activeCell="A5" sqref="A5"/>
    </sheetView>
  </sheetViews>
  <sheetFormatPr baseColWidth="10" defaultColWidth="8.83203125" defaultRowHeight="13" x14ac:dyDescent="0.15"/>
  <sheetData>
    <row r="2" spans="2:13" x14ac:dyDescent="0.15">
      <c r="B2" s="1" t="s">
        <v>265</v>
      </c>
    </row>
    <row r="3" spans="2:13" x14ac:dyDescent="0.15">
      <c r="B3" s="119" t="s">
        <v>266</v>
      </c>
      <c r="C3" s="119"/>
      <c r="D3" s="119"/>
      <c r="E3" s="119"/>
      <c r="F3" s="119"/>
      <c r="G3" s="120" t="s">
        <v>267</v>
      </c>
      <c r="H3" s="120"/>
      <c r="I3" s="120" t="s">
        <v>268</v>
      </c>
      <c r="J3" s="120"/>
      <c r="K3" s="120"/>
      <c r="L3" s="120"/>
      <c r="M3" s="120"/>
    </row>
    <row r="4" spans="2:13" ht="75.75" customHeight="1" x14ac:dyDescent="0.15">
      <c r="B4" s="121"/>
      <c r="C4" s="121"/>
      <c r="D4" s="121"/>
      <c r="E4" s="121"/>
      <c r="F4" s="121"/>
      <c r="G4" s="122"/>
      <c r="H4" s="122"/>
      <c r="I4" s="123"/>
      <c r="J4" s="123"/>
      <c r="K4" s="123"/>
      <c r="L4" s="123"/>
      <c r="M4" s="123"/>
    </row>
    <row r="5" spans="2:13" x14ac:dyDescent="0.15">
      <c r="B5" s="124"/>
      <c r="C5" s="124"/>
      <c r="D5" s="124"/>
      <c r="E5" s="124"/>
      <c r="F5" s="124"/>
      <c r="G5" s="122"/>
      <c r="H5" s="122"/>
      <c r="I5" s="123"/>
      <c r="J5" s="123"/>
      <c r="K5" s="123"/>
      <c r="L5" s="123"/>
      <c r="M5" s="123"/>
    </row>
    <row r="6" spans="2:13" x14ac:dyDescent="0.15">
      <c r="B6" s="119" t="s">
        <v>269</v>
      </c>
      <c r="C6" s="119"/>
      <c r="D6" s="119"/>
      <c r="E6" s="119"/>
      <c r="F6" s="119"/>
      <c r="G6" s="120" t="s">
        <v>267</v>
      </c>
      <c r="H6" s="120"/>
      <c r="I6" s="120" t="s">
        <v>268</v>
      </c>
      <c r="J6" s="120"/>
      <c r="K6" s="120"/>
      <c r="L6" s="120"/>
      <c r="M6" s="120"/>
    </row>
    <row r="7" spans="2:13" ht="12.75" customHeight="1" x14ac:dyDescent="0.15">
      <c r="B7" s="123"/>
      <c r="C7" s="123"/>
      <c r="D7" s="123"/>
      <c r="E7" s="123"/>
      <c r="F7" s="123"/>
      <c r="G7" s="125"/>
      <c r="H7" s="125"/>
      <c r="I7" s="101"/>
      <c r="J7" s="101"/>
      <c r="K7" s="101"/>
      <c r="L7" s="101"/>
      <c r="M7" s="101"/>
    </row>
    <row r="8" spans="2:13" x14ac:dyDescent="0.15">
      <c r="B8" s="123"/>
      <c r="C8" s="123"/>
      <c r="D8" s="123"/>
      <c r="E8" s="123"/>
      <c r="F8" s="123"/>
      <c r="G8" s="125"/>
      <c r="H8" s="125"/>
      <c r="I8" s="126"/>
      <c r="J8" s="126"/>
      <c r="K8" s="126"/>
      <c r="L8" s="126"/>
      <c r="M8" s="126"/>
    </row>
    <row r="9" spans="2:13" x14ac:dyDescent="0.15">
      <c r="B9" s="119" t="s">
        <v>270</v>
      </c>
      <c r="C9" s="119"/>
      <c r="D9" s="119"/>
      <c r="E9" s="119"/>
      <c r="F9" s="119"/>
      <c r="G9" s="120" t="s">
        <v>267</v>
      </c>
      <c r="H9" s="120"/>
      <c r="I9" s="120" t="s">
        <v>268</v>
      </c>
      <c r="J9" s="120"/>
      <c r="K9" s="120"/>
      <c r="L9" s="120"/>
      <c r="M9" s="120"/>
    </row>
    <row r="10" spans="2:13" ht="12.75" customHeight="1" x14ac:dyDescent="0.15">
      <c r="B10" s="123"/>
      <c r="C10" s="123"/>
      <c r="D10" s="123"/>
      <c r="E10" s="123"/>
      <c r="F10" s="123"/>
      <c r="G10" s="125"/>
      <c r="H10" s="125"/>
      <c r="I10" s="101"/>
      <c r="J10" s="101"/>
      <c r="K10" s="101"/>
      <c r="L10" s="101"/>
      <c r="M10" s="101"/>
    </row>
    <row r="11" spans="2:13" x14ac:dyDescent="0.15">
      <c r="B11" s="123"/>
      <c r="C11" s="123"/>
      <c r="D11" s="123"/>
      <c r="E11" s="123"/>
      <c r="F11" s="123"/>
      <c r="G11" s="125"/>
      <c r="H11" s="125"/>
      <c r="I11" s="126"/>
      <c r="J11" s="126"/>
      <c r="K11" s="126"/>
      <c r="L11" s="126"/>
      <c r="M11" s="126"/>
    </row>
    <row r="12" spans="2:13" x14ac:dyDescent="0.15">
      <c r="B12" s="119" t="s">
        <v>271</v>
      </c>
      <c r="C12" s="119"/>
      <c r="D12" s="119"/>
      <c r="E12" s="119"/>
      <c r="F12" s="119"/>
      <c r="G12" s="120" t="s">
        <v>267</v>
      </c>
      <c r="H12" s="120"/>
      <c r="I12" s="120" t="s">
        <v>268</v>
      </c>
      <c r="J12" s="120"/>
      <c r="K12" s="120"/>
      <c r="L12" s="120"/>
      <c r="M12" s="120"/>
    </row>
    <row r="13" spans="2:13" ht="12.75" customHeight="1" x14ac:dyDescent="0.15">
      <c r="B13" s="123"/>
      <c r="C13" s="123"/>
      <c r="D13" s="123"/>
      <c r="E13" s="123"/>
      <c r="F13" s="123"/>
      <c r="G13" s="125"/>
      <c r="H13" s="125"/>
      <c r="I13" s="101"/>
      <c r="J13" s="101"/>
      <c r="K13" s="101"/>
      <c r="L13" s="101"/>
      <c r="M13" s="101"/>
    </row>
    <row r="14" spans="2:13" x14ac:dyDescent="0.15">
      <c r="B14" s="123"/>
      <c r="C14" s="123"/>
      <c r="D14" s="123"/>
      <c r="E14" s="123"/>
      <c r="F14" s="123"/>
      <c r="G14" s="125"/>
      <c r="H14" s="125"/>
      <c r="I14" s="126"/>
      <c r="J14" s="126"/>
      <c r="K14" s="126"/>
      <c r="L14" s="126"/>
      <c r="M14" s="126"/>
    </row>
    <row r="15" spans="2:13" x14ac:dyDescent="0.15">
      <c r="B15" s="119" t="s">
        <v>272</v>
      </c>
      <c r="C15" s="119"/>
      <c r="D15" s="119"/>
      <c r="E15" s="119"/>
      <c r="F15" s="119"/>
      <c r="G15" s="120" t="s">
        <v>267</v>
      </c>
      <c r="H15" s="120"/>
      <c r="I15" s="120" t="s">
        <v>268</v>
      </c>
      <c r="J15" s="120"/>
      <c r="K15" s="120"/>
      <c r="L15" s="120"/>
      <c r="M15" s="120"/>
    </row>
    <row r="16" spans="2:13" ht="12.75" customHeight="1" x14ac:dyDescent="0.15">
      <c r="B16" s="123"/>
      <c r="C16" s="123"/>
      <c r="D16" s="123"/>
      <c r="E16" s="123"/>
      <c r="F16" s="123"/>
      <c r="G16" s="125"/>
      <c r="H16" s="125"/>
      <c r="I16" s="101"/>
      <c r="J16" s="101"/>
      <c r="K16" s="101"/>
      <c r="L16" s="101"/>
      <c r="M16" s="101"/>
    </row>
    <row r="17" spans="2:13" x14ac:dyDescent="0.15">
      <c r="B17" s="123"/>
      <c r="C17" s="123"/>
      <c r="D17" s="123"/>
      <c r="E17" s="123"/>
      <c r="F17" s="123"/>
      <c r="G17" s="125"/>
      <c r="H17" s="125"/>
      <c r="I17" s="126"/>
      <c r="J17" s="126"/>
      <c r="K17" s="126"/>
      <c r="L17" s="126"/>
      <c r="M17" s="126"/>
    </row>
    <row r="18" spans="2:13" x14ac:dyDescent="0.15">
      <c r="B18" s="119" t="s">
        <v>273</v>
      </c>
      <c r="C18" s="119"/>
      <c r="D18" s="119"/>
      <c r="E18" s="119"/>
      <c r="F18" s="119"/>
      <c r="G18" s="120" t="s">
        <v>267</v>
      </c>
      <c r="H18" s="120"/>
      <c r="I18" s="120" t="s">
        <v>268</v>
      </c>
      <c r="J18" s="120"/>
      <c r="K18" s="120"/>
      <c r="L18" s="120"/>
      <c r="M18" s="120"/>
    </row>
    <row r="19" spans="2:13" ht="12.75" customHeight="1" x14ac:dyDescent="0.15">
      <c r="B19" s="123"/>
      <c r="C19" s="123"/>
      <c r="D19" s="123"/>
      <c r="E19" s="123"/>
      <c r="F19" s="123"/>
      <c r="G19" s="125"/>
      <c r="H19" s="125"/>
      <c r="I19" s="101"/>
      <c r="J19" s="101"/>
      <c r="K19" s="101"/>
      <c r="L19" s="101"/>
      <c r="M19" s="101"/>
    </row>
    <row r="20" spans="2:13" x14ac:dyDescent="0.15">
      <c r="B20" s="123"/>
      <c r="C20" s="123"/>
      <c r="D20" s="123"/>
      <c r="E20" s="123"/>
      <c r="F20" s="123"/>
      <c r="G20" s="125"/>
      <c r="H20" s="125"/>
      <c r="I20" s="126"/>
      <c r="J20" s="126"/>
      <c r="K20" s="126"/>
      <c r="L20" s="126"/>
      <c r="M20" s="126"/>
    </row>
    <row r="21" spans="2:13" x14ac:dyDescent="0.15">
      <c r="B21" s="119" t="s">
        <v>274</v>
      </c>
      <c r="C21" s="119"/>
      <c r="D21" s="119"/>
      <c r="E21" s="119"/>
      <c r="F21" s="119"/>
      <c r="G21" s="120" t="s">
        <v>267</v>
      </c>
      <c r="H21" s="120"/>
      <c r="I21" s="120" t="s">
        <v>268</v>
      </c>
      <c r="J21" s="120"/>
      <c r="K21" s="120"/>
      <c r="L21" s="120"/>
      <c r="M21" s="120"/>
    </row>
    <row r="22" spans="2:13" ht="12.75" customHeight="1" x14ac:dyDescent="0.15">
      <c r="B22" s="123"/>
      <c r="C22" s="123"/>
      <c r="D22" s="123"/>
      <c r="E22" s="123"/>
      <c r="F22" s="123"/>
      <c r="G22" s="125"/>
      <c r="H22" s="125"/>
      <c r="I22" s="101"/>
      <c r="J22" s="101"/>
      <c r="K22" s="101"/>
      <c r="L22" s="101"/>
      <c r="M22" s="101"/>
    </row>
    <row r="23" spans="2:13" x14ac:dyDescent="0.15">
      <c r="B23" s="123"/>
      <c r="C23" s="123"/>
      <c r="D23" s="123"/>
      <c r="E23" s="123"/>
      <c r="F23" s="123"/>
      <c r="G23" s="125"/>
      <c r="H23" s="125"/>
      <c r="I23" s="126"/>
      <c r="J23" s="126"/>
      <c r="K23" s="126"/>
      <c r="L23" s="126"/>
      <c r="M23" s="126"/>
    </row>
    <row r="24" spans="2:13" x14ac:dyDescent="0.15">
      <c r="B24" s="119" t="s">
        <v>275</v>
      </c>
      <c r="C24" s="119"/>
      <c r="D24" s="119"/>
      <c r="E24" s="119"/>
      <c r="F24" s="119"/>
      <c r="G24" s="120" t="s">
        <v>267</v>
      </c>
      <c r="H24" s="120"/>
      <c r="I24" s="120" t="s">
        <v>268</v>
      </c>
      <c r="J24" s="120"/>
      <c r="K24" s="120"/>
      <c r="L24" s="120"/>
      <c r="M24" s="120"/>
    </row>
    <row r="25" spans="2:13" ht="12.75" customHeight="1" x14ac:dyDescent="0.15">
      <c r="B25" s="123"/>
      <c r="C25" s="123"/>
      <c r="D25" s="123"/>
      <c r="E25" s="123"/>
      <c r="F25" s="123"/>
      <c r="G25" s="125"/>
      <c r="H25" s="125"/>
      <c r="I25" s="101"/>
      <c r="J25" s="101"/>
      <c r="K25" s="101"/>
      <c r="L25" s="101"/>
      <c r="M25" s="101"/>
    </row>
    <row r="26" spans="2:13" x14ac:dyDescent="0.15">
      <c r="B26" s="123"/>
      <c r="C26" s="123"/>
      <c r="D26" s="123"/>
      <c r="E26" s="123"/>
      <c r="F26" s="123"/>
      <c r="G26" s="125"/>
      <c r="H26" s="125"/>
      <c r="I26" s="126"/>
      <c r="J26" s="126"/>
      <c r="K26" s="126"/>
      <c r="L26" s="126"/>
      <c r="M26" s="126"/>
    </row>
    <row r="27" spans="2:13" x14ac:dyDescent="0.15">
      <c r="B27" s="119" t="s">
        <v>276</v>
      </c>
      <c r="C27" s="119"/>
      <c r="D27" s="119"/>
      <c r="E27" s="119"/>
      <c r="F27" s="119"/>
      <c r="G27" s="120" t="s">
        <v>267</v>
      </c>
      <c r="H27" s="120"/>
      <c r="I27" s="120" t="s">
        <v>268</v>
      </c>
      <c r="J27" s="120"/>
      <c r="K27" s="120"/>
      <c r="L27" s="120"/>
      <c r="M27" s="120"/>
    </row>
    <row r="28" spans="2:13" ht="12.75" customHeight="1" x14ac:dyDescent="0.15">
      <c r="B28" s="123"/>
      <c r="C28" s="123"/>
      <c r="D28" s="123"/>
      <c r="E28" s="123"/>
      <c r="F28" s="123"/>
      <c r="G28" s="125"/>
      <c r="H28" s="125"/>
      <c r="I28" s="101"/>
      <c r="J28" s="101"/>
      <c r="K28" s="101"/>
      <c r="L28" s="101"/>
      <c r="M28" s="101"/>
    </row>
    <row r="29" spans="2:13" x14ac:dyDescent="0.15">
      <c r="B29" s="123"/>
      <c r="C29" s="123"/>
      <c r="D29" s="123"/>
      <c r="E29" s="123"/>
      <c r="F29" s="123"/>
      <c r="G29" s="125"/>
      <c r="H29" s="125"/>
      <c r="I29" s="126"/>
      <c r="J29" s="126"/>
      <c r="K29" s="126"/>
      <c r="L29" s="126"/>
      <c r="M29" s="126"/>
    </row>
  </sheetData>
  <mergeCells count="81">
    <mergeCell ref="B29:F29"/>
    <mergeCell ref="G29:H29"/>
    <mergeCell ref="I29:M29"/>
    <mergeCell ref="B27:F27"/>
    <mergeCell ref="G27:H27"/>
    <mergeCell ref="I27:M27"/>
    <mergeCell ref="B28:F28"/>
    <mergeCell ref="G28:H28"/>
    <mergeCell ref="I28:M28"/>
    <mergeCell ref="B25:F25"/>
    <mergeCell ref="G25:H25"/>
    <mergeCell ref="I25:M25"/>
    <mergeCell ref="B26:F26"/>
    <mergeCell ref="G26:H26"/>
    <mergeCell ref="I26:M26"/>
    <mergeCell ref="B23:F23"/>
    <mergeCell ref="G23:H23"/>
    <mergeCell ref="I23:M23"/>
    <mergeCell ref="B24:F24"/>
    <mergeCell ref="G24:H24"/>
    <mergeCell ref="I24:M24"/>
    <mergeCell ref="B21:F21"/>
    <mergeCell ref="G21:H21"/>
    <mergeCell ref="I21:M21"/>
    <mergeCell ref="B22:F22"/>
    <mergeCell ref="G22:H22"/>
    <mergeCell ref="I22:M22"/>
    <mergeCell ref="B19:F19"/>
    <mergeCell ref="G19:H19"/>
    <mergeCell ref="I19:M19"/>
    <mergeCell ref="B20:F20"/>
    <mergeCell ref="G20:H20"/>
    <mergeCell ref="I20:M20"/>
    <mergeCell ref="B17:F17"/>
    <mergeCell ref="G17:H17"/>
    <mergeCell ref="I17:M17"/>
    <mergeCell ref="B18:F18"/>
    <mergeCell ref="G18:H18"/>
    <mergeCell ref="I18:M18"/>
    <mergeCell ref="B15:F15"/>
    <mergeCell ref="G15:H15"/>
    <mergeCell ref="I15:M15"/>
    <mergeCell ref="B16:F16"/>
    <mergeCell ref="G16:H16"/>
    <mergeCell ref="I16:M16"/>
    <mergeCell ref="B13:F13"/>
    <mergeCell ref="G13:H13"/>
    <mergeCell ref="I13:M13"/>
    <mergeCell ref="B14:F14"/>
    <mergeCell ref="G14:H14"/>
    <mergeCell ref="I14:M14"/>
    <mergeCell ref="B11:F11"/>
    <mergeCell ref="G11:H11"/>
    <mergeCell ref="I11:M11"/>
    <mergeCell ref="B12:F12"/>
    <mergeCell ref="G12:H12"/>
    <mergeCell ref="I12:M12"/>
    <mergeCell ref="B9:F9"/>
    <mergeCell ref="G9:H9"/>
    <mergeCell ref="I9:M9"/>
    <mergeCell ref="B10:F10"/>
    <mergeCell ref="G10:H10"/>
    <mergeCell ref="I10:M10"/>
    <mergeCell ref="B7:F7"/>
    <mergeCell ref="G7:H7"/>
    <mergeCell ref="I7:M7"/>
    <mergeCell ref="B8:F8"/>
    <mergeCell ref="G8:H8"/>
    <mergeCell ref="I8:M8"/>
    <mergeCell ref="B5:F5"/>
    <mergeCell ref="G5:H5"/>
    <mergeCell ref="I5:M5"/>
    <mergeCell ref="B6:F6"/>
    <mergeCell ref="G6:H6"/>
    <mergeCell ref="I6:M6"/>
    <mergeCell ref="B3:F3"/>
    <mergeCell ref="G3:H3"/>
    <mergeCell ref="I3:M3"/>
    <mergeCell ref="B4:F4"/>
    <mergeCell ref="G4:H4"/>
    <mergeCell ref="I4:M4"/>
  </mergeCells>
  <pageMargins left="0.7" right="0.7" top="0.75" bottom="0.75" header="0.51180555555555496" footer="0.511805555555554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abSelected="1" zoomScale="90" zoomScaleNormal="90" workbookViewId="0">
      <selection activeCell="S15" sqref="S15"/>
    </sheetView>
  </sheetViews>
  <sheetFormatPr baseColWidth="10" defaultColWidth="8.83203125" defaultRowHeight="13" x14ac:dyDescent="0.15"/>
  <cols>
    <col min="1" max="1" width="12.5" customWidth="1"/>
    <col min="2" max="2" width="19" customWidth="1"/>
    <col min="3" max="3" width="12.5" customWidth="1"/>
    <col min="13" max="13" width="23.1640625" customWidth="1"/>
    <col min="14" max="17" width="27.83203125" customWidth="1"/>
    <col min="18" max="18" width="37.83203125" customWidth="1"/>
    <col min="19" max="19" width="22.83203125" customWidth="1"/>
  </cols>
  <sheetData>
    <row r="1" spans="1:19" ht="14" thickBot="1" x14ac:dyDescent="0.2"/>
    <row r="2" spans="1:19" ht="15" thickTop="1" thickBot="1" x14ac:dyDescent="0.2">
      <c r="A2" s="10" t="s">
        <v>158</v>
      </c>
      <c r="B2" s="11"/>
      <c r="C2" s="12"/>
      <c r="D2" s="13"/>
      <c r="E2" s="14" t="s">
        <v>159</v>
      </c>
    </row>
    <row r="3" spans="1:19" ht="28" thickTop="1" thickBot="1" x14ac:dyDescent="0.2">
      <c r="A3" s="15" t="s">
        <v>160</v>
      </c>
      <c r="B3" s="16" t="s">
        <v>161</v>
      </c>
      <c r="C3" s="17" t="s">
        <v>162</v>
      </c>
      <c r="D3" s="18"/>
      <c r="E3" s="19" t="s">
        <v>163</v>
      </c>
    </row>
    <row r="4" spans="1:19" ht="15" thickTop="1" thickBot="1" x14ac:dyDescent="0.2">
      <c r="A4" s="15" t="s">
        <v>164</v>
      </c>
      <c r="B4" s="72">
        <v>2017</v>
      </c>
      <c r="C4" s="12"/>
      <c r="D4" s="20"/>
      <c r="E4" s="19" t="s">
        <v>165</v>
      </c>
    </row>
    <row r="5" spans="1:19" ht="15" thickTop="1" thickBot="1" x14ac:dyDescent="0.2">
      <c r="A5" s="15" t="s">
        <v>166</v>
      </c>
      <c r="B5" s="16" t="s">
        <v>167</v>
      </c>
      <c r="C5" s="12"/>
      <c r="D5" s="21"/>
      <c r="E5" s="19" t="s">
        <v>168</v>
      </c>
    </row>
    <row r="6" spans="1:19" ht="15" thickTop="1" thickBot="1" x14ac:dyDescent="0.2">
      <c r="D6" s="22"/>
      <c r="E6" s="23" t="s">
        <v>169</v>
      </c>
    </row>
    <row r="7" spans="1:19" ht="15" thickTop="1" thickBot="1" x14ac:dyDescent="0.2"/>
    <row r="8" spans="1:19" ht="15" thickTop="1" thickBot="1" x14ac:dyDescent="0.2">
      <c r="A8" s="10" t="s">
        <v>170</v>
      </c>
      <c r="B8" s="24" t="s">
        <v>171</v>
      </c>
      <c r="C8" s="24" t="s">
        <v>172</v>
      </c>
      <c r="D8" s="10" t="s">
        <v>173</v>
      </c>
      <c r="E8" s="10" t="s">
        <v>174</v>
      </c>
      <c r="F8" s="10" t="s">
        <v>175</v>
      </c>
      <c r="G8" s="10" t="s">
        <v>176</v>
      </c>
      <c r="H8" s="10" t="s">
        <v>177</v>
      </c>
      <c r="I8" s="10" t="s">
        <v>277</v>
      </c>
      <c r="J8" s="10" t="s">
        <v>286</v>
      </c>
      <c r="K8" s="10" t="s">
        <v>310</v>
      </c>
      <c r="L8" s="10" t="s">
        <v>325</v>
      </c>
      <c r="M8" s="10" t="s">
        <v>178</v>
      </c>
      <c r="N8" s="10" t="s">
        <v>179</v>
      </c>
      <c r="O8" s="10" t="s">
        <v>180</v>
      </c>
      <c r="P8" s="10" t="s">
        <v>278</v>
      </c>
      <c r="Q8" s="10" t="s">
        <v>287</v>
      </c>
      <c r="R8" s="10" t="s">
        <v>311</v>
      </c>
      <c r="S8" s="10" t="s">
        <v>319</v>
      </c>
    </row>
    <row r="9" spans="1:19" ht="54" thickTop="1" thickBot="1" x14ac:dyDescent="0.2">
      <c r="A9" s="25" t="s">
        <v>181</v>
      </c>
      <c r="B9" s="26" t="s">
        <v>182</v>
      </c>
      <c r="C9" s="27" t="s">
        <v>183</v>
      </c>
      <c r="D9" s="28"/>
      <c r="E9" s="29">
        <v>0.75</v>
      </c>
      <c r="F9" s="30">
        <v>0.91200000000000003</v>
      </c>
      <c r="G9" s="30">
        <v>0.85699999999999998</v>
      </c>
      <c r="H9" s="30">
        <v>0.83</v>
      </c>
      <c r="I9" s="85">
        <v>0.84699999999999998</v>
      </c>
      <c r="J9" s="85">
        <v>0.85978297981393004</v>
      </c>
      <c r="K9" s="85">
        <v>0.86499999999999999</v>
      </c>
      <c r="L9" s="85">
        <v>0.88</v>
      </c>
      <c r="M9" s="73" t="s">
        <v>184</v>
      </c>
      <c r="N9" s="73" t="s">
        <v>185</v>
      </c>
      <c r="O9" s="75" t="s">
        <v>186</v>
      </c>
      <c r="P9" s="82" t="s">
        <v>159</v>
      </c>
      <c r="Q9" s="91" t="s">
        <v>159</v>
      </c>
      <c r="R9" s="73" t="s">
        <v>159</v>
      </c>
      <c r="S9" s="94" t="s">
        <v>159</v>
      </c>
    </row>
    <row r="10" spans="1:19" ht="54" thickTop="1" thickBot="1" x14ac:dyDescent="0.2">
      <c r="A10" s="25" t="s">
        <v>187</v>
      </c>
      <c r="B10" s="31" t="s">
        <v>188</v>
      </c>
      <c r="C10" s="27" t="s">
        <v>183</v>
      </c>
      <c r="D10" s="28"/>
      <c r="E10" s="32" t="s">
        <v>189</v>
      </c>
      <c r="F10" s="30">
        <v>3.9E-2</v>
      </c>
      <c r="G10" s="30">
        <v>4.9000000000000002E-2</v>
      </c>
      <c r="H10" s="30">
        <v>3.9E-2</v>
      </c>
      <c r="I10" s="85">
        <v>3.9E-2</v>
      </c>
      <c r="J10" s="85">
        <v>3.7999999999999999E-2</v>
      </c>
      <c r="K10" s="85">
        <v>0.05</v>
      </c>
      <c r="L10" s="85">
        <v>4.2500000000000003E-2</v>
      </c>
      <c r="M10" s="73" t="s">
        <v>190</v>
      </c>
      <c r="N10" s="73" t="s">
        <v>159</v>
      </c>
      <c r="O10" s="75" t="s">
        <v>159</v>
      </c>
      <c r="P10" s="82" t="s">
        <v>159</v>
      </c>
      <c r="Q10" s="91" t="s">
        <v>159</v>
      </c>
      <c r="R10" s="73" t="s">
        <v>159</v>
      </c>
      <c r="S10" s="94" t="s">
        <v>159</v>
      </c>
    </row>
    <row r="11" spans="1:19" ht="157" customHeight="1" thickTop="1" thickBot="1" x14ac:dyDescent="0.2">
      <c r="A11" s="33" t="s">
        <v>191</v>
      </c>
      <c r="B11" s="34" t="s">
        <v>192</v>
      </c>
      <c r="C11" s="27" t="s">
        <v>193</v>
      </c>
      <c r="D11" s="28"/>
      <c r="E11" s="32" t="s">
        <v>194</v>
      </c>
      <c r="F11" s="69">
        <v>1</v>
      </c>
      <c r="G11" s="35">
        <v>3</v>
      </c>
      <c r="H11" s="35">
        <v>1</v>
      </c>
      <c r="I11" s="86">
        <v>1</v>
      </c>
      <c r="J11" s="86">
        <v>0</v>
      </c>
      <c r="K11" s="86">
        <v>3</v>
      </c>
      <c r="L11" s="86">
        <v>0</v>
      </c>
      <c r="M11" s="36" t="s">
        <v>195</v>
      </c>
      <c r="N11" s="70" t="s">
        <v>196</v>
      </c>
      <c r="O11" s="70" t="s">
        <v>197</v>
      </c>
      <c r="P11" s="70" t="s">
        <v>284</v>
      </c>
      <c r="Q11" s="70"/>
      <c r="R11" s="66" t="s">
        <v>316</v>
      </c>
      <c r="S11" s="66" t="s">
        <v>156</v>
      </c>
    </row>
    <row r="12" spans="1:19" ht="41" thickTop="1" thickBot="1" x14ac:dyDescent="0.2">
      <c r="A12" s="33" t="s">
        <v>198</v>
      </c>
      <c r="B12" s="37" t="s">
        <v>199</v>
      </c>
      <c r="C12" s="27" t="s">
        <v>200</v>
      </c>
      <c r="D12" s="38"/>
      <c r="E12" s="38">
        <v>0.75</v>
      </c>
      <c r="F12" s="39">
        <v>0.84399999999999997</v>
      </c>
      <c r="G12" s="39">
        <v>0.89500000000000002</v>
      </c>
      <c r="H12" s="39">
        <v>0.91800000000000004</v>
      </c>
      <c r="I12" s="87">
        <v>0.85899999999999999</v>
      </c>
      <c r="J12" s="87">
        <v>0.78600000000000003</v>
      </c>
      <c r="K12" s="87">
        <v>0.755</v>
      </c>
      <c r="L12" s="87">
        <v>0.89</v>
      </c>
      <c r="M12" s="73" t="s">
        <v>201</v>
      </c>
      <c r="N12" s="73" t="s">
        <v>202</v>
      </c>
      <c r="O12" s="75" t="s">
        <v>159</v>
      </c>
      <c r="P12" s="82" t="s">
        <v>159</v>
      </c>
      <c r="Q12" s="91" t="s">
        <v>289</v>
      </c>
      <c r="R12" s="73" t="s">
        <v>312</v>
      </c>
      <c r="S12" s="94" t="s">
        <v>321</v>
      </c>
    </row>
    <row r="13" spans="1:19" ht="41" thickTop="1" thickBot="1" x14ac:dyDescent="0.2">
      <c r="A13" s="33" t="s">
        <v>203</v>
      </c>
      <c r="B13" s="31" t="s">
        <v>204</v>
      </c>
      <c r="C13" s="27" t="s">
        <v>205</v>
      </c>
      <c r="D13" s="28"/>
      <c r="E13" s="32" t="s">
        <v>206</v>
      </c>
      <c r="F13" s="78">
        <v>0.14949999999999999</v>
      </c>
      <c r="G13" s="78">
        <v>0.125</v>
      </c>
      <c r="H13" s="78">
        <v>0.20499999999999999</v>
      </c>
      <c r="I13" s="87">
        <v>0.06</v>
      </c>
      <c r="J13" s="87">
        <v>0.1132</v>
      </c>
      <c r="K13" s="87">
        <v>0.14000000000000001</v>
      </c>
      <c r="L13" s="87">
        <v>0.10680000000000001</v>
      </c>
      <c r="M13" s="73" t="s">
        <v>207</v>
      </c>
      <c r="N13" s="73" t="s">
        <v>208</v>
      </c>
      <c r="O13" s="75" t="s">
        <v>209</v>
      </c>
      <c r="P13" s="82" t="s">
        <v>282</v>
      </c>
      <c r="Q13" s="91" t="s">
        <v>290</v>
      </c>
      <c r="R13" s="73" t="s">
        <v>313</v>
      </c>
      <c r="S13" s="94" t="s">
        <v>289</v>
      </c>
    </row>
    <row r="14" spans="1:19" ht="54.75" customHeight="1" thickTop="1" thickBot="1" x14ac:dyDescent="0.2">
      <c r="A14" s="40"/>
      <c r="B14" s="41"/>
      <c r="C14" s="42"/>
      <c r="D14" s="42"/>
      <c r="E14" s="42"/>
      <c r="F14" s="42"/>
      <c r="G14" s="42"/>
      <c r="H14" s="42"/>
      <c r="I14" s="42"/>
      <c r="J14" s="42"/>
      <c r="K14" s="42"/>
      <c r="L14" s="42"/>
      <c r="M14" s="41"/>
      <c r="N14" s="41"/>
      <c r="O14" s="41"/>
      <c r="P14" s="41"/>
      <c r="Q14" s="41"/>
      <c r="R14" s="41"/>
      <c r="S14" s="41"/>
    </row>
    <row r="15" spans="1:19" ht="82" customHeight="1" thickTop="1" thickBot="1" x14ac:dyDescent="0.2">
      <c r="A15" s="43" t="s">
        <v>210</v>
      </c>
      <c r="B15" s="44" t="s">
        <v>211</v>
      </c>
      <c r="C15" s="45" t="s">
        <v>212</v>
      </c>
      <c r="D15" s="38"/>
      <c r="E15" s="32">
        <v>5</v>
      </c>
      <c r="F15" s="79">
        <v>14</v>
      </c>
      <c r="G15" s="79">
        <v>17</v>
      </c>
      <c r="H15" s="46">
        <v>14</v>
      </c>
      <c r="I15" s="88">
        <v>16</v>
      </c>
      <c r="J15" s="97">
        <v>16</v>
      </c>
      <c r="K15" s="98">
        <v>19</v>
      </c>
      <c r="L15" s="98">
        <v>19</v>
      </c>
      <c r="M15" s="66" t="s">
        <v>213</v>
      </c>
      <c r="N15" s="66" t="s">
        <v>214</v>
      </c>
      <c r="O15" s="66"/>
      <c r="P15" s="66" t="s">
        <v>159</v>
      </c>
      <c r="Q15" s="66" t="s">
        <v>159</v>
      </c>
      <c r="R15" s="66" t="s">
        <v>316</v>
      </c>
      <c r="S15" s="66" t="s">
        <v>326</v>
      </c>
    </row>
    <row r="16" spans="1:19" s="49" customFormat="1" ht="80" customHeight="1" thickTop="1" thickBot="1" x14ac:dyDescent="0.2">
      <c r="A16" s="43" t="s">
        <v>215</v>
      </c>
      <c r="B16" s="47" t="s">
        <v>216</v>
      </c>
      <c r="C16" s="27" t="s">
        <v>212</v>
      </c>
      <c r="D16" s="28"/>
      <c r="E16" s="38" t="s">
        <v>217</v>
      </c>
      <c r="F16" s="76">
        <v>0.12470000000000001</v>
      </c>
      <c r="G16" s="76">
        <v>0.1145</v>
      </c>
      <c r="H16" s="77">
        <v>0.123</v>
      </c>
      <c r="I16" s="89">
        <v>0.14199999999999999</v>
      </c>
      <c r="J16" s="89">
        <v>0.115</v>
      </c>
      <c r="K16" s="96">
        <v>0.13300000000000001</v>
      </c>
      <c r="L16" s="96">
        <v>0.10100000000000001</v>
      </c>
      <c r="M16" s="48" t="s">
        <v>218</v>
      </c>
      <c r="N16" s="48" t="s">
        <v>219</v>
      </c>
      <c r="O16" s="48" t="s">
        <v>220</v>
      </c>
      <c r="P16" s="83" t="s">
        <v>283</v>
      </c>
      <c r="Q16" s="92" t="s">
        <v>283</v>
      </c>
      <c r="R16" s="93" t="s">
        <v>317</v>
      </c>
      <c r="S16" s="95" t="s">
        <v>324</v>
      </c>
    </row>
    <row r="17" ht="14" thickTop="1" x14ac:dyDescent="0.15"/>
  </sheetData>
  <phoneticPr fontId="7" type="noConversion"/>
  <hyperlinks>
    <hyperlink ref="C9" r:id="rId1"/>
    <hyperlink ref="C10" r:id="rId2"/>
    <hyperlink ref="C12" r:id="rId3"/>
    <hyperlink ref="C13" r:id="rId4"/>
    <hyperlink ref="C15" r:id="rId5"/>
    <hyperlink ref="C16" r:id="rId6"/>
  </hyperlinks>
  <pageMargins left="0.75" right="0.75" top="1" bottom="1" header="0.51180555555555496" footer="0.511805555555554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3"/>
  <sheetViews>
    <sheetView workbookViewId="0">
      <selection activeCell="E9" sqref="E9:G9"/>
    </sheetView>
  </sheetViews>
  <sheetFormatPr baseColWidth="10" defaultColWidth="8.83203125" defaultRowHeight="13" x14ac:dyDescent="0.15"/>
  <cols>
    <col min="2" max="2" width="16" customWidth="1"/>
    <col min="5" max="5" width="14.33203125" bestFit="1" customWidth="1"/>
    <col min="7" max="7" width="9.6640625" bestFit="1" customWidth="1"/>
  </cols>
  <sheetData>
    <row r="2" spans="1:7" x14ac:dyDescent="0.15">
      <c r="A2" s="10" t="s">
        <v>158</v>
      </c>
      <c r="B2" s="11"/>
      <c r="D2" s="13"/>
      <c r="E2" s="50" t="s">
        <v>221</v>
      </c>
    </row>
    <row r="3" spans="1:7" x14ac:dyDescent="0.15">
      <c r="A3" s="15" t="s">
        <v>160</v>
      </c>
      <c r="B3" s="16" t="str">
        <f>Metrics!B3</f>
        <v>Other Experiments</v>
      </c>
      <c r="D3" s="20"/>
      <c r="E3" s="51" t="s">
        <v>222</v>
      </c>
    </row>
    <row r="4" spans="1:7" x14ac:dyDescent="0.15">
      <c r="A4" s="15" t="s">
        <v>223</v>
      </c>
      <c r="B4" s="16">
        <f>Metrics!B4</f>
        <v>2017</v>
      </c>
      <c r="D4" s="52"/>
      <c r="E4" s="51" t="s">
        <v>224</v>
      </c>
    </row>
    <row r="5" spans="1:7" x14ac:dyDescent="0.15">
      <c r="A5" s="15" t="s">
        <v>166</v>
      </c>
      <c r="B5" s="16" t="str">
        <f>Metrics!B5</f>
        <v>Duncan Rand</v>
      </c>
      <c r="D5" s="22"/>
      <c r="E5" s="53" t="s">
        <v>169</v>
      </c>
    </row>
    <row r="7" spans="1:7" ht="20.25" customHeight="1" x14ac:dyDescent="0.15"/>
    <row r="8" spans="1:7" ht="31.5" customHeight="1" x14ac:dyDescent="0.15">
      <c r="A8" s="10" t="s">
        <v>225</v>
      </c>
      <c r="B8" s="24" t="s">
        <v>171</v>
      </c>
      <c r="C8" s="10" t="s">
        <v>173</v>
      </c>
      <c r="D8" s="10" t="s">
        <v>226</v>
      </c>
      <c r="E8" s="10" t="s">
        <v>227</v>
      </c>
      <c r="F8" s="10" t="s">
        <v>228</v>
      </c>
      <c r="G8" s="10" t="s">
        <v>229</v>
      </c>
    </row>
    <row r="9" spans="1:7" ht="41" thickTop="1" thickBot="1" x14ac:dyDescent="0.2">
      <c r="A9" s="54" t="s">
        <v>230</v>
      </c>
      <c r="B9" s="55" t="s">
        <v>231</v>
      </c>
      <c r="C9" s="28" t="s">
        <v>167</v>
      </c>
      <c r="D9" s="56">
        <v>42735</v>
      </c>
      <c r="E9" s="90">
        <v>42705</v>
      </c>
      <c r="F9" s="67" t="s">
        <v>232</v>
      </c>
      <c r="G9" s="84" t="s">
        <v>309</v>
      </c>
    </row>
    <row r="10" spans="1:7" ht="89.25" customHeight="1" thickTop="1" thickBot="1" x14ac:dyDescent="0.2">
      <c r="A10" s="54" t="s">
        <v>233</v>
      </c>
      <c r="B10" s="55" t="s">
        <v>231</v>
      </c>
      <c r="C10" s="28" t="s">
        <v>167</v>
      </c>
      <c r="D10" s="56">
        <v>43100</v>
      </c>
      <c r="E10" s="57"/>
      <c r="F10" s="67" t="s">
        <v>232</v>
      </c>
      <c r="G10" s="74"/>
    </row>
    <row r="11" spans="1:7" ht="28" thickTop="1" thickBot="1" x14ac:dyDescent="0.2">
      <c r="A11" s="54" t="s">
        <v>234</v>
      </c>
      <c r="B11" s="55" t="s">
        <v>231</v>
      </c>
      <c r="C11" s="28" t="s">
        <v>167</v>
      </c>
      <c r="D11" s="56">
        <v>43465</v>
      </c>
      <c r="E11" s="57"/>
      <c r="F11" s="67" t="s">
        <v>232</v>
      </c>
      <c r="G11" s="74"/>
    </row>
    <row r="12" spans="1:7" ht="28" thickTop="1" thickBot="1" x14ac:dyDescent="0.2">
      <c r="A12" s="54" t="s">
        <v>235</v>
      </c>
      <c r="B12" s="55" t="s">
        <v>231</v>
      </c>
      <c r="C12" s="28" t="s">
        <v>167</v>
      </c>
      <c r="D12" s="56">
        <v>43830</v>
      </c>
      <c r="E12" s="57"/>
      <c r="F12" s="67" t="s">
        <v>232</v>
      </c>
      <c r="G12" s="74"/>
    </row>
    <row r="13" spans="1:7" ht="14" thickTop="1" x14ac:dyDescent="0.15"/>
  </sheetData>
  <phoneticPr fontId="7" type="noConversion"/>
  <pageMargins left="0.75" right="0.75" top="1" bottom="1" header="0.51180555555555496" footer="0.511805555555554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90" zoomScaleNormal="90" zoomScalePageLayoutView="90" workbookViewId="0">
      <selection activeCell="L17" sqref="L17"/>
    </sheetView>
  </sheetViews>
  <sheetFormatPr baseColWidth="10" defaultColWidth="8.83203125" defaultRowHeight="13" x14ac:dyDescent="0.15"/>
  <sheetData>
    <row r="1" spans="1:11" ht="14" thickBot="1" x14ac:dyDescent="0.2"/>
    <row r="2" spans="1:11" ht="15" thickTop="1" thickBot="1" x14ac:dyDescent="0.2">
      <c r="A2" s="10" t="s">
        <v>158</v>
      </c>
      <c r="B2" s="58"/>
    </row>
    <row r="3" spans="1:11" ht="15" thickTop="1" thickBot="1" x14ac:dyDescent="0.2">
      <c r="A3" s="59" t="s">
        <v>160</v>
      </c>
      <c r="B3" s="60" t="str">
        <f>Metrics!B3</f>
        <v>Other Experiments</v>
      </c>
    </row>
    <row r="4" spans="1:11" ht="15" thickTop="1" thickBot="1" x14ac:dyDescent="0.2">
      <c r="A4" s="15" t="s">
        <v>223</v>
      </c>
      <c r="B4" s="61" t="s">
        <v>236</v>
      </c>
    </row>
    <row r="5" spans="1:11" ht="15" thickTop="1" thickBot="1" x14ac:dyDescent="0.2">
      <c r="A5" s="15" t="s">
        <v>166</v>
      </c>
      <c r="B5" s="61" t="s">
        <v>167</v>
      </c>
    </row>
    <row r="7" spans="1:11" ht="14" thickBot="1" x14ac:dyDescent="0.2">
      <c r="A7" s="1" t="s">
        <v>237</v>
      </c>
    </row>
    <row r="8" spans="1:11" ht="16.5" customHeight="1" thickTop="1" thickBot="1" x14ac:dyDescent="0.2">
      <c r="A8" s="62" t="s">
        <v>238</v>
      </c>
      <c r="B8" s="103" t="s">
        <v>239</v>
      </c>
      <c r="C8" s="103"/>
      <c r="D8" s="103"/>
      <c r="E8" s="103"/>
      <c r="F8" s="103"/>
      <c r="G8" s="104" t="s">
        <v>240</v>
      </c>
      <c r="H8" s="104"/>
      <c r="I8" s="104"/>
      <c r="J8" s="104"/>
      <c r="K8" s="104"/>
    </row>
    <row r="9" spans="1:11" ht="38.25" customHeight="1" x14ac:dyDescent="0.15">
      <c r="A9" s="63" t="s">
        <v>241</v>
      </c>
      <c r="B9" s="114" t="s">
        <v>242</v>
      </c>
      <c r="C9" s="115"/>
      <c r="D9" s="115"/>
      <c r="E9" s="115"/>
      <c r="F9" s="115"/>
      <c r="G9" s="116"/>
      <c r="H9" s="116"/>
      <c r="I9" s="116"/>
      <c r="J9" s="116"/>
      <c r="K9" s="116"/>
    </row>
    <row r="10" spans="1:11" ht="69.75" customHeight="1" x14ac:dyDescent="0.15">
      <c r="A10" s="64" t="s">
        <v>243</v>
      </c>
      <c r="B10" s="111" t="s">
        <v>244</v>
      </c>
      <c r="C10" s="112"/>
      <c r="D10" s="112"/>
      <c r="E10" s="112"/>
      <c r="F10" s="112"/>
      <c r="G10" s="117"/>
      <c r="H10" s="117"/>
      <c r="I10" s="117"/>
      <c r="J10" s="117"/>
      <c r="K10" s="117"/>
    </row>
    <row r="11" spans="1:11" ht="69.75" customHeight="1" x14ac:dyDescent="0.15">
      <c r="A11" s="64" t="s">
        <v>245</v>
      </c>
      <c r="B11" s="109" t="s">
        <v>246</v>
      </c>
      <c r="C11" s="110"/>
      <c r="D11" s="110"/>
      <c r="E11" s="110"/>
      <c r="F11" s="110"/>
      <c r="G11" s="101"/>
      <c r="H11" s="101"/>
      <c r="I11" s="101"/>
      <c r="J11" s="101"/>
      <c r="K11" s="101"/>
    </row>
    <row r="12" spans="1:11" ht="90.5" customHeight="1" x14ac:dyDescent="0.15">
      <c r="A12" s="65" t="s">
        <v>247</v>
      </c>
      <c r="B12" s="111" t="s">
        <v>248</v>
      </c>
      <c r="C12" s="112"/>
      <c r="D12" s="112"/>
      <c r="E12" s="112"/>
      <c r="F12" s="112"/>
      <c r="G12" s="113"/>
      <c r="H12" s="113"/>
      <c r="I12" s="113"/>
      <c r="J12" s="113"/>
      <c r="K12" s="113"/>
    </row>
    <row r="13" spans="1:11" ht="14" thickTop="1" x14ac:dyDescent="0.15">
      <c r="A13" t="s">
        <v>249</v>
      </c>
    </row>
    <row r="15" spans="1:11" ht="14" thickBot="1" x14ac:dyDescent="0.2">
      <c r="A15" s="1" t="s">
        <v>250</v>
      </c>
    </row>
    <row r="16" spans="1:11" ht="15" thickTop="1" thickBot="1" x14ac:dyDescent="0.2">
      <c r="A16" s="102" t="s">
        <v>251</v>
      </c>
      <c r="B16" s="102"/>
      <c r="C16" s="102"/>
      <c r="D16" s="102"/>
      <c r="E16" s="102"/>
      <c r="F16" s="104" t="s">
        <v>252</v>
      </c>
      <c r="G16" s="104"/>
      <c r="H16" s="104"/>
      <c r="I16" s="104"/>
      <c r="J16" s="104"/>
    </row>
    <row r="17" spans="1:12" ht="87" customHeight="1" thickTop="1" thickBot="1" x14ac:dyDescent="0.2">
      <c r="A17" s="101" t="s">
        <v>253</v>
      </c>
      <c r="B17" s="101"/>
      <c r="C17" s="101"/>
      <c r="D17" s="101"/>
      <c r="E17" s="101"/>
      <c r="F17" s="108" t="s">
        <v>254</v>
      </c>
      <c r="G17" s="108"/>
      <c r="H17" s="108"/>
      <c r="I17" s="108"/>
      <c r="J17" s="108"/>
    </row>
    <row r="18" spans="1:12" ht="54" customHeight="1" thickTop="1" thickBot="1" x14ac:dyDescent="0.2">
      <c r="A18" s="101"/>
      <c r="B18" s="101"/>
      <c r="C18" s="101"/>
      <c r="D18" s="101"/>
      <c r="E18" s="101"/>
      <c r="F18" s="101"/>
      <c r="G18" s="101"/>
      <c r="H18" s="101"/>
      <c r="I18" s="101"/>
      <c r="J18" s="101"/>
    </row>
    <row r="20" spans="1:12" ht="14" thickBot="1" x14ac:dyDescent="0.2">
      <c r="A20" s="1" t="s">
        <v>255</v>
      </c>
    </row>
    <row r="21" spans="1:12" ht="15" thickTop="1" thickBot="1" x14ac:dyDescent="0.2">
      <c r="A21" s="102" t="s">
        <v>251</v>
      </c>
      <c r="B21" s="102"/>
      <c r="C21" s="102"/>
      <c r="D21" s="102"/>
      <c r="E21" s="102"/>
      <c r="F21" s="104" t="s">
        <v>252</v>
      </c>
      <c r="G21" s="104"/>
      <c r="H21" s="104"/>
      <c r="I21" s="104"/>
      <c r="J21" s="104"/>
    </row>
    <row r="22" spans="1:12" ht="24.75" customHeight="1" thickTop="1" thickBot="1" x14ac:dyDescent="0.2">
      <c r="A22" s="101"/>
      <c r="B22" s="101"/>
      <c r="C22" s="101"/>
      <c r="D22" s="101"/>
      <c r="E22" s="101"/>
      <c r="F22" s="101"/>
      <c r="G22" s="101"/>
      <c r="H22" s="101"/>
      <c r="I22" s="101"/>
      <c r="J22" s="101"/>
    </row>
    <row r="23" spans="1:12" ht="25.5" customHeight="1" thickTop="1" thickBot="1" x14ac:dyDescent="0.2">
      <c r="A23" s="101"/>
      <c r="B23" s="101"/>
      <c r="C23" s="101"/>
      <c r="D23" s="101"/>
      <c r="E23" s="101"/>
      <c r="F23" s="101"/>
      <c r="G23" s="101"/>
      <c r="H23" s="101"/>
      <c r="I23" s="101"/>
      <c r="J23" s="101"/>
    </row>
    <row r="25" spans="1:12" ht="14" thickBot="1" x14ac:dyDescent="0.2">
      <c r="A25" s="1" t="s">
        <v>256</v>
      </c>
    </row>
    <row r="26" spans="1:12" ht="15" thickTop="1" thickBot="1" x14ac:dyDescent="0.2">
      <c r="A26" s="102" t="s">
        <v>257</v>
      </c>
      <c r="B26" s="102"/>
      <c r="C26" s="102"/>
      <c r="D26" s="102"/>
      <c r="E26" s="102"/>
      <c r="F26" s="103" t="s">
        <v>258</v>
      </c>
      <c r="G26" s="103"/>
      <c r="H26" s="104" t="s">
        <v>259</v>
      </c>
      <c r="I26" s="104"/>
      <c r="J26" s="104"/>
      <c r="K26" s="104"/>
      <c r="L26" s="104"/>
    </row>
    <row r="27" spans="1:12" ht="24.75" customHeight="1" thickTop="1" thickBot="1" x14ac:dyDescent="0.2">
      <c r="A27" s="101"/>
      <c r="B27" s="101"/>
      <c r="C27" s="101"/>
      <c r="D27" s="101"/>
      <c r="E27" s="101"/>
      <c r="F27" s="107"/>
      <c r="G27" s="107"/>
      <c r="H27" s="101"/>
      <c r="I27" s="101"/>
      <c r="J27" s="101"/>
      <c r="K27" s="101"/>
      <c r="L27" s="101"/>
    </row>
    <row r="28" spans="1:12" ht="24.75" customHeight="1" thickTop="1" thickBot="1" x14ac:dyDescent="0.2">
      <c r="A28" s="101"/>
      <c r="B28" s="101"/>
      <c r="C28" s="101"/>
      <c r="D28" s="101"/>
      <c r="E28" s="101"/>
      <c r="F28" s="107"/>
      <c r="G28" s="107"/>
      <c r="H28" s="101"/>
      <c r="I28" s="101"/>
      <c r="J28" s="101"/>
      <c r="K28" s="101"/>
      <c r="L28" s="101"/>
    </row>
    <row r="30" spans="1:12" ht="14" thickBot="1" x14ac:dyDescent="0.2">
      <c r="A30" s="1" t="s">
        <v>260</v>
      </c>
    </row>
    <row r="31" spans="1:12" ht="15" thickTop="1" thickBot="1" x14ac:dyDescent="0.2">
      <c r="A31" s="102" t="s">
        <v>257</v>
      </c>
      <c r="B31" s="102"/>
      <c r="C31" s="102"/>
      <c r="D31" s="102"/>
      <c r="E31" s="102"/>
      <c r="F31" s="103" t="s">
        <v>258</v>
      </c>
      <c r="G31" s="103"/>
      <c r="H31" s="104" t="s">
        <v>259</v>
      </c>
      <c r="I31" s="104"/>
      <c r="J31" s="104"/>
      <c r="K31" s="104"/>
      <c r="L31" s="104"/>
    </row>
    <row r="32" spans="1:12" ht="61.5" customHeight="1" thickTop="1" thickBot="1" x14ac:dyDescent="0.2">
      <c r="A32" s="105"/>
      <c r="B32" s="105"/>
      <c r="C32" s="105"/>
      <c r="D32" s="105"/>
      <c r="E32" s="105"/>
      <c r="F32" s="106"/>
      <c r="G32" s="106"/>
      <c r="H32" s="101"/>
      <c r="I32" s="101"/>
      <c r="J32" s="101"/>
      <c r="K32" s="101"/>
      <c r="L32" s="101"/>
    </row>
    <row r="33" spans="1:12" ht="24.75" customHeight="1" thickTop="1" thickBot="1" x14ac:dyDescent="0.2">
      <c r="F33" s="100"/>
      <c r="G33" s="100"/>
      <c r="H33" s="101"/>
      <c r="I33" s="101"/>
      <c r="J33" s="101"/>
      <c r="K33" s="101"/>
      <c r="L33" s="101"/>
    </row>
    <row r="34" spans="1:12" ht="13.5" customHeight="1" thickTop="1" thickBot="1" x14ac:dyDescent="0.2">
      <c r="A34" s="101"/>
      <c r="B34" s="101"/>
      <c r="C34" s="101"/>
      <c r="D34" s="101"/>
      <c r="E34" s="101"/>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F33:G33"/>
    <mergeCell ref="H33:L33"/>
    <mergeCell ref="A34:E34"/>
    <mergeCell ref="A31:E31"/>
    <mergeCell ref="F31:G31"/>
    <mergeCell ref="H31:L31"/>
    <mergeCell ref="A32:E32"/>
    <mergeCell ref="F32:G32"/>
    <mergeCell ref="H32:L32"/>
  </mergeCells>
  <phoneticPr fontId="7" type="noConversion"/>
  <pageMargins left="0.75" right="0.75" top="1" bottom="1" header="0.51180555555555496" footer="0.511805555555554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zoomScalePageLayoutView="90" workbookViewId="0">
      <selection activeCell="B12" sqref="B12:F12"/>
    </sheetView>
  </sheetViews>
  <sheetFormatPr baseColWidth="10" defaultColWidth="8.83203125" defaultRowHeight="13" x14ac:dyDescent="0.15"/>
  <sheetData>
    <row r="1" spans="1:11" ht="14" thickBot="1" x14ac:dyDescent="0.2"/>
    <row r="2" spans="1:11" ht="15" thickTop="1" thickBot="1" x14ac:dyDescent="0.2">
      <c r="A2" s="10" t="s">
        <v>158</v>
      </c>
      <c r="B2" s="58"/>
    </row>
    <row r="3" spans="1:11" ht="15" thickTop="1" thickBot="1" x14ac:dyDescent="0.2">
      <c r="A3" s="59" t="s">
        <v>160</v>
      </c>
      <c r="B3" s="60" t="str">
        <f>Metrics!B3</f>
        <v>Other Experiments</v>
      </c>
    </row>
    <row r="4" spans="1:11" ht="15" thickTop="1" thickBot="1" x14ac:dyDescent="0.2">
      <c r="A4" s="15" t="s">
        <v>223</v>
      </c>
      <c r="B4" s="61" t="s">
        <v>261</v>
      </c>
    </row>
    <row r="5" spans="1:11" ht="15" thickTop="1" thickBot="1" x14ac:dyDescent="0.2">
      <c r="A5" s="15" t="s">
        <v>166</v>
      </c>
      <c r="B5" s="61" t="s">
        <v>167</v>
      </c>
    </row>
    <row r="7" spans="1:11" ht="14" thickBot="1" x14ac:dyDescent="0.2">
      <c r="A7" s="1" t="s">
        <v>237</v>
      </c>
    </row>
    <row r="8" spans="1:11" ht="16.5" customHeight="1" thickTop="1" thickBot="1" x14ac:dyDescent="0.2">
      <c r="A8" s="62" t="s">
        <v>238</v>
      </c>
      <c r="B8" s="103" t="s">
        <v>239</v>
      </c>
      <c r="C8" s="103"/>
      <c r="D8" s="103"/>
      <c r="E8" s="103"/>
      <c r="F8" s="103"/>
      <c r="G8" s="104" t="s">
        <v>240</v>
      </c>
      <c r="H8" s="104"/>
      <c r="I8" s="104"/>
      <c r="J8" s="104"/>
      <c r="K8" s="104"/>
    </row>
    <row r="9" spans="1:11" ht="38.25" customHeight="1" x14ac:dyDescent="0.15">
      <c r="A9" s="63" t="s">
        <v>241</v>
      </c>
      <c r="B9" s="114" t="s">
        <v>159</v>
      </c>
      <c r="C9" s="115"/>
      <c r="D9" s="115"/>
      <c r="E9" s="115"/>
      <c r="F9" s="115"/>
      <c r="G9" s="116"/>
      <c r="H9" s="116"/>
      <c r="I9" s="116"/>
      <c r="J9" s="116"/>
      <c r="K9" s="116"/>
    </row>
    <row r="10" spans="1:11" ht="69.75" customHeight="1" x14ac:dyDescent="0.15">
      <c r="A10" s="64" t="s">
        <v>243</v>
      </c>
      <c r="B10" s="111" t="s">
        <v>159</v>
      </c>
      <c r="C10" s="112"/>
      <c r="D10" s="112"/>
      <c r="E10" s="112"/>
      <c r="F10" s="112"/>
      <c r="G10" s="117"/>
      <c r="H10" s="117"/>
      <c r="I10" s="117"/>
      <c r="J10" s="117"/>
      <c r="K10" s="117"/>
    </row>
    <row r="11" spans="1:11" ht="69.75" customHeight="1" x14ac:dyDescent="0.15">
      <c r="A11" s="64" t="s">
        <v>245</v>
      </c>
      <c r="B11" s="109" t="s">
        <v>262</v>
      </c>
      <c r="C11" s="110"/>
      <c r="D11" s="110"/>
      <c r="E11" s="110"/>
      <c r="F11" s="110"/>
      <c r="G11" s="101"/>
      <c r="H11" s="101"/>
      <c r="I11" s="101"/>
      <c r="J11" s="101"/>
      <c r="K11" s="101"/>
    </row>
    <row r="12" spans="1:11" ht="90.5" customHeight="1" x14ac:dyDescent="0.15">
      <c r="A12" s="65" t="s">
        <v>247</v>
      </c>
      <c r="B12" s="111" t="s">
        <v>219</v>
      </c>
      <c r="C12" s="112"/>
      <c r="D12" s="112"/>
      <c r="E12" s="112"/>
      <c r="F12" s="112"/>
      <c r="G12" s="113"/>
      <c r="H12" s="113"/>
      <c r="I12" s="113"/>
      <c r="J12" s="113"/>
      <c r="K12" s="113"/>
    </row>
    <row r="13" spans="1:11" ht="14" thickTop="1" x14ac:dyDescent="0.15">
      <c r="A13" t="s">
        <v>249</v>
      </c>
    </row>
    <row r="15" spans="1:11" ht="14" thickBot="1" x14ac:dyDescent="0.2">
      <c r="A15" s="1" t="s">
        <v>250</v>
      </c>
    </row>
    <row r="16" spans="1:11" ht="15" thickTop="1" thickBot="1" x14ac:dyDescent="0.2">
      <c r="A16" s="102" t="s">
        <v>251</v>
      </c>
      <c r="B16" s="102"/>
      <c r="C16" s="102"/>
      <c r="D16" s="102"/>
      <c r="E16" s="102"/>
      <c r="F16" s="104" t="s">
        <v>252</v>
      </c>
      <c r="G16" s="104"/>
      <c r="H16" s="104"/>
      <c r="I16" s="104"/>
      <c r="J16" s="104"/>
    </row>
    <row r="17" spans="1:13" ht="87" customHeight="1" thickTop="1" thickBot="1" x14ac:dyDescent="0.2">
      <c r="A17" s="118" t="s">
        <v>253</v>
      </c>
      <c r="B17" s="118"/>
      <c r="C17" s="118"/>
      <c r="D17" s="118"/>
      <c r="E17" s="118"/>
      <c r="F17" s="118" t="s">
        <v>254</v>
      </c>
      <c r="G17" s="118"/>
      <c r="H17" s="118"/>
      <c r="I17" s="118"/>
      <c r="J17" s="118"/>
      <c r="M17" s="68" t="s">
        <v>263</v>
      </c>
    </row>
    <row r="18" spans="1:13" ht="54" customHeight="1" thickTop="1" thickBot="1" x14ac:dyDescent="0.2">
      <c r="A18" s="101"/>
      <c r="B18" s="101"/>
      <c r="C18" s="101"/>
      <c r="D18" s="101"/>
      <c r="E18" s="101"/>
      <c r="F18" s="101"/>
      <c r="G18" s="101"/>
      <c r="H18" s="101"/>
      <c r="I18" s="101"/>
      <c r="J18" s="101"/>
    </row>
    <row r="20" spans="1:13" ht="14" thickBot="1" x14ac:dyDescent="0.2">
      <c r="A20" s="1" t="s">
        <v>255</v>
      </c>
    </row>
    <row r="21" spans="1:13" ht="15" thickTop="1" thickBot="1" x14ac:dyDescent="0.2">
      <c r="A21" s="102" t="s">
        <v>251</v>
      </c>
      <c r="B21" s="102"/>
      <c r="C21" s="102"/>
      <c r="D21" s="102"/>
      <c r="E21" s="102"/>
      <c r="F21" s="104" t="s">
        <v>252</v>
      </c>
      <c r="G21" s="104"/>
      <c r="H21" s="104"/>
      <c r="I21" s="104"/>
      <c r="J21" s="104"/>
    </row>
    <row r="22" spans="1:13" ht="24.75" customHeight="1" thickTop="1" thickBot="1" x14ac:dyDescent="0.2">
      <c r="A22" s="101"/>
      <c r="B22" s="101"/>
      <c r="C22" s="101"/>
      <c r="D22" s="101"/>
      <c r="E22" s="101"/>
      <c r="F22" s="101"/>
      <c r="G22" s="101"/>
      <c r="H22" s="101"/>
      <c r="I22" s="101"/>
      <c r="J22" s="101"/>
    </row>
    <row r="23" spans="1:13" ht="25.5" customHeight="1" thickTop="1" thickBot="1" x14ac:dyDescent="0.2">
      <c r="A23" s="101"/>
      <c r="B23" s="101"/>
      <c r="C23" s="101"/>
      <c r="D23" s="101"/>
      <c r="E23" s="101"/>
      <c r="F23" s="101"/>
      <c r="G23" s="101"/>
      <c r="H23" s="101"/>
      <c r="I23" s="101"/>
      <c r="J23" s="101"/>
    </row>
    <row r="25" spans="1:13" ht="14" thickBot="1" x14ac:dyDescent="0.2">
      <c r="A25" s="1" t="s">
        <v>256</v>
      </c>
    </row>
    <row r="26" spans="1:13" ht="15" thickTop="1" thickBot="1" x14ac:dyDescent="0.2">
      <c r="A26" s="102" t="s">
        <v>257</v>
      </c>
      <c r="B26" s="102"/>
      <c r="C26" s="102"/>
      <c r="D26" s="102"/>
      <c r="E26" s="102"/>
      <c r="F26" s="103" t="s">
        <v>258</v>
      </c>
      <c r="G26" s="103"/>
      <c r="H26" s="104" t="s">
        <v>259</v>
      </c>
      <c r="I26" s="104"/>
      <c r="J26" s="104"/>
      <c r="K26" s="104"/>
      <c r="L26" s="104"/>
    </row>
    <row r="27" spans="1:13" ht="24.75" customHeight="1" thickTop="1" thickBot="1" x14ac:dyDescent="0.2">
      <c r="A27" s="101"/>
      <c r="B27" s="101"/>
      <c r="C27" s="101"/>
      <c r="D27" s="101"/>
      <c r="E27" s="101"/>
      <c r="F27" s="107"/>
      <c r="G27" s="107"/>
      <c r="H27" s="101"/>
      <c r="I27" s="101"/>
      <c r="J27" s="101"/>
      <c r="K27" s="101"/>
      <c r="L27" s="101"/>
    </row>
    <row r="28" spans="1:13" ht="24.75" customHeight="1" thickTop="1" thickBot="1" x14ac:dyDescent="0.2">
      <c r="A28" s="101"/>
      <c r="B28" s="101"/>
      <c r="C28" s="101"/>
      <c r="D28" s="101"/>
      <c r="E28" s="101"/>
      <c r="F28" s="107"/>
      <c r="G28" s="107"/>
      <c r="H28" s="101"/>
      <c r="I28" s="101"/>
      <c r="J28" s="101"/>
      <c r="K28" s="101"/>
      <c r="L28" s="101"/>
    </row>
    <row r="30" spans="1:13" ht="14" thickBot="1" x14ac:dyDescent="0.2">
      <c r="A30" s="1" t="s">
        <v>260</v>
      </c>
    </row>
    <row r="31" spans="1:13" ht="15" thickTop="1" thickBot="1" x14ac:dyDescent="0.2">
      <c r="A31" s="102" t="s">
        <v>257</v>
      </c>
      <c r="B31" s="102"/>
      <c r="C31" s="102"/>
      <c r="D31" s="102"/>
      <c r="E31" s="102"/>
      <c r="F31" s="103" t="s">
        <v>258</v>
      </c>
      <c r="G31" s="103"/>
      <c r="H31" s="104" t="s">
        <v>259</v>
      </c>
      <c r="I31" s="104"/>
      <c r="J31" s="104"/>
      <c r="K31" s="104"/>
      <c r="L31" s="104"/>
    </row>
    <row r="32" spans="1:13" ht="61.5" customHeight="1" thickTop="1" thickBot="1" x14ac:dyDescent="0.2">
      <c r="A32" s="105"/>
      <c r="B32" s="105"/>
      <c r="C32" s="105"/>
      <c r="D32" s="105"/>
      <c r="E32" s="105"/>
      <c r="F32" s="106"/>
      <c r="G32" s="106"/>
      <c r="H32" s="101"/>
      <c r="I32" s="101"/>
      <c r="J32" s="101"/>
      <c r="K32" s="101"/>
      <c r="L32" s="101"/>
    </row>
    <row r="33" spans="1:12" ht="24.75" customHeight="1" thickTop="1" thickBot="1" x14ac:dyDescent="0.2">
      <c r="F33" s="100"/>
      <c r="G33" s="100"/>
      <c r="H33" s="101"/>
      <c r="I33" s="101"/>
      <c r="J33" s="101"/>
      <c r="K33" s="101"/>
      <c r="L33" s="101"/>
    </row>
    <row r="34" spans="1:12" ht="13.5" customHeight="1" thickTop="1" thickBot="1" x14ac:dyDescent="0.2">
      <c r="A34" s="101"/>
      <c r="B34" s="101"/>
      <c r="C34" s="101"/>
      <c r="D34" s="101"/>
      <c r="E34" s="101"/>
    </row>
  </sheetData>
  <mergeCells count="40">
    <mergeCell ref="F33:G33"/>
    <mergeCell ref="H33:L33"/>
    <mergeCell ref="A34:E34"/>
    <mergeCell ref="A31:E31"/>
    <mergeCell ref="F31:G31"/>
    <mergeCell ref="H31:L31"/>
    <mergeCell ref="A32:E32"/>
    <mergeCell ref="F32:G32"/>
    <mergeCell ref="H32:L32"/>
    <mergeCell ref="A27:E27"/>
    <mergeCell ref="F27:G27"/>
    <mergeCell ref="H27:L27"/>
    <mergeCell ref="A28:E28"/>
    <mergeCell ref="F28:G28"/>
    <mergeCell ref="H28:L28"/>
    <mergeCell ref="A22:E22"/>
    <mergeCell ref="F22:J22"/>
    <mergeCell ref="A23:E23"/>
    <mergeCell ref="F23:J23"/>
    <mergeCell ref="A26:E26"/>
    <mergeCell ref="F26:G26"/>
    <mergeCell ref="H26:L26"/>
    <mergeCell ref="A17:E17"/>
    <mergeCell ref="F17:J17"/>
    <mergeCell ref="A18:E18"/>
    <mergeCell ref="F18:J18"/>
    <mergeCell ref="A21:E21"/>
    <mergeCell ref="F21:J21"/>
    <mergeCell ref="B11:F11"/>
    <mergeCell ref="G11:K11"/>
    <mergeCell ref="B12:F12"/>
    <mergeCell ref="G12:K12"/>
    <mergeCell ref="A16:E16"/>
    <mergeCell ref="F16:J16"/>
    <mergeCell ref="B8:F8"/>
    <mergeCell ref="G8:K8"/>
    <mergeCell ref="B9:F9"/>
    <mergeCell ref="G9:K9"/>
    <mergeCell ref="B10:F10"/>
    <mergeCell ref="G10:K10"/>
  </mergeCells>
  <pageMargins left="0.75" right="0.75" top="1" bottom="1" header="0.51180555555555496" footer="0.511805555555554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zoomScalePageLayoutView="90" workbookViewId="0">
      <selection activeCell="S15" sqref="S15"/>
    </sheetView>
  </sheetViews>
  <sheetFormatPr baseColWidth="10" defaultColWidth="8.83203125" defaultRowHeight="13" x14ac:dyDescent="0.15"/>
  <sheetData>
    <row r="1" spans="1:11" ht="14" thickBot="1" x14ac:dyDescent="0.2"/>
    <row r="2" spans="1:11" ht="15" thickTop="1" thickBot="1" x14ac:dyDescent="0.2">
      <c r="A2" s="10" t="s">
        <v>158</v>
      </c>
      <c r="B2" s="58"/>
    </row>
    <row r="3" spans="1:11" ht="15" thickTop="1" thickBot="1" x14ac:dyDescent="0.2">
      <c r="A3" s="59" t="s">
        <v>160</v>
      </c>
      <c r="B3" s="60" t="str">
        <f>Metrics!B3</f>
        <v>Other Experiments</v>
      </c>
    </row>
    <row r="4" spans="1:11" ht="15" thickTop="1" thickBot="1" x14ac:dyDescent="0.2">
      <c r="A4" s="15" t="s">
        <v>223</v>
      </c>
      <c r="B4" s="61" t="s">
        <v>264</v>
      </c>
    </row>
    <row r="5" spans="1:11" ht="15" thickTop="1" thickBot="1" x14ac:dyDescent="0.2">
      <c r="A5" s="15" t="s">
        <v>166</v>
      </c>
      <c r="B5" s="61" t="s">
        <v>167</v>
      </c>
    </row>
    <row r="7" spans="1:11" ht="14" thickBot="1" x14ac:dyDescent="0.2">
      <c r="A7" s="1" t="s">
        <v>237</v>
      </c>
    </row>
    <row r="8" spans="1:11" ht="16.5" customHeight="1" thickTop="1" thickBot="1" x14ac:dyDescent="0.2">
      <c r="A8" s="62" t="s">
        <v>238</v>
      </c>
      <c r="B8" s="103" t="s">
        <v>239</v>
      </c>
      <c r="C8" s="103"/>
      <c r="D8" s="103"/>
      <c r="E8" s="103"/>
      <c r="F8" s="103"/>
      <c r="G8" s="104" t="s">
        <v>240</v>
      </c>
      <c r="H8" s="104"/>
      <c r="I8" s="104"/>
      <c r="J8" s="104"/>
      <c r="K8" s="104"/>
    </row>
    <row r="9" spans="1:11" ht="38.25" customHeight="1" thickTop="1" thickBot="1" x14ac:dyDescent="0.2">
      <c r="A9" s="63" t="s">
        <v>241</v>
      </c>
      <c r="B9" s="114"/>
      <c r="C9" s="115"/>
      <c r="D9" s="115"/>
      <c r="E9" s="115"/>
      <c r="F9" s="115"/>
      <c r="G9" s="116"/>
      <c r="H9" s="116"/>
      <c r="I9" s="116"/>
      <c r="J9" s="116"/>
      <c r="K9" s="116"/>
    </row>
    <row r="10" spans="1:11" ht="69.75" customHeight="1" thickTop="1" thickBot="1" x14ac:dyDescent="0.2">
      <c r="A10" s="64" t="s">
        <v>243</v>
      </c>
      <c r="B10" s="111"/>
      <c r="C10" s="112"/>
      <c r="D10" s="112"/>
      <c r="E10" s="112"/>
      <c r="F10" s="112"/>
      <c r="G10" s="117"/>
      <c r="H10" s="117"/>
      <c r="I10" s="117"/>
      <c r="J10" s="117"/>
      <c r="K10" s="117"/>
    </row>
    <row r="11" spans="1:11" ht="69.75" customHeight="1" thickTop="1" thickBot="1" x14ac:dyDescent="0.2">
      <c r="A11" s="64" t="s">
        <v>245</v>
      </c>
      <c r="B11" s="109"/>
      <c r="C11" s="110"/>
      <c r="D11" s="110"/>
      <c r="E11" s="110"/>
      <c r="F11" s="110"/>
      <c r="G11" s="101"/>
      <c r="H11" s="101"/>
      <c r="I11" s="101"/>
      <c r="J11" s="101"/>
      <c r="K11" s="101"/>
    </row>
    <row r="12" spans="1:11" ht="90.5" customHeight="1" thickTop="1" thickBot="1" x14ac:dyDescent="0.2">
      <c r="A12" s="65" t="s">
        <v>247</v>
      </c>
      <c r="B12" s="111"/>
      <c r="C12" s="112"/>
      <c r="D12" s="112"/>
      <c r="E12" s="112"/>
      <c r="F12" s="112"/>
      <c r="G12" s="113"/>
      <c r="H12" s="113"/>
      <c r="I12" s="113"/>
      <c r="J12" s="113"/>
      <c r="K12" s="113"/>
    </row>
    <row r="13" spans="1:11" ht="14" thickTop="1" x14ac:dyDescent="0.15">
      <c r="A13" t="s">
        <v>249</v>
      </c>
    </row>
    <row r="15" spans="1:11" ht="14" thickBot="1" x14ac:dyDescent="0.2">
      <c r="A15" s="1" t="s">
        <v>250</v>
      </c>
    </row>
    <row r="16" spans="1:11" ht="15" thickTop="1" thickBot="1" x14ac:dyDescent="0.2">
      <c r="A16" s="102" t="s">
        <v>251</v>
      </c>
      <c r="B16" s="102"/>
      <c r="C16" s="102"/>
      <c r="D16" s="102"/>
      <c r="E16" s="102"/>
      <c r="F16" s="104" t="s">
        <v>252</v>
      </c>
      <c r="G16" s="104"/>
      <c r="H16" s="104"/>
      <c r="I16" s="104"/>
      <c r="J16" s="104"/>
    </row>
    <row r="17" spans="1:13" ht="87" customHeight="1" x14ac:dyDescent="0.15">
      <c r="A17" s="118"/>
      <c r="B17" s="118"/>
      <c r="C17" s="118"/>
      <c r="D17" s="118"/>
      <c r="E17" s="118"/>
      <c r="F17" s="118"/>
      <c r="G17" s="118"/>
      <c r="H17" s="118"/>
      <c r="I17" s="118"/>
      <c r="J17" s="118"/>
      <c r="M17" s="68" t="s">
        <v>263</v>
      </c>
    </row>
    <row r="18" spans="1:13" ht="54" customHeight="1" thickTop="1" thickBot="1" x14ac:dyDescent="0.2">
      <c r="A18" s="101"/>
      <c r="B18" s="101"/>
      <c r="C18" s="101"/>
      <c r="D18" s="101"/>
      <c r="E18" s="101"/>
      <c r="F18" s="101"/>
      <c r="G18" s="101"/>
      <c r="H18" s="101"/>
      <c r="I18" s="101"/>
      <c r="J18" s="101"/>
    </row>
    <row r="20" spans="1:13" ht="14" thickBot="1" x14ac:dyDescent="0.2">
      <c r="A20" s="1" t="s">
        <v>255</v>
      </c>
    </row>
    <row r="21" spans="1:13" ht="15" thickTop="1" thickBot="1" x14ac:dyDescent="0.2">
      <c r="A21" s="102" t="s">
        <v>251</v>
      </c>
      <c r="B21" s="102"/>
      <c r="C21" s="102"/>
      <c r="D21" s="102"/>
      <c r="E21" s="102"/>
      <c r="F21" s="104" t="s">
        <v>252</v>
      </c>
      <c r="G21" s="104"/>
      <c r="H21" s="104"/>
      <c r="I21" s="104"/>
      <c r="J21" s="104"/>
    </row>
    <row r="22" spans="1:13" ht="24.75" customHeight="1" thickTop="1" thickBot="1" x14ac:dyDescent="0.2">
      <c r="A22" s="101"/>
      <c r="B22" s="101"/>
      <c r="C22" s="101"/>
      <c r="D22" s="101"/>
      <c r="E22" s="101"/>
      <c r="F22" s="101"/>
      <c r="G22" s="101"/>
      <c r="H22" s="101"/>
      <c r="I22" s="101"/>
      <c r="J22" s="101"/>
    </row>
    <row r="23" spans="1:13" ht="25.5" customHeight="1" thickTop="1" thickBot="1" x14ac:dyDescent="0.2">
      <c r="A23" s="101"/>
      <c r="B23" s="101"/>
      <c r="C23" s="101"/>
      <c r="D23" s="101"/>
      <c r="E23" s="101"/>
      <c r="F23" s="101"/>
      <c r="G23" s="101"/>
      <c r="H23" s="101"/>
      <c r="I23" s="101"/>
      <c r="J23" s="101"/>
    </row>
    <row r="25" spans="1:13" ht="14" thickBot="1" x14ac:dyDescent="0.2">
      <c r="A25" s="1" t="s">
        <v>256</v>
      </c>
    </row>
    <row r="26" spans="1:13" ht="15" thickTop="1" thickBot="1" x14ac:dyDescent="0.2">
      <c r="A26" s="102" t="s">
        <v>257</v>
      </c>
      <c r="B26" s="102"/>
      <c r="C26" s="102"/>
      <c r="D26" s="102"/>
      <c r="E26" s="102"/>
      <c r="F26" s="103" t="s">
        <v>258</v>
      </c>
      <c r="G26" s="103"/>
      <c r="H26" s="104" t="s">
        <v>259</v>
      </c>
      <c r="I26" s="104"/>
      <c r="J26" s="104"/>
      <c r="K26" s="104"/>
      <c r="L26" s="104"/>
    </row>
    <row r="27" spans="1:13" ht="24.75" customHeight="1" thickTop="1" thickBot="1" x14ac:dyDescent="0.2">
      <c r="A27" s="101"/>
      <c r="B27" s="101"/>
      <c r="C27" s="101"/>
      <c r="D27" s="101"/>
      <c r="E27" s="101"/>
      <c r="F27" s="107"/>
      <c r="G27" s="107"/>
      <c r="H27" s="101"/>
      <c r="I27" s="101"/>
      <c r="J27" s="101"/>
      <c r="K27" s="101"/>
      <c r="L27" s="101"/>
    </row>
    <row r="28" spans="1:13" ht="24.75" customHeight="1" thickTop="1" thickBot="1" x14ac:dyDescent="0.2">
      <c r="A28" s="101"/>
      <c r="B28" s="101"/>
      <c r="C28" s="101"/>
      <c r="D28" s="101"/>
      <c r="E28" s="101"/>
      <c r="F28" s="107"/>
      <c r="G28" s="107"/>
      <c r="H28" s="101"/>
      <c r="I28" s="101"/>
      <c r="J28" s="101"/>
      <c r="K28" s="101"/>
      <c r="L28" s="101"/>
    </row>
    <row r="30" spans="1:13" ht="14" thickBot="1" x14ac:dyDescent="0.2">
      <c r="A30" s="1" t="s">
        <v>260</v>
      </c>
    </row>
    <row r="31" spans="1:13" ht="15" thickTop="1" thickBot="1" x14ac:dyDescent="0.2">
      <c r="A31" s="102" t="s">
        <v>257</v>
      </c>
      <c r="B31" s="102"/>
      <c r="C31" s="102"/>
      <c r="D31" s="102"/>
      <c r="E31" s="102"/>
      <c r="F31" s="103" t="s">
        <v>258</v>
      </c>
      <c r="G31" s="103"/>
      <c r="H31" s="104" t="s">
        <v>259</v>
      </c>
      <c r="I31" s="104"/>
      <c r="J31" s="104"/>
      <c r="K31" s="104"/>
      <c r="L31" s="104"/>
    </row>
    <row r="32" spans="1:13" ht="61.5" customHeight="1" thickTop="1" thickBot="1" x14ac:dyDescent="0.2">
      <c r="A32" s="105"/>
      <c r="B32" s="105"/>
      <c r="C32" s="105"/>
      <c r="D32" s="105"/>
      <c r="E32" s="105"/>
      <c r="F32" s="106"/>
      <c r="G32" s="106"/>
      <c r="H32" s="101"/>
      <c r="I32" s="101"/>
      <c r="J32" s="101"/>
      <c r="K32" s="101"/>
      <c r="L32" s="101"/>
    </row>
    <row r="33" spans="1:12" ht="24.75" customHeight="1" thickTop="1" thickBot="1" x14ac:dyDescent="0.2">
      <c r="F33" s="100"/>
      <c r="G33" s="100"/>
      <c r="H33" s="101"/>
      <c r="I33" s="101"/>
      <c r="J33" s="101"/>
      <c r="K33" s="101"/>
      <c r="L33" s="101"/>
    </row>
    <row r="34" spans="1:12" ht="13.5" customHeight="1" thickTop="1" thickBot="1" x14ac:dyDescent="0.2">
      <c r="A34" s="101"/>
      <c r="B34" s="101"/>
      <c r="C34" s="101"/>
      <c r="D34" s="101"/>
      <c r="E34" s="101"/>
    </row>
  </sheetData>
  <mergeCells count="40">
    <mergeCell ref="B8:F8"/>
    <mergeCell ref="G8:K8"/>
    <mergeCell ref="B9:F9"/>
    <mergeCell ref="G9:K9"/>
    <mergeCell ref="B10:F10"/>
    <mergeCell ref="G10:K10"/>
    <mergeCell ref="B11:F11"/>
    <mergeCell ref="G11:K11"/>
    <mergeCell ref="B12:F12"/>
    <mergeCell ref="G12:K12"/>
    <mergeCell ref="A16:E16"/>
    <mergeCell ref="F16:J16"/>
    <mergeCell ref="A17:E17"/>
    <mergeCell ref="F17:J17"/>
    <mergeCell ref="A18:E18"/>
    <mergeCell ref="F18:J18"/>
    <mergeCell ref="A21:E21"/>
    <mergeCell ref="F21:J21"/>
    <mergeCell ref="A22:E22"/>
    <mergeCell ref="F22:J22"/>
    <mergeCell ref="A23:E23"/>
    <mergeCell ref="F23:J23"/>
    <mergeCell ref="A26:E26"/>
    <mergeCell ref="F26:G26"/>
    <mergeCell ref="H26:L26"/>
    <mergeCell ref="A27:E27"/>
    <mergeCell ref="F27:G27"/>
    <mergeCell ref="H27:L27"/>
    <mergeCell ref="A28:E28"/>
    <mergeCell ref="F28:G28"/>
    <mergeCell ref="H28:L28"/>
    <mergeCell ref="F33:G33"/>
    <mergeCell ref="H33:L33"/>
    <mergeCell ref="A34:E34"/>
    <mergeCell ref="A31:E31"/>
    <mergeCell ref="F31:G31"/>
    <mergeCell ref="H31:L31"/>
    <mergeCell ref="A32:E32"/>
    <mergeCell ref="F32:G32"/>
    <mergeCell ref="H32:L32"/>
  </mergeCells>
  <pageMargins left="0.75" right="0.75" top="1" bottom="1" header="0.51180555555555496" footer="0.511805555555554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3" zoomScale="90" zoomScaleNormal="90" zoomScalePageLayoutView="90" workbookViewId="0">
      <selection activeCell="B5" sqref="B5"/>
    </sheetView>
  </sheetViews>
  <sheetFormatPr baseColWidth="10" defaultColWidth="8.83203125" defaultRowHeight="13" x14ac:dyDescent="0.15"/>
  <sheetData>
    <row r="1" spans="1:11" ht="14" thickBot="1" x14ac:dyDescent="0.2"/>
    <row r="2" spans="1:11" ht="15" thickTop="1" thickBot="1" x14ac:dyDescent="0.2">
      <c r="A2" s="10" t="s">
        <v>158</v>
      </c>
      <c r="B2" s="58"/>
    </row>
    <row r="3" spans="1:11" ht="15" thickTop="1" thickBot="1" x14ac:dyDescent="0.2">
      <c r="A3" s="59" t="s">
        <v>160</v>
      </c>
      <c r="B3" s="60" t="str">
        <f>Metrics!B3</f>
        <v>Other Experiments</v>
      </c>
    </row>
    <row r="4" spans="1:11" ht="15" thickTop="1" thickBot="1" x14ac:dyDescent="0.2">
      <c r="A4" s="15" t="s">
        <v>223</v>
      </c>
      <c r="B4" s="61" t="s">
        <v>285</v>
      </c>
    </row>
    <row r="5" spans="1:11" ht="15" thickTop="1" thickBot="1" x14ac:dyDescent="0.2">
      <c r="A5" s="15" t="s">
        <v>166</v>
      </c>
      <c r="B5" s="61" t="s">
        <v>167</v>
      </c>
    </row>
    <row r="7" spans="1:11" ht="14" thickBot="1" x14ac:dyDescent="0.2">
      <c r="A7" s="1" t="s">
        <v>237</v>
      </c>
    </row>
    <row r="8" spans="1:11" ht="16.5" customHeight="1" thickTop="1" thickBot="1" x14ac:dyDescent="0.2">
      <c r="A8" s="62" t="s">
        <v>238</v>
      </c>
      <c r="B8" s="103" t="s">
        <v>239</v>
      </c>
      <c r="C8" s="103"/>
      <c r="D8" s="103"/>
      <c r="E8" s="103"/>
      <c r="F8" s="103"/>
      <c r="G8" s="104" t="s">
        <v>240</v>
      </c>
      <c r="H8" s="104"/>
      <c r="I8" s="104"/>
      <c r="J8" s="104"/>
      <c r="K8" s="104"/>
    </row>
    <row r="9" spans="1:11" ht="38.25" customHeight="1" thickTop="1" thickBot="1" x14ac:dyDescent="0.2">
      <c r="A9" s="63" t="s">
        <v>241</v>
      </c>
      <c r="B9" s="114"/>
      <c r="C9" s="115"/>
      <c r="D9" s="115"/>
      <c r="E9" s="115"/>
      <c r="F9" s="115"/>
      <c r="G9" s="116"/>
      <c r="H9" s="116"/>
      <c r="I9" s="116"/>
      <c r="J9" s="116"/>
      <c r="K9" s="116"/>
    </row>
    <row r="10" spans="1:11" ht="69.75" customHeight="1" thickTop="1" thickBot="1" x14ac:dyDescent="0.2">
      <c r="A10" s="64" t="s">
        <v>243</v>
      </c>
      <c r="B10" s="111"/>
      <c r="C10" s="112"/>
      <c r="D10" s="112"/>
      <c r="E10" s="112"/>
      <c r="F10" s="112"/>
      <c r="G10" s="117"/>
      <c r="H10" s="117"/>
      <c r="I10" s="117"/>
      <c r="J10" s="117"/>
      <c r="K10" s="117"/>
    </row>
    <row r="11" spans="1:11" ht="69.75" customHeight="1" thickTop="1" thickBot="1" x14ac:dyDescent="0.2">
      <c r="A11" s="64" t="s">
        <v>245</v>
      </c>
      <c r="B11" s="109"/>
      <c r="C11" s="110"/>
      <c r="D11" s="110"/>
      <c r="E11" s="110"/>
      <c r="F11" s="110"/>
      <c r="G11" s="101"/>
      <c r="H11" s="101"/>
      <c r="I11" s="101"/>
      <c r="J11" s="101"/>
      <c r="K11" s="101"/>
    </row>
    <row r="12" spans="1:11" ht="90.5" customHeight="1" thickTop="1" thickBot="1" x14ac:dyDescent="0.2">
      <c r="A12" s="65" t="s">
        <v>247</v>
      </c>
      <c r="B12" s="111"/>
      <c r="C12" s="112"/>
      <c r="D12" s="112"/>
      <c r="E12" s="112"/>
      <c r="F12" s="112"/>
      <c r="G12" s="113"/>
      <c r="H12" s="113"/>
      <c r="I12" s="113"/>
      <c r="J12" s="113"/>
      <c r="K12" s="113"/>
    </row>
    <row r="13" spans="1:11" ht="14" thickTop="1" x14ac:dyDescent="0.15">
      <c r="A13" t="s">
        <v>249</v>
      </c>
    </row>
    <row r="15" spans="1:11" ht="14" thickBot="1" x14ac:dyDescent="0.2">
      <c r="A15" s="1" t="s">
        <v>250</v>
      </c>
    </row>
    <row r="16" spans="1:11" ht="15" thickTop="1" thickBot="1" x14ac:dyDescent="0.2">
      <c r="A16" s="102" t="s">
        <v>251</v>
      </c>
      <c r="B16" s="102"/>
      <c r="C16" s="102"/>
      <c r="D16" s="102"/>
      <c r="E16" s="102"/>
      <c r="F16" s="104" t="s">
        <v>252</v>
      </c>
      <c r="G16" s="104"/>
      <c r="H16" s="104"/>
      <c r="I16" s="104"/>
      <c r="J16" s="104"/>
    </row>
    <row r="17" spans="1:13" ht="87" customHeight="1" thickTop="1" thickBot="1" x14ac:dyDescent="0.2">
      <c r="A17" s="118"/>
      <c r="B17" s="118"/>
      <c r="C17" s="118"/>
      <c r="D17" s="118"/>
      <c r="E17" s="118"/>
      <c r="F17" s="118"/>
      <c r="G17" s="118"/>
      <c r="H17" s="118"/>
      <c r="I17" s="118"/>
      <c r="J17" s="118"/>
      <c r="M17" s="68" t="s">
        <v>263</v>
      </c>
    </row>
    <row r="18" spans="1:13" ht="54" customHeight="1" thickTop="1" thickBot="1" x14ac:dyDescent="0.2">
      <c r="A18" s="101"/>
      <c r="B18" s="101"/>
      <c r="C18" s="101"/>
      <c r="D18" s="101"/>
      <c r="E18" s="101"/>
      <c r="F18" s="101"/>
      <c r="G18" s="101"/>
      <c r="H18" s="101"/>
      <c r="I18" s="101"/>
      <c r="J18" s="101"/>
    </row>
    <row r="20" spans="1:13" ht="14" thickBot="1" x14ac:dyDescent="0.2">
      <c r="A20" s="1" t="s">
        <v>255</v>
      </c>
    </row>
    <row r="21" spans="1:13" ht="15" thickTop="1" thickBot="1" x14ac:dyDescent="0.2">
      <c r="A21" s="102" t="s">
        <v>251</v>
      </c>
      <c r="B21" s="102"/>
      <c r="C21" s="102"/>
      <c r="D21" s="102"/>
      <c r="E21" s="102"/>
      <c r="F21" s="104" t="s">
        <v>252</v>
      </c>
      <c r="G21" s="104"/>
      <c r="H21" s="104"/>
      <c r="I21" s="104"/>
      <c r="J21" s="104"/>
    </row>
    <row r="22" spans="1:13" ht="24.75" customHeight="1" thickTop="1" thickBot="1" x14ac:dyDescent="0.2">
      <c r="A22" s="101"/>
      <c r="B22" s="101"/>
      <c r="C22" s="101"/>
      <c r="D22" s="101"/>
      <c r="E22" s="101"/>
      <c r="F22" s="101"/>
      <c r="G22" s="101"/>
      <c r="H22" s="101"/>
      <c r="I22" s="101"/>
      <c r="J22" s="101"/>
    </row>
    <row r="23" spans="1:13" ht="25.5" customHeight="1" thickTop="1" thickBot="1" x14ac:dyDescent="0.2">
      <c r="A23" s="101"/>
      <c r="B23" s="101"/>
      <c r="C23" s="101"/>
      <c r="D23" s="101"/>
      <c r="E23" s="101"/>
      <c r="F23" s="101"/>
      <c r="G23" s="101"/>
      <c r="H23" s="101"/>
      <c r="I23" s="101"/>
      <c r="J23" s="101"/>
    </row>
    <row r="25" spans="1:13" ht="14" thickBot="1" x14ac:dyDescent="0.2">
      <c r="A25" s="1" t="s">
        <v>256</v>
      </c>
    </row>
    <row r="26" spans="1:13" ht="15" thickTop="1" thickBot="1" x14ac:dyDescent="0.2">
      <c r="A26" s="102" t="s">
        <v>257</v>
      </c>
      <c r="B26" s="102"/>
      <c r="C26" s="102"/>
      <c r="D26" s="102"/>
      <c r="E26" s="102"/>
      <c r="F26" s="103" t="s">
        <v>258</v>
      </c>
      <c r="G26" s="103"/>
      <c r="H26" s="104" t="s">
        <v>259</v>
      </c>
      <c r="I26" s="104"/>
      <c r="J26" s="104"/>
      <c r="K26" s="104"/>
      <c r="L26" s="104"/>
    </row>
    <row r="27" spans="1:13" ht="24.75" customHeight="1" thickTop="1" thickBot="1" x14ac:dyDescent="0.2">
      <c r="A27" s="101"/>
      <c r="B27" s="101"/>
      <c r="C27" s="101"/>
      <c r="D27" s="101"/>
      <c r="E27" s="101"/>
      <c r="F27" s="107"/>
      <c r="G27" s="107"/>
      <c r="H27" s="101"/>
      <c r="I27" s="101"/>
      <c r="J27" s="101"/>
      <c r="K27" s="101"/>
      <c r="L27" s="101"/>
    </row>
    <row r="28" spans="1:13" ht="24.75" customHeight="1" thickTop="1" thickBot="1" x14ac:dyDescent="0.2">
      <c r="A28" s="101"/>
      <c r="B28" s="101"/>
      <c r="C28" s="101"/>
      <c r="D28" s="101"/>
      <c r="E28" s="101"/>
      <c r="F28" s="107"/>
      <c r="G28" s="107"/>
      <c r="H28" s="101"/>
      <c r="I28" s="101"/>
      <c r="J28" s="101"/>
      <c r="K28" s="101"/>
      <c r="L28" s="101"/>
    </row>
    <row r="30" spans="1:13" ht="14" thickBot="1" x14ac:dyDescent="0.2">
      <c r="A30" s="1" t="s">
        <v>260</v>
      </c>
    </row>
    <row r="31" spans="1:13" ht="15" thickTop="1" thickBot="1" x14ac:dyDescent="0.2">
      <c r="A31" s="102" t="s">
        <v>257</v>
      </c>
      <c r="B31" s="102"/>
      <c r="C31" s="102"/>
      <c r="D31" s="102"/>
      <c r="E31" s="102"/>
      <c r="F31" s="103" t="s">
        <v>258</v>
      </c>
      <c r="G31" s="103"/>
      <c r="H31" s="104" t="s">
        <v>259</v>
      </c>
      <c r="I31" s="104"/>
      <c r="J31" s="104"/>
      <c r="K31" s="104"/>
      <c r="L31" s="104"/>
    </row>
    <row r="32" spans="1:13" ht="61.5" customHeight="1" thickTop="1" thickBot="1" x14ac:dyDescent="0.2">
      <c r="A32" s="105"/>
      <c r="B32" s="105"/>
      <c r="C32" s="105"/>
      <c r="D32" s="105"/>
      <c r="E32" s="105"/>
      <c r="F32" s="106"/>
      <c r="G32" s="106"/>
      <c r="H32" s="101"/>
      <c r="I32" s="101"/>
      <c r="J32" s="101"/>
      <c r="K32" s="101"/>
      <c r="L32" s="101"/>
    </row>
    <row r="33" spans="1:12" ht="24.75" customHeight="1" thickTop="1" thickBot="1" x14ac:dyDescent="0.2">
      <c r="F33" s="100"/>
      <c r="G33" s="100"/>
      <c r="H33" s="101"/>
      <c r="I33" s="101"/>
      <c r="J33" s="101"/>
      <c r="K33" s="101"/>
      <c r="L33" s="101"/>
    </row>
    <row r="34" spans="1:12" ht="13.5" customHeight="1" thickTop="1" thickBot="1" x14ac:dyDescent="0.2">
      <c r="A34" s="101"/>
      <c r="B34" s="101"/>
      <c r="C34" s="101"/>
      <c r="D34" s="101"/>
      <c r="E34" s="101"/>
    </row>
  </sheetData>
  <mergeCells count="40">
    <mergeCell ref="F33:G33"/>
    <mergeCell ref="H33:L33"/>
    <mergeCell ref="A34:E34"/>
    <mergeCell ref="A31:E31"/>
    <mergeCell ref="F31:G31"/>
    <mergeCell ref="H31:L31"/>
    <mergeCell ref="A32:E32"/>
    <mergeCell ref="F32:G32"/>
    <mergeCell ref="H32:L32"/>
    <mergeCell ref="A27:E27"/>
    <mergeCell ref="F27:G27"/>
    <mergeCell ref="H27:L27"/>
    <mergeCell ref="A28:E28"/>
    <mergeCell ref="F28:G28"/>
    <mergeCell ref="H28:L28"/>
    <mergeCell ref="A22:E22"/>
    <mergeCell ref="F22:J22"/>
    <mergeCell ref="A23:E23"/>
    <mergeCell ref="F23:J23"/>
    <mergeCell ref="A26:E26"/>
    <mergeCell ref="F26:G26"/>
    <mergeCell ref="H26:L26"/>
    <mergeCell ref="A17:E17"/>
    <mergeCell ref="F17:J17"/>
    <mergeCell ref="A18:E18"/>
    <mergeCell ref="F18:J18"/>
    <mergeCell ref="A21:E21"/>
    <mergeCell ref="F21:J21"/>
    <mergeCell ref="B11:F11"/>
    <mergeCell ref="G11:K11"/>
    <mergeCell ref="B12:F12"/>
    <mergeCell ref="G12:K12"/>
    <mergeCell ref="A16:E16"/>
    <mergeCell ref="F16:J16"/>
    <mergeCell ref="B8:F8"/>
    <mergeCell ref="G8:K8"/>
    <mergeCell ref="B9:F9"/>
    <mergeCell ref="G9:K9"/>
    <mergeCell ref="B10:F10"/>
    <mergeCell ref="G10:K10"/>
  </mergeCells>
  <pageMargins left="0.75" right="0.75" top="1" bottom="1" header="0.51180555555555496" footer="0.511805555555554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zoomScalePageLayoutView="90" workbookViewId="0">
      <selection activeCell="N14" sqref="N14"/>
    </sheetView>
  </sheetViews>
  <sheetFormatPr baseColWidth="10" defaultColWidth="8.83203125" defaultRowHeight="13" x14ac:dyDescent="0.15"/>
  <sheetData>
    <row r="1" spans="1:11" ht="14" thickBot="1" x14ac:dyDescent="0.2"/>
    <row r="2" spans="1:11" ht="15" thickTop="1" thickBot="1" x14ac:dyDescent="0.2">
      <c r="A2" s="10" t="s">
        <v>158</v>
      </c>
      <c r="B2" s="58"/>
    </row>
    <row r="3" spans="1:11" ht="15" thickTop="1" thickBot="1" x14ac:dyDescent="0.2">
      <c r="A3" s="59" t="s">
        <v>160</v>
      </c>
      <c r="B3" s="60" t="str">
        <f>Metrics!B3</f>
        <v>Other Experiments</v>
      </c>
    </row>
    <row r="4" spans="1:11" ht="15" thickTop="1" thickBot="1" x14ac:dyDescent="0.2">
      <c r="A4" s="15" t="s">
        <v>223</v>
      </c>
      <c r="B4" s="61" t="s">
        <v>288</v>
      </c>
    </row>
    <row r="5" spans="1:11" ht="15" thickTop="1" thickBot="1" x14ac:dyDescent="0.2">
      <c r="A5" s="15" t="s">
        <v>166</v>
      </c>
      <c r="B5" s="61" t="s">
        <v>167</v>
      </c>
    </row>
    <row r="7" spans="1:11" ht="14" thickBot="1" x14ac:dyDescent="0.2">
      <c r="A7" s="1" t="s">
        <v>237</v>
      </c>
    </row>
    <row r="8" spans="1:11" ht="16.5" customHeight="1" thickTop="1" thickBot="1" x14ac:dyDescent="0.2">
      <c r="A8" s="62" t="s">
        <v>238</v>
      </c>
      <c r="B8" s="103" t="s">
        <v>239</v>
      </c>
      <c r="C8" s="103"/>
      <c r="D8" s="103"/>
      <c r="E8" s="103"/>
      <c r="F8" s="103"/>
      <c r="G8" s="104" t="s">
        <v>240</v>
      </c>
      <c r="H8" s="104"/>
      <c r="I8" s="104"/>
      <c r="J8" s="104"/>
      <c r="K8" s="104"/>
    </row>
    <row r="9" spans="1:11" ht="38.25" customHeight="1" thickTop="1" thickBot="1" x14ac:dyDescent="0.2">
      <c r="A9" s="63"/>
      <c r="B9" s="114"/>
      <c r="C9" s="115"/>
      <c r="D9" s="115"/>
      <c r="E9" s="115"/>
      <c r="F9" s="115"/>
      <c r="G9" s="116"/>
      <c r="H9" s="116"/>
      <c r="I9" s="116"/>
      <c r="J9" s="116"/>
      <c r="K9" s="116"/>
    </row>
    <row r="10" spans="1:11" ht="69.75" customHeight="1" thickTop="1" thickBot="1" x14ac:dyDescent="0.2">
      <c r="A10" s="64"/>
      <c r="B10" s="111"/>
      <c r="C10" s="112"/>
      <c r="D10" s="112"/>
      <c r="E10" s="112"/>
      <c r="F10" s="112"/>
      <c r="G10" s="117"/>
      <c r="H10" s="117"/>
      <c r="I10" s="117"/>
      <c r="J10" s="117"/>
      <c r="K10" s="117"/>
    </row>
    <row r="11" spans="1:11" ht="69.75" customHeight="1" thickTop="1" thickBot="1" x14ac:dyDescent="0.2">
      <c r="A11" s="64"/>
      <c r="B11" s="109"/>
      <c r="C11" s="110"/>
      <c r="D11" s="110"/>
      <c r="E11" s="110"/>
      <c r="F11" s="110"/>
      <c r="G11" s="101"/>
      <c r="H11" s="101"/>
      <c r="I11" s="101"/>
      <c r="J11" s="101"/>
      <c r="K11" s="101"/>
    </row>
    <row r="12" spans="1:11" ht="90.5" customHeight="1" thickTop="1" thickBot="1" x14ac:dyDescent="0.2">
      <c r="A12" s="65"/>
      <c r="B12" s="111"/>
      <c r="C12" s="112"/>
      <c r="D12" s="112"/>
      <c r="E12" s="112"/>
      <c r="F12" s="112"/>
      <c r="G12" s="113"/>
      <c r="H12" s="113"/>
      <c r="I12" s="113"/>
      <c r="J12" s="113"/>
      <c r="K12" s="113"/>
    </row>
    <row r="13" spans="1:11" ht="14" thickTop="1" x14ac:dyDescent="0.15">
      <c r="A13" t="s">
        <v>249</v>
      </c>
    </row>
    <row r="15" spans="1:11" ht="14" thickBot="1" x14ac:dyDescent="0.2">
      <c r="A15" s="1" t="s">
        <v>250</v>
      </c>
    </row>
    <row r="16" spans="1:11" ht="15" thickTop="1" thickBot="1" x14ac:dyDescent="0.2">
      <c r="A16" s="102" t="s">
        <v>251</v>
      </c>
      <c r="B16" s="102"/>
      <c r="C16" s="102"/>
      <c r="D16" s="102"/>
      <c r="E16" s="102"/>
      <c r="F16" s="104" t="s">
        <v>252</v>
      </c>
      <c r="G16" s="104"/>
      <c r="H16" s="104"/>
      <c r="I16" s="104"/>
      <c r="J16" s="104"/>
    </row>
    <row r="17" spans="1:13" ht="87" customHeight="1" thickTop="1" thickBot="1" x14ac:dyDescent="0.2">
      <c r="A17" s="118"/>
      <c r="B17" s="118"/>
      <c r="C17" s="118"/>
      <c r="D17" s="118"/>
      <c r="E17" s="118"/>
      <c r="F17" s="118"/>
      <c r="G17" s="118"/>
      <c r="H17" s="118"/>
      <c r="I17" s="118"/>
      <c r="J17" s="118"/>
      <c r="M17" s="68" t="s">
        <v>263</v>
      </c>
    </row>
    <row r="18" spans="1:13" ht="54" customHeight="1" thickTop="1" thickBot="1" x14ac:dyDescent="0.2">
      <c r="A18" s="101"/>
      <c r="B18" s="101"/>
      <c r="C18" s="101"/>
      <c r="D18" s="101"/>
      <c r="E18" s="101"/>
      <c r="F18" s="101"/>
      <c r="G18" s="101"/>
      <c r="H18" s="101"/>
      <c r="I18" s="101"/>
      <c r="J18" s="101"/>
    </row>
    <row r="20" spans="1:13" ht="14" thickBot="1" x14ac:dyDescent="0.2">
      <c r="A20" s="1" t="s">
        <v>255</v>
      </c>
    </row>
    <row r="21" spans="1:13" ht="15" thickTop="1" thickBot="1" x14ac:dyDescent="0.2">
      <c r="A21" s="102" t="s">
        <v>251</v>
      </c>
      <c r="B21" s="102"/>
      <c r="C21" s="102"/>
      <c r="D21" s="102"/>
      <c r="E21" s="102"/>
      <c r="F21" s="104" t="s">
        <v>252</v>
      </c>
      <c r="G21" s="104"/>
      <c r="H21" s="104"/>
      <c r="I21" s="104"/>
      <c r="J21" s="104"/>
    </row>
    <row r="22" spans="1:13" ht="24.75" customHeight="1" thickTop="1" thickBot="1" x14ac:dyDescent="0.2">
      <c r="A22" s="101"/>
      <c r="B22" s="101"/>
      <c r="C22" s="101"/>
      <c r="D22" s="101"/>
      <c r="E22" s="101"/>
      <c r="F22" s="101"/>
      <c r="G22" s="101"/>
      <c r="H22" s="101"/>
      <c r="I22" s="101"/>
      <c r="J22" s="101"/>
    </row>
    <row r="23" spans="1:13" ht="25.5" customHeight="1" thickTop="1" thickBot="1" x14ac:dyDescent="0.2">
      <c r="A23" s="101"/>
      <c r="B23" s="101"/>
      <c r="C23" s="101"/>
      <c r="D23" s="101"/>
      <c r="E23" s="101"/>
      <c r="F23" s="101"/>
      <c r="G23" s="101"/>
      <c r="H23" s="101"/>
      <c r="I23" s="101"/>
      <c r="J23" s="101"/>
    </row>
    <row r="25" spans="1:13" ht="14" thickBot="1" x14ac:dyDescent="0.2">
      <c r="A25" s="1" t="s">
        <v>256</v>
      </c>
    </row>
    <row r="26" spans="1:13" ht="15" thickTop="1" thickBot="1" x14ac:dyDescent="0.2">
      <c r="A26" s="102" t="s">
        <v>257</v>
      </c>
      <c r="B26" s="102"/>
      <c r="C26" s="102"/>
      <c r="D26" s="102"/>
      <c r="E26" s="102"/>
      <c r="F26" s="103" t="s">
        <v>258</v>
      </c>
      <c r="G26" s="103"/>
      <c r="H26" s="104" t="s">
        <v>259</v>
      </c>
      <c r="I26" s="104"/>
      <c r="J26" s="104"/>
      <c r="K26" s="104"/>
      <c r="L26" s="104"/>
    </row>
    <row r="27" spans="1:13" ht="24.75" customHeight="1" thickTop="1" thickBot="1" x14ac:dyDescent="0.2">
      <c r="A27" s="101"/>
      <c r="B27" s="101"/>
      <c r="C27" s="101"/>
      <c r="D27" s="101"/>
      <c r="E27" s="101"/>
      <c r="F27" s="107"/>
      <c r="G27" s="107"/>
      <c r="H27" s="101"/>
      <c r="I27" s="101"/>
      <c r="J27" s="101"/>
      <c r="K27" s="101"/>
      <c r="L27" s="101"/>
    </row>
    <row r="28" spans="1:13" ht="24.75" customHeight="1" thickTop="1" thickBot="1" x14ac:dyDescent="0.2">
      <c r="A28" s="101"/>
      <c r="B28" s="101"/>
      <c r="C28" s="101"/>
      <c r="D28" s="101"/>
      <c r="E28" s="101"/>
      <c r="F28" s="107"/>
      <c r="G28" s="107"/>
      <c r="H28" s="101"/>
      <c r="I28" s="101"/>
      <c r="J28" s="101"/>
      <c r="K28" s="101"/>
      <c r="L28" s="101"/>
    </row>
    <row r="30" spans="1:13" ht="14" thickBot="1" x14ac:dyDescent="0.2">
      <c r="A30" s="1" t="s">
        <v>260</v>
      </c>
    </row>
    <row r="31" spans="1:13" ht="15" thickTop="1" thickBot="1" x14ac:dyDescent="0.2">
      <c r="A31" s="102" t="s">
        <v>257</v>
      </c>
      <c r="B31" s="102"/>
      <c r="C31" s="102"/>
      <c r="D31" s="102"/>
      <c r="E31" s="102"/>
      <c r="F31" s="103" t="s">
        <v>258</v>
      </c>
      <c r="G31" s="103"/>
      <c r="H31" s="104" t="s">
        <v>259</v>
      </c>
      <c r="I31" s="104"/>
      <c r="J31" s="104"/>
      <c r="K31" s="104"/>
      <c r="L31" s="104"/>
    </row>
    <row r="32" spans="1:13" ht="61.5" customHeight="1" thickTop="1" thickBot="1" x14ac:dyDescent="0.2">
      <c r="A32" s="105"/>
      <c r="B32" s="105"/>
      <c r="C32" s="105"/>
      <c r="D32" s="105"/>
      <c r="E32" s="105"/>
      <c r="F32" s="106"/>
      <c r="G32" s="106"/>
      <c r="H32" s="101"/>
      <c r="I32" s="101"/>
      <c r="J32" s="101"/>
      <c r="K32" s="101"/>
      <c r="L32" s="101"/>
    </row>
    <row r="33" spans="1:12" ht="24.75" customHeight="1" thickTop="1" thickBot="1" x14ac:dyDescent="0.2">
      <c r="F33" s="100"/>
      <c r="G33" s="100"/>
      <c r="H33" s="101"/>
      <c r="I33" s="101"/>
      <c r="J33" s="101"/>
      <c r="K33" s="101"/>
      <c r="L33" s="101"/>
    </row>
    <row r="34" spans="1:12" ht="13.5" customHeight="1" thickTop="1" thickBot="1" x14ac:dyDescent="0.2">
      <c r="A34" s="101"/>
      <c r="B34" s="101"/>
      <c r="C34" s="101"/>
      <c r="D34" s="101"/>
      <c r="E34" s="101"/>
    </row>
  </sheetData>
  <mergeCells count="40">
    <mergeCell ref="F33:G33"/>
    <mergeCell ref="H33:L33"/>
    <mergeCell ref="A34:E34"/>
    <mergeCell ref="A31:E31"/>
    <mergeCell ref="F31:G31"/>
    <mergeCell ref="H31:L31"/>
    <mergeCell ref="A32:E32"/>
    <mergeCell ref="F32:G32"/>
    <mergeCell ref="H32:L32"/>
    <mergeCell ref="A27:E27"/>
    <mergeCell ref="F27:G27"/>
    <mergeCell ref="H27:L27"/>
    <mergeCell ref="A28:E28"/>
    <mergeCell ref="F28:G28"/>
    <mergeCell ref="H28:L28"/>
    <mergeCell ref="A22:E22"/>
    <mergeCell ref="F22:J22"/>
    <mergeCell ref="A23:E23"/>
    <mergeCell ref="F23:J23"/>
    <mergeCell ref="A26:E26"/>
    <mergeCell ref="F26:G26"/>
    <mergeCell ref="H26:L26"/>
    <mergeCell ref="A17:E17"/>
    <mergeCell ref="F17:J17"/>
    <mergeCell ref="A18:E18"/>
    <mergeCell ref="F18:J18"/>
    <mergeCell ref="A21:E21"/>
    <mergeCell ref="F21:J21"/>
    <mergeCell ref="B11:F11"/>
    <mergeCell ref="G11:K11"/>
    <mergeCell ref="B12:F12"/>
    <mergeCell ref="G12:K12"/>
    <mergeCell ref="A16:E16"/>
    <mergeCell ref="F16:J16"/>
    <mergeCell ref="B8:F8"/>
    <mergeCell ref="G8:K8"/>
    <mergeCell ref="B9:F9"/>
    <mergeCell ref="G9:K9"/>
    <mergeCell ref="B10:F10"/>
    <mergeCell ref="G10:K10"/>
  </mergeCells>
  <pageMargins left="0.75" right="0.75" top="1" bottom="1" header="0.51180555555555496" footer="0.511805555555554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zoomScalePageLayoutView="90" workbookViewId="0">
      <selection activeCell="B5" sqref="B5"/>
    </sheetView>
  </sheetViews>
  <sheetFormatPr baseColWidth="10" defaultColWidth="8.83203125" defaultRowHeight="13" x14ac:dyDescent="0.15"/>
  <sheetData>
    <row r="1" spans="1:11" ht="14" thickBot="1" x14ac:dyDescent="0.2"/>
    <row r="2" spans="1:11" ht="15" thickTop="1" thickBot="1" x14ac:dyDescent="0.2">
      <c r="A2" s="10" t="s">
        <v>158</v>
      </c>
      <c r="B2" s="58"/>
    </row>
    <row r="3" spans="1:11" ht="15" thickTop="1" thickBot="1" x14ac:dyDescent="0.2">
      <c r="A3" s="59" t="s">
        <v>160</v>
      </c>
      <c r="B3" s="60" t="str">
        <f>Metrics!B3</f>
        <v>Other Experiments</v>
      </c>
    </row>
    <row r="4" spans="1:11" ht="15" thickTop="1" thickBot="1" x14ac:dyDescent="0.2">
      <c r="A4" s="15" t="s">
        <v>223</v>
      </c>
      <c r="B4" s="61" t="s">
        <v>318</v>
      </c>
    </row>
    <row r="5" spans="1:11" ht="15" thickTop="1" thickBot="1" x14ac:dyDescent="0.2">
      <c r="A5" s="15" t="s">
        <v>166</v>
      </c>
      <c r="B5" s="61" t="s">
        <v>167</v>
      </c>
    </row>
    <row r="7" spans="1:11" ht="14" thickBot="1" x14ac:dyDescent="0.2">
      <c r="A7" s="1" t="s">
        <v>237</v>
      </c>
    </row>
    <row r="8" spans="1:11" ht="16.5" customHeight="1" thickTop="1" thickBot="1" x14ac:dyDescent="0.2">
      <c r="A8" s="62" t="s">
        <v>238</v>
      </c>
      <c r="B8" s="103" t="s">
        <v>239</v>
      </c>
      <c r="C8" s="103"/>
      <c r="D8" s="103"/>
      <c r="E8" s="103"/>
      <c r="F8" s="103"/>
      <c r="G8" s="104" t="s">
        <v>240</v>
      </c>
      <c r="H8" s="104"/>
      <c r="I8" s="104"/>
      <c r="J8" s="104"/>
      <c r="K8" s="104"/>
    </row>
    <row r="9" spans="1:11" ht="38.25" customHeight="1" thickTop="1" thickBot="1" x14ac:dyDescent="0.2">
      <c r="A9" s="63"/>
      <c r="B9" s="114"/>
      <c r="C9" s="115"/>
      <c r="D9" s="115"/>
      <c r="E9" s="115"/>
      <c r="F9" s="115"/>
      <c r="G9" s="116"/>
      <c r="H9" s="116"/>
      <c r="I9" s="116"/>
      <c r="J9" s="116"/>
      <c r="K9" s="116"/>
    </row>
    <row r="10" spans="1:11" ht="69.75" customHeight="1" thickTop="1" thickBot="1" x14ac:dyDescent="0.2">
      <c r="A10" s="64"/>
      <c r="B10" s="111"/>
      <c r="C10" s="112"/>
      <c r="D10" s="112"/>
      <c r="E10" s="112"/>
      <c r="F10" s="112"/>
      <c r="G10" s="117"/>
      <c r="H10" s="117"/>
      <c r="I10" s="117"/>
      <c r="J10" s="117"/>
      <c r="K10" s="117"/>
    </row>
    <row r="11" spans="1:11" ht="69.75" customHeight="1" thickTop="1" thickBot="1" x14ac:dyDescent="0.2">
      <c r="A11" s="64"/>
      <c r="B11" s="109"/>
      <c r="C11" s="110"/>
      <c r="D11" s="110"/>
      <c r="E11" s="110"/>
      <c r="F11" s="110"/>
      <c r="G11" s="101"/>
      <c r="H11" s="101"/>
      <c r="I11" s="101"/>
      <c r="J11" s="101"/>
      <c r="K11" s="101"/>
    </row>
    <row r="12" spans="1:11" ht="90.5" customHeight="1" thickTop="1" thickBot="1" x14ac:dyDescent="0.2">
      <c r="A12" s="65"/>
      <c r="B12" s="111"/>
      <c r="C12" s="112"/>
      <c r="D12" s="112"/>
      <c r="E12" s="112"/>
      <c r="F12" s="112"/>
      <c r="G12" s="113"/>
      <c r="H12" s="113"/>
      <c r="I12" s="113"/>
      <c r="J12" s="113"/>
      <c r="K12" s="113"/>
    </row>
    <row r="13" spans="1:11" ht="14" thickTop="1" x14ac:dyDescent="0.15">
      <c r="A13" t="s">
        <v>249</v>
      </c>
    </row>
    <row r="15" spans="1:11" ht="14" thickBot="1" x14ac:dyDescent="0.2">
      <c r="A15" s="1" t="s">
        <v>250</v>
      </c>
    </row>
    <row r="16" spans="1:11" ht="15" thickTop="1" thickBot="1" x14ac:dyDescent="0.2">
      <c r="A16" s="102" t="s">
        <v>251</v>
      </c>
      <c r="B16" s="102"/>
      <c r="C16" s="102"/>
      <c r="D16" s="102"/>
      <c r="E16" s="102"/>
      <c r="F16" s="104" t="s">
        <v>252</v>
      </c>
      <c r="G16" s="104"/>
      <c r="H16" s="104"/>
      <c r="I16" s="104"/>
      <c r="J16" s="104"/>
    </row>
    <row r="17" spans="1:13" ht="87" customHeight="1" thickTop="1" thickBot="1" x14ac:dyDescent="0.2">
      <c r="A17" s="118"/>
      <c r="B17" s="118"/>
      <c r="C17" s="118"/>
      <c r="D17" s="118"/>
      <c r="E17" s="118"/>
      <c r="F17" s="118"/>
      <c r="G17" s="118"/>
      <c r="H17" s="118"/>
      <c r="I17" s="118"/>
      <c r="J17" s="118"/>
      <c r="M17" s="68"/>
    </row>
    <row r="18" spans="1:13" ht="54" customHeight="1" thickTop="1" thickBot="1" x14ac:dyDescent="0.2">
      <c r="A18" s="101"/>
      <c r="B18" s="101"/>
      <c r="C18" s="101"/>
      <c r="D18" s="101"/>
      <c r="E18" s="101"/>
      <c r="F18" s="101"/>
      <c r="G18" s="101"/>
      <c r="H18" s="101"/>
      <c r="I18" s="101"/>
      <c r="J18" s="101"/>
    </row>
    <row r="20" spans="1:13" ht="14" thickBot="1" x14ac:dyDescent="0.2">
      <c r="A20" s="1" t="s">
        <v>255</v>
      </c>
    </row>
    <row r="21" spans="1:13" ht="15" thickTop="1" thickBot="1" x14ac:dyDescent="0.2">
      <c r="A21" s="102" t="s">
        <v>251</v>
      </c>
      <c r="B21" s="102"/>
      <c r="C21" s="102"/>
      <c r="D21" s="102"/>
      <c r="E21" s="102"/>
      <c r="F21" s="104" t="s">
        <v>252</v>
      </c>
      <c r="G21" s="104"/>
      <c r="H21" s="104"/>
      <c r="I21" s="104"/>
      <c r="J21" s="104"/>
    </row>
    <row r="22" spans="1:13" ht="24.75" customHeight="1" thickTop="1" thickBot="1" x14ac:dyDescent="0.2">
      <c r="A22" s="101"/>
      <c r="B22" s="101"/>
      <c r="C22" s="101"/>
      <c r="D22" s="101"/>
      <c r="E22" s="101"/>
      <c r="F22" s="101"/>
      <c r="G22" s="101"/>
      <c r="H22" s="101"/>
      <c r="I22" s="101"/>
      <c r="J22" s="101"/>
    </row>
    <row r="23" spans="1:13" ht="25.5" customHeight="1" thickTop="1" thickBot="1" x14ac:dyDescent="0.2">
      <c r="A23" s="101"/>
      <c r="B23" s="101"/>
      <c r="C23" s="101"/>
      <c r="D23" s="101"/>
      <c r="E23" s="101"/>
      <c r="F23" s="101"/>
      <c r="G23" s="101"/>
      <c r="H23" s="101"/>
      <c r="I23" s="101"/>
      <c r="J23" s="101"/>
    </row>
    <row r="25" spans="1:13" ht="14" thickBot="1" x14ac:dyDescent="0.2">
      <c r="A25" s="1" t="s">
        <v>256</v>
      </c>
    </row>
    <row r="26" spans="1:13" ht="15" thickTop="1" thickBot="1" x14ac:dyDescent="0.2">
      <c r="A26" s="102" t="s">
        <v>257</v>
      </c>
      <c r="B26" s="102"/>
      <c r="C26" s="102"/>
      <c r="D26" s="102"/>
      <c r="E26" s="102"/>
      <c r="F26" s="103" t="s">
        <v>258</v>
      </c>
      <c r="G26" s="103"/>
      <c r="H26" s="104" t="s">
        <v>259</v>
      </c>
      <c r="I26" s="104"/>
      <c r="J26" s="104"/>
      <c r="K26" s="104"/>
      <c r="L26" s="104"/>
    </row>
    <row r="27" spans="1:13" ht="24.75" customHeight="1" thickTop="1" thickBot="1" x14ac:dyDescent="0.2">
      <c r="A27" s="101"/>
      <c r="B27" s="101"/>
      <c r="C27" s="101"/>
      <c r="D27" s="101"/>
      <c r="E27" s="101"/>
      <c r="F27" s="107"/>
      <c r="G27" s="107"/>
      <c r="H27" s="101"/>
      <c r="I27" s="101"/>
      <c r="J27" s="101"/>
      <c r="K27" s="101"/>
      <c r="L27" s="101"/>
    </row>
    <row r="28" spans="1:13" ht="24.75" customHeight="1" thickTop="1" thickBot="1" x14ac:dyDescent="0.2">
      <c r="A28" s="101"/>
      <c r="B28" s="101"/>
      <c r="C28" s="101"/>
      <c r="D28" s="101"/>
      <c r="E28" s="101"/>
      <c r="F28" s="107"/>
      <c r="G28" s="107"/>
      <c r="H28" s="101"/>
      <c r="I28" s="101"/>
      <c r="J28" s="101"/>
      <c r="K28" s="101"/>
      <c r="L28" s="101"/>
    </row>
    <row r="30" spans="1:13" ht="14" thickBot="1" x14ac:dyDescent="0.2">
      <c r="A30" s="1" t="s">
        <v>260</v>
      </c>
    </row>
    <row r="31" spans="1:13" ht="15" thickTop="1" thickBot="1" x14ac:dyDescent="0.2">
      <c r="A31" s="102" t="s">
        <v>257</v>
      </c>
      <c r="B31" s="102"/>
      <c r="C31" s="102"/>
      <c r="D31" s="102"/>
      <c r="E31" s="102"/>
      <c r="F31" s="103" t="s">
        <v>258</v>
      </c>
      <c r="G31" s="103"/>
      <c r="H31" s="104" t="s">
        <v>259</v>
      </c>
      <c r="I31" s="104"/>
      <c r="J31" s="104"/>
      <c r="K31" s="104"/>
      <c r="L31" s="104"/>
    </row>
    <row r="32" spans="1:13" ht="61.5" customHeight="1" thickTop="1" thickBot="1" x14ac:dyDescent="0.2">
      <c r="A32" s="105"/>
      <c r="B32" s="105"/>
      <c r="C32" s="105"/>
      <c r="D32" s="105"/>
      <c r="E32" s="105"/>
      <c r="F32" s="106"/>
      <c r="G32" s="106"/>
      <c r="H32" s="101"/>
      <c r="I32" s="101"/>
      <c r="J32" s="101"/>
      <c r="K32" s="101"/>
      <c r="L32" s="101"/>
    </row>
    <row r="33" spans="1:12" ht="24.75" customHeight="1" thickTop="1" thickBot="1" x14ac:dyDescent="0.2">
      <c r="F33" s="100"/>
      <c r="G33" s="100"/>
      <c r="H33" s="101"/>
      <c r="I33" s="101"/>
      <c r="J33" s="101"/>
      <c r="K33" s="101"/>
      <c r="L33" s="101"/>
    </row>
    <row r="34" spans="1:12" ht="13.5" customHeight="1" thickTop="1" thickBot="1" x14ac:dyDescent="0.2">
      <c r="A34" s="101"/>
      <c r="B34" s="101"/>
      <c r="C34" s="101"/>
      <c r="D34" s="101"/>
      <c r="E34" s="101"/>
    </row>
  </sheetData>
  <mergeCells count="40">
    <mergeCell ref="F33:G33"/>
    <mergeCell ref="H33:L33"/>
    <mergeCell ref="A34:E34"/>
    <mergeCell ref="A31:E31"/>
    <mergeCell ref="F31:G31"/>
    <mergeCell ref="H31:L31"/>
    <mergeCell ref="A32:E32"/>
    <mergeCell ref="F32:G32"/>
    <mergeCell ref="H32:L32"/>
    <mergeCell ref="A27:E27"/>
    <mergeCell ref="F27:G27"/>
    <mergeCell ref="H27:L27"/>
    <mergeCell ref="A28:E28"/>
    <mergeCell ref="F28:G28"/>
    <mergeCell ref="H28:L28"/>
    <mergeCell ref="A22:E22"/>
    <mergeCell ref="F22:J22"/>
    <mergeCell ref="A23:E23"/>
    <mergeCell ref="F23:J23"/>
    <mergeCell ref="A26:E26"/>
    <mergeCell ref="F26:G26"/>
    <mergeCell ref="H26:L26"/>
    <mergeCell ref="A17:E17"/>
    <mergeCell ref="F17:J17"/>
    <mergeCell ref="A18:E18"/>
    <mergeCell ref="F18:J18"/>
    <mergeCell ref="A21:E21"/>
    <mergeCell ref="F21:J21"/>
    <mergeCell ref="B11:F11"/>
    <mergeCell ref="G11:K11"/>
    <mergeCell ref="B12:F12"/>
    <mergeCell ref="G12:K12"/>
    <mergeCell ref="A16:E16"/>
    <mergeCell ref="F16:J16"/>
    <mergeCell ref="B8:F8"/>
    <mergeCell ref="G8:K8"/>
    <mergeCell ref="B9:F9"/>
    <mergeCell ref="G9:K9"/>
    <mergeCell ref="B10:F10"/>
    <mergeCell ref="G10:K10"/>
  </mergeCells>
  <pageMargins left="0.75" right="0.75" top="1" bottom="1" header="0.51180555555555496" footer="0.5118055555555549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Data</vt:lpstr>
      <vt:lpstr>Metrics</vt:lpstr>
      <vt:lpstr>Milestones</vt:lpstr>
      <vt:lpstr>Narrative Q116</vt:lpstr>
      <vt:lpstr>Narrative Q216</vt:lpstr>
      <vt:lpstr>Narrative Q316</vt:lpstr>
      <vt:lpstr>Narrative Q416</vt:lpstr>
      <vt:lpstr>Narrative Q117</vt:lpstr>
      <vt:lpstr>Narrative Q217</vt:lpstr>
      <vt:lpstr>Narrative Q317</vt:lpstr>
      <vt:lpstr>EVAL</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Gronbech</dc:creator>
  <cp:lastModifiedBy>Microsoft Office User</cp:lastModifiedBy>
  <cp:revision>0</cp:revision>
  <dcterms:created xsi:type="dcterms:W3CDTF">2012-07-13T11:15:48Z</dcterms:created>
  <dcterms:modified xsi:type="dcterms:W3CDTF">2017-12-19T16:42:47Z</dcterms:modified>
</cp:coreProperties>
</file>