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H:\files\excel\PMB\Quarterly Reports\2017\Q4\"/>
    </mc:Choice>
  </mc:AlternateContent>
  <bookViews>
    <workbookView xWindow="0" yWindow="90" windowWidth="27870" windowHeight="14475" tabRatio="475" activeTab="2"/>
  </bookViews>
  <sheets>
    <sheet name="Metrics" sheetId="5" r:id="rId1"/>
    <sheet name="Resources" sheetId="7" r:id="rId2"/>
    <sheet name="VOs" sheetId="8" r:id="rId3"/>
    <sheet name="Manpower" sheetId="3" r:id="rId4"/>
    <sheet name="Narrative" sheetId="4" r:id="rId5"/>
  </sheets>
  <definedNames>
    <definedName name="_xlnm.Print_Area" localSheetId="3">Manpower!$B$1:$I$36</definedName>
    <definedName name="_xlnm.Print_Area" localSheetId="0">Metrics!$A$1:$AB$25</definedName>
    <definedName name="_xlnm.Print_Area" localSheetId="4">Narrative!$B$1:$M$62</definedName>
    <definedName name="_xlnm.Print_Area" localSheetId="1">Resources!$A$1:$T$47</definedName>
    <definedName name="_xlnm.Print_Area" localSheetId="2">VOs!$A$1:$AX$41</definedName>
  </definedNames>
  <calcPr calcId="162913" concurrentCalc="0"/>
</workbook>
</file>

<file path=xl/calcChain.xml><?xml version="1.0" encoding="utf-8"?>
<calcChain xmlns="http://schemas.openxmlformats.org/spreadsheetml/2006/main">
  <c r="AW33" i="8" l="1"/>
  <c r="AN36" i="8"/>
  <c r="AN20" i="8"/>
  <c r="AW12" i="8"/>
  <c r="N20" i="8"/>
  <c r="N36" i="8"/>
  <c r="X14" i="5"/>
  <c r="X13" i="5"/>
  <c r="L31" i="7"/>
  <c r="B31" i="7"/>
  <c r="H25" i="7"/>
  <c r="M12" i="7"/>
  <c r="S12" i="7"/>
  <c r="L27" i="7"/>
  <c r="L28" i="7"/>
  <c r="L29" i="7"/>
  <c r="L30" i="7"/>
  <c r="M30" i="7"/>
  <c r="S18" i="7"/>
  <c r="O30" i="7"/>
  <c r="U15" i="5"/>
  <c r="L26" i="7"/>
  <c r="M26" i="7"/>
  <c r="C41" i="7"/>
  <c r="S13" i="7"/>
  <c r="M25" i="7"/>
  <c r="O25" i="7"/>
  <c r="S14" i="7"/>
  <c r="M13" i="7"/>
  <c r="J25" i="7"/>
  <c r="N25" i="7"/>
  <c r="F16" i="5"/>
  <c r="O13" i="7"/>
  <c r="M14" i="7"/>
  <c r="J26" i="7"/>
  <c r="O14" i="7"/>
  <c r="AY33" i="8"/>
  <c r="D36" i="8"/>
  <c r="E36" i="8"/>
  <c r="F36" i="8"/>
  <c r="G36" i="8"/>
  <c r="H36" i="8"/>
  <c r="I36" i="8"/>
  <c r="J36" i="8"/>
  <c r="K36" i="8"/>
  <c r="L36" i="8"/>
  <c r="M36" i="8"/>
  <c r="O36" i="8"/>
  <c r="P36" i="8"/>
  <c r="Q36" i="8"/>
  <c r="R36" i="8"/>
  <c r="S36" i="8"/>
  <c r="T36" i="8"/>
  <c r="U36" i="8"/>
  <c r="V36" i="8"/>
  <c r="W36" i="8"/>
  <c r="X36" i="8"/>
  <c r="Y36" i="8"/>
  <c r="Z36" i="8"/>
  <c r="AA36" i="8"/>
  <c r="AB36" i="8"/>
  <c r="AC36" i="8"/>
  <c r="AD36" i="8"/>
  <c r="AE36" i="8"/>
  <c r="AF36" i="8"/>
  <c r="AG36" i="8"/>
  <c r="AH36" i="8"/>
  <c r="AI36" i="8"/>
  <c r="AJ36" i="8"/>
  <c r="AK36" i="8"/>
  <c r="AL36" i="8"/>
  <c r="AM36" i="8"/>
  <c r="AO36" i="8"/>
  <c r="AP36" i="8"/>
  <c r="AQ36" i="8"/>
  <c r="AR36" i="8"/>
  <c r="AS36" i="8"/>
  <c r="AT36" i="8"/>
  <c r="AU36" i="8"/>
  <c r="AV36" i="8"/>
  <c r="C36" i="8"/>
  <c r="AA20" i="8"/>
  <c r="V20" i="8"/>
  <c r="Z20" i="8"/>
  <c r="M15" i="7"/>
  <c r="J27" i="7"/>
  <c r="J28" i="7"/>
  <c r="M17" i="7"/>
  <c r="J29" i="7"/>
  <c r="M18" i="7"/>
  <c r="J30" i="7"/>
  <c r="AW34" i="8"/>
  <c r="AY34" i="8"/>
  <c r="F44" i="7"/>
  <c r="K19" i="7"/>
  <c r="L19" i="7"/>
  <c r="J19" i="7"/>
  <c r="AW31" i="8"/>
  <c r="AY31" i="8"/>
  <c r="D45" i="7"/>
  <c r="E45" i="7"/>
  <c r="C45" i="7"/>
  <c r="C44" i="7"/>
  <c r="G30" i="7"/>
  <c r="U11" i="5"/>
  <c r="F30" i="7"/>
  <c r="U12" i="5"/>
  <c r="O18" i="7"/>
  <c r="AE20" i="8"/>
  <c r="AW17" i="8"/>
  <c r="C39" i="7"/>
  <c r="A44" i="7"/>
  <c r="A30" i="7"/>
  <c r="B17" i="8"/>
  <c r="B34" i="8"/>
  <c r="AG20" i="8"/>
  <c r="AO20" i="8"/>
  <c r="AW29" i="8"/>
  <c r="AY29" i="8"/>
  <c r="AW30" i="8"/>
  <c r="AY30" i="8"/>
  <c r="AW32" i="8"/>
  <c r="AY32" i="8"/>
  <c r="X20" i="8"/>
  <c r="AW13" i="8"/>
  <c r="AW14" i="8"/>
  <c r="AW15" i="8"/>
  <c r="AW16" i="8"/>
  <c r="AV18" i="8"/>
  <c r="AW18" i="8"/>
  <c r="AV19" i="8"/>
  <c r="AW19" i="8"/>
  <c r="AW20" i="8"/>
  <c r="C40" i="7"/>
  <c r="C42" i="7"/>
  <c r="C43" i="7"/>
  <c r="D9" i="5"/>
  <c r="G9" i="5"/>
  <c r="J9" i="5"/>
  <c r="M9" i="5"/>
  <c r="C31" i="7"/>
  <c r="I28" i="7"/>
  <c r="A25" i="7"/>
  <c r="S15" i="7"/>
  <c r="S16" i="7"/>
  <c r="M28" i="7"/>
  <c r="O28" i="7"/>
  <c r="N28" i="7"/>
  <c r="P28" i="7"/>
  <c r="S17" i="7"/>
  <c r="M27" i="7"/>
  <c r="N27" i="7"/>
  <c r="L16" i="5"/>
  <c r="O16" i="5"/>
  <c r="M29" i="7"/>
  <c r="O29" i="7"/>
  <c r="R15" i="5"/>
  <c r="D31" i="7"/>
  <c r="F26" i="7"/>
  <c r="I12" i="5"/>
  <c r="F27" i="7"/>
  <c r="L12" i="5"/>
  <c r="F28" i="7"/>
  <c r="O12" i="5"/>
  <c r="F29" i="7"/>
  <c r="R12" i="5"/>
  <c r="F25" i="7"/>
  <c r="F12" i="5"/>
  <c r="F39" i="7"/>
  <c r="F40" i="7"/>
  <c r="F41" i="7"/>
  <c r="F42" i="7"/>
  <c r="F43" i="7"/>
  <c r="A39" i="7"/>
  <c r="A40" i="7"/>
  <c r="A41" i="7"/>
  <c r="A42" i="7"/>
  <c r="A43" i="7"/>
  <c r="E31" i="7"/>
  <c r="I13" i="7"/>
  <c r="I14" i="7"/>
  <c r="I15" i="7"/>
  <c r="I16" i="7"/>
  <c r="I17" i="7"/>
  <c r="O15" i="7"/>
  <c r="O16" i="7"/>
  <c r="O17" i="7"/>
  <c r="R19" i="7"/>
  <c r="Q19" i="7"/>
  <c r="P19" i="7"/>
  <c r="Q11" i="7"/>
  <c r="R11" i="7"/>
  <c r="P11" i="7"/>
  <c r="C3" i="4"/>
  <c r="C4" i="4"/>
  <c r="C5" i="4"/>
  <c r="B9" i="4"/>
  <c r="B10" i="4"/>
  <c r="B11" i="4"/>
  <c r="B12" i="4"/>
  <c r="B13" i="4"/>
  <c r="C3" i="3"/>
  <c r="C4" i="3"/>
  <c r="C5" i="3"/>
  <c r="B13" i="3"/>
  <c r="B16" i="3"/>
  <c r="B18" i="3"/>
  <c r="B20" i="3"/>
  <c r="B23" i="3"/>
  <c r="D29" i="3"/>
  <c r="E29" i="3"/>
  <c r="F29" i="3"/>
  <c r="G29" i="3"/>
  <c r="H29" i="3"/>
  <c r="I29" i="3"/>
  <c r="C3" i="8"/>
  <c r="C4" i="8"/>
  <c r="C5" i="8"/>
  <c r="B12" i="8"/>
  <c r="B29" i="8"/>
  <c r="B13" i="8"/>
  <c r="B30" i="8"/>
  <c r="B14" i="8"/>
  <c r="B31" i="8"/>
  <c r="B15" i="8"/>
  <c r="B32" i="8"/>
  <c r="B16" i="8"/>
  <c r="B33" i="8"/>
  <c r="C20" i="8"/>
  <c r="D20" i="8"/>
  <c r="E20" i="8"/>
  <c r="F20" i="8"/>
  <c r="G20" i="8"/>
  <c r="H20" i="8"/>
  <c r="I20" i="8"/>
  <c r="J20" i="8"/>
  <c r="K20" i="8"/>
  <c r="L20" i="8"/>
  <c r="M20" i="8"/>
  <c r="O20" i="8"/>
  <c r="P20" i="8"/>
  <c r="Q20" i="8"/>
  <c r="R20" i="8"/>
  <c r="S20" i="8"/>
  <c r="T20" i="8"/>
  <c r="U20" i="8"/>
  <c r="W20" i="8"/>
  <c r="Y20" i="8"/>
  <c r="AB20" i="8"/>
  <c r="AC20" i="8"/>
  <c r="AD20" i="8"/>
  <c r="AF20" i="8"/>
  <c r="AH20" i="8"/>
  <c r="AI20" i="8"/>
  <c r="AJ20" i="8"/>
  <c r="AK20" i="8"/>
  <c r="AL20" i="8"/>
  <c r="AM20" i="8"/>
  <c r="AP20" i="8"/>
  <c r="AQ20" i="8"/>
  <c r="AR20" i="8"/>
  <c r="AS20" i="8"/>
  <c r="AT20" i="8"/>
  <c r="AU20" i="8"/>
  <c r="AV20" i="8"/>
  <c r="B3" i="7"/>
  <c r="B4" i="7"/>
  <c r="B5" i="7"/>
  <c r="G25" i="7"/>
  <c r="F11" i="5"/>
  <c r="A26" i="7"/>
  <c r="G26" i="7"/>
  <c r="I11" i="5"/>
  <c r="A27" i="7"/>
  <c r="G27" i="7"/>
  <c r="L11" i="5"/>
  <c r="A28" i="7"/>
  <c r="G28" i="7"/>
  <c r="O11" i="5"/>
  <c r="A29" i="7"/>
  <c r="G29" i="7"/>
  <c r="R11" i="5"/>
  <c r="P9" i="5"/>
  <c r="I27" i="7"/>
  <c r="M19" i="7"/>
  <c r="F31" i="7"/>
  <c r="X12" i="5"/>
  <c r="S19" i="7"/>
  <c r="H30" i="7"/>
  <c r="I26" i="7"/>
  <c r="H31" i="7"/>
  <c r="I30" i="7"/>
  <c r="H27" i="7"/>
  <c r="H26" i="7"/>
  <c r="I25" i="7"/>
  <c r="G31" i="7"/>
  <c r="X11" i="5"/>
  <c r="H29" i="7"/>
  <c r="I31" i="7"/>
  <c r="H28" i="7"/>
  <c r="I29" i="7"/>
  <c r="M31" i="7"/>
  <c r="O31" i="7"/>
  <c r="X15" i="5"/>
  <c r="AW36" i="8"/>
  <c r="O27" i="7"/>
  <c r="P27" i="7"/>
  <c r="O26" i="7"/>
  <c r="I15" i="5"/>
  <c r="F15" i="5"/>
  <c r="P25" i="7"/>
  <c r="O15" i="5"/>
  <c r="N26" i="7"/>
  <c r="J31" i="7"/>
  <c r="K26" i="7"/>
  <c r="K30" i="7"/>
  <c r="N30" i="7"/>
  <c r="N29" i="7"/>
  <c r="K29" i="7"/>
  <c r="AY36" i="8"/>
  <c r="AX32" i="8"/>
  <c r="AX33" i="8"/>
  <c r="AX29" i="8"/>
  <c r="AX36" i="8"/>
  <c r="AX34" i="8"/>
  <c r="AX30" i="8"/>
  <c r="AX31" i="8"/>
  <c r="L15" i="5"/>
  <c r="R16" i="5"/>
  <c r="P29" i="7"/>
  <c r="U16" i="5"/>
  <c r="P30" i="7"/>
  <c r="K27" i="7"/>
  <c r="N31" i="7"/>
  <c r="K31" i="7"/>
  <c r="K28" i="7"/>
  <c r="K25" i="7"/>
  <c r="I16" i="5"/>
  <c r="P26" i="7"/>
  <c r="X16" i="5"/>
  <c r="P31" i="7"/>
</calcChain>
</file>

<file path=xl/comments1.xml><?xml version="1.0" encoding="utf-8"?>
<comments xmlns="http://schemas.openxmlformats.org/spreadsheetml/2006/main">
  <authors>
    <author>Windows User</author>
    <author>gronbech</author>
  </authors>
  <commentList>
    <comment ref="F15" authorId="0" shapeId="0">
      <text>
        <r>
          <rPr>
            <b/>
            <sz val="9"/>
            <color indexed="81"/>
            <rFont val="Tahoma"/>
            <family val="2"/>
          </rPr>
          <t>Windows User:</t>
        </r>
        <r>
          <rPr>
            <sz val="9"/>
            <color indexed="81"/>
            <rFont val="Tahoma"/>
            <family val="2"/>
          </rPr>
          <t xml:space="preserve">
Active Passive
</t>
        </r>
      </text>
    </comment>
    <comment ref="F17" authorId="1" shapeId="0">
      <text>
        <r>
          <rPr>
            <b/>
            <sz val="9"/>
            <color indexed="81"/>
            <rFont val="Tahoma"/>
            <family val="2"/>
          </rPr>
          <t>gronbech:</t>
        </r>
        <r>
          <rPr>
            <sz val="9"/>
            <color indexed="81"/>
            <rFont val="Tahoma"/>
            <family val="2"/>
          </rPr>
          <t xml:space="preserve">
HPC capped at 5Gbit/s</t>
        </r>
      </text>
    </comment>
    <comment ref="D30" authorId="1" shapeId="0">
      <text>
        <r>
          <rPr>
            <b/>
            <sz val="9"/>
            <color indexed="81"/>
            <rFont val="Tahoma"/>
            <family val="2"/>
          </rPr>
          <t>gronbech:</t>
        </r>
        <r>
          <rPr>
            <sz val="9"/>
            <color indexed="81"/>
            <rFont val="Tahoma"/>
            <family val="2"/>
          </rPr>
          <t xml:space="preserve">
Sussex may have promised 2000 by email.?</t>
        </r>
      </text>
    </comment>
    <comment ref="D41" authorId="1" shapeId="0">
      <text>
        <r>
          <rPr>
            <b/>
            <sz val="9"/>
            <color indexed="81"/>
            <rFont val="Tahoma"/>
            <family val="2"/>
          </rPr>
          <t>gronbech:</t>
        </r>
        <r>
          <rPr>
            <sz val="9"/>
            <color indexed="81"/>
            <rFont val="Tahoma"/>
            <family val="2"/>
          </rPr>
          <t xml:space="preserve">
Figure correct as at 30/6/2014. 80TB extra storage added 3/7/2014. Also 8TB old storage removed 9/7/2014</t>
        </r>
      </text>
    </comment>
  </commentList>
</comments>
</file>

<file path=xl/sharedStrings.xml><?xml version="1.0" encoding="utf-8"?>
<sst xmlns="http://schemas.openxmlformats.org/spreadsheetml/2006/main" count="424" uniqueCount="273">
  <si>
    <t>Month 1</t>
  </si>
  <si>
    <t>GridPP Funded</t>
  </si>
  <si>
    <t>Unfunded</t>
  </si>
  <si>
    <t>Month 2</t>
  </si>
  <si>
    <t>Month 3</t>
  </si>
  <si>
    <t>Name</t>
  </si>
  <si>
    <t>Progress over last Quarter</t>
  </si>
  <si>
    <t>Successes</t>
  </si>
  <si>
    <t>Problems/Issues</t>
  </si>
  <si>
    <t>General Risks</t>
  </si>
  <si>
    <t>Risk</t>
  </si>
  <si>
    <t>Note:To get multiple lines per box use Alt-Return</t>
  </si>
  <si>
    <t>Mitigating Action</t>
  </si>
  <si>
    <t>Objectives and Deliverables for Last Quarter</t>
  </si>
  <si>
    <t>Objective/Deliverable</t>
  </si>
  <si>
    <t>Due Date</t>
  </si>
  <si>
    <t>Metric/Output</t>
  </si>
  <si>
    <t>Objectives and Deliverables for Next Quarter</t>
  </si>
  <si>
    <t>Site</t>
  </si>
  <si>
    <t>Total</t>
  </si>
  <si>
    <t>GridPP Quarterly Report</t>
  </si>
  <si>
    <t>Quarter</t>
  </si>
  <si>
    <t>Metric no.</t>
  </si>
  <si>
    <t>Description</t>
  </si>
  <si>
    <t>Area</t>
  </si>
  <si>
    <t>Reported by</t>
  </si>
  <si>
    <t>Target</t>
  </si>
  <si>
    <t>OK</t>
  </si>
  <si>
    <t>Not OK</t>
  </si>
  <si>
    <t>Suspended</t>
  </si>
  <si>
    <t>Insitute or area specific risks</t>
  </si>
  <si>
    <t>Not yet able to be measured</t>
  </si>
  <si>
    <t>Effort (FTE)</t>
  </si>
  <si>
    <t>GridPP Tier-2 Quarterly Report</t>
  </si>
  <si>
    <t>Tier-2</t>
  </si>
  <si>
    <t>Overall</t>
  </si>
  <si>
    <t>Current Site Status Data</t>
  </si>
  <si>
    <t>Service Nodes</t>
  </si>
  <si>
    <t>Worker Nodes</t>
  </si>
  <si>
    <t>Local Network Connectivity</t>
  </si>
  <si>
    <t>Site Connectivity</t>
  </si>
  <si>
    <t>SRM</t>
  </si>
  <si>
    <t>Current Resources Available</t>
  </si>
  <si>
    <t>Storage (TB)</t>
  </si>
  <si>
    <t>Supported VOs</t>
  </si>
  <si>
    <t>alice</t>
  </si>
  <si>
    <t>atlas</t>
  </si>
  <si>
    <t>babar</t>
  </si>
  <si>
    <t>biomed</t>
  </si>
  <si>
    <t>cdf</t>
  </si>
  <si>
    <t>cedar</t>
  </si>
  <si>
    <t>cms</t>
  </si>
  <si>
    <t>dteam</t>
  </si>
  <si>
    <t>dzero</t>
  </si>
  <si>
    <t>esr</t>
  </si>
  <si>
    <t>fusion</t>
  </si>
  <si>
    <t>geant4</t>
  </si>
  <si>
    <t>hone</t>
  </si>
  <si>
    <t>ilc</t>
  </si>
  <si>
    <t>lhcb</t>
  </si>
  <si>
    <t>magic</t>
  </si>
  <si>
    <t>minos</t>
  </si>
  <si>
    <t>na48</t>
  </si>
  <si>
    <t>ngs</t>
  </si>
  <si>
    <t>ops</t>
  </si>
  <si>
    <t>pheno</t>
  </si>
  <si>
    <t>planck</t>
  </si>
  <si>
    <t>sixt</t>
  </si>
  <si>
    <t>t2k</t>
  </si>
  <si>
    <t>zeus</t>
  </si>
  <si>
    <t>Close to target</t>
  </si>
  <si>
    <t>Comments</t>
  </si>
  <si>
    <t>Current</t>
  </si>
  <si>
    <t>Q-1</t>
  </si>
  <si>
    <t>Q-2</t>
  </si>
  <si>
    <t>% of promised (by that time) disk available to GridPP</t>
  </si>
  <si>
    <t>% of promised (by that time) CPU available</t>
  </si>
  <si>
    <t>Approx. CPU utilisation (wall clock time)</t>
  </si>
  <si>
    <t xml:space="preserve">Approx. CPU utilisation (CPU time) </t>
  </si>
  <si>
    <t>95% averaged over sites in Tier-2</t>
  </si>
  <si>
    <t>calice</t>
  </si>
  <si>
    <t>camont</t>
  </si>
  <si>
    <t>euindia</t>
  </si>
  <si>
    <t>gridpp</t>
  </si>
  <si>
    <t>mice</t>
  </si>
  <si>
    <t>ralpp</t>
  </si>
  <si>
    <t>southgrid</t>
  </si>
  <si>
    <t>supernemo</t>
  </si>
  <si>
    <t>total</t>
  </si>
  <si>
    <t>totalep</t>
  </si>
  <si>
    <t>No of hours per quarter approx</t>
  </si>
  <si>
    <t>Totals</t>
  </si>
  <si>
    <t>Utilisation of site CPU hours</t>
  </si>
  <si>
    <t>Utilisation of site Wall clock hours</t>
  </si>
  <si>
    <t>Total CPU hrs</t>
  </si>
  <si>
    <t>CPU calculations</t>
  </si>
  <si>
    <t>% of MoU CPU</t>
  </si>
  <si>
    <t>% of MoU Disk</t>
  </si>
  <si>
    <t>% of T2 CPU hours provided for the quarter</t>
  </si>
  <si>
    <t>% CPU of Tier-2</t>
  </si>
  <si>
    <t>% Storage of Tier-2</t>
  </si>
  <si>
    <t>Site/area</t>
  </si>
  <si>
    <t>superb</t>
  </si>
  <si>
    <t>HEPSPEC06</t>
  </si>
  <si>
    <t>CPU (HS06)</t>
  </si>
  <si>
    <t>gstat2</t>
  </si>
  <si>
    <t>TB</t>
  </si>
  <si>
    <t>cpu cores</t>
  </si>
  <si>
    <t>SI2K</t>
  </si>
  <si>
    <t>Colour coding is green for within 10% and orange within 20%</t>
  </si>
  <si>
    <t>CPU hours (HEPSPEC06 )</t>
  </si>
  <si>
    <t>.x.1</t>
  </si>
  <si>
    <t>.x.2</t>
  </si>
  <si>
    <t>.x.3</t>
  </si>
  <si>
    <t>.x.4</t>
  </si>
  <si>
    <t>.x.5</t>
  </si>
  <si>
    <t>EGI Funded</t>
  </si>
  <si>
    <t>Q1</t>
  </si>
  <si>
    <t>Q2</t>
  </si>
  <si>
    <t>Q3</t>
  </si>
  <si>
    <t>Q4</t>
  </si>
  <si>
    <t>Total available to GridPP</t>
  </si>
  <si>
    <t>HS06 CPU hours from accounting</t>
  </si>
  <si>
    <t>Multiplied by HS06 at site</t>
  </si>
  <si>
    <t>HS06</t>
  </si>
  <si>
    <t>2160/2184 (if leap year)</t>
  </si>
  <si>
    <t>EGI Funded Posts (FTE)</t>
  </si>
  <si>
    <t>Vos Supported</t>
  </si>
  <si>
    <t>Gstat currently shows KSI2k so this is converted to HS06 above</t>
  </si>
  <si>
    <t>SouthGrid</t>
  </si>
  <si>
    <t>Pete Gronbech</t>
  </si>
  <si>
    <t>Birmingham</t>
  </si>
  <si>
    <t>Bristol</t>
  </si>
  <si>
    <t>Cambridge</t>
  </si>
  <si>
    <t>Oxford</t>
  </si>
  <si>
    <t>RALPP</t>
  </si>
  <si>
    <t>.x.3/.4</t>
  </si>
  <si>
    <t>DPM 1.8</t>
  </si>
  <si>
    <t>10Gb/s</t>
  </si>
  <si>
    <t>cern@school</t>
  </si>
  <si>
    <t>Kashif Mohammad</t>
  </si>
  <si>
    <t>Winnie Lacesso</t>
  </si>
  <si>
    <t>Mark Slater</t>
  </si>
  <si>
    <t>Chris Brew</t>
  </si>
  <si>
    <t>Landslides</t>
  </si>
  <si>
    <t>Sussex</t>
  </si>
  <si>
    <t>Storage resource in use per VO (TB)</t>
  </si>
  <si>
    <t>cer@school</t>
  </si>
  <si>
    <t>red is old data</t>
  </si>
  <si>
    <t>Site percentage non LHC</t>
  </si>
  <si>
    <t>Percentage SouthGrid Disk used</t>
  </si>
  <si>
    <t>John Hill</t>
  </si>
  <si>
    <t>snoplus</t>
  </si>
  <si>
    <t>neurogrid</t>
  </si>
  <si>
    <t>Shortage of manpower at some sites</t>
  </si>
  <si>
    <t>Regular ops meetings and SouthGrid help, dispite streched staff at all sites.</t>
  </si>
  <si>
    <t>red text last quarters figures</t>
  </si>
  <si>
    <t>na62</t>
  </si>
  <si>
    <t>Storm /Lustre</t>
  </si>
  <si>
    <t>EVAL Notes</t>
  </si>
  <si>
    <t>Publications</t>
  </si>
  <si>
    <t xml:space="preserve"> 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</si>
  <si>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</si>
  <si>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</si>
  <si>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</si>
  <si>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</si>
  <si>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</si>
  <si>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</si>
  <si>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</si>
  <si>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</si>
  <si>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</si>
  <si>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The Power behind CERN' article in Dec 2012 Linux Format Magazine</t>
  </si>
  <si>
    <t>Followed from an interview with Pete Gronbech (Project Manager)</t>
  </si>
  <si>
    <t>Santanu Das - Cambridge Sys Admin</t>
  </si>
  <si>
    <t>Chairman HEPSYSMAN</t>
  </si>
  <si>
    <t>CAMONT</t>
  </si>
  <si>
    <t>Cambridge/Birmingham?</t>
  </si>
  <si>
    <t>Particle Physics Masterclass</t>
  </si>
  <si>
    <t>12-13/3/12</t>
  </si>
  <si>
    <t>P. Gronbech gave GridPP talk at Oxford</t>
  </si>
  <si>
    <t>VoxTox/Accel-RT</t>
  </si>
  <si>
    <t>starting 09/12</t>
  </si>
  <si>
    <t>Cambridge - investigating GRID techniques</t>
  </si>
  <si>
    <t>Left to work for DataPipe, but then moved to the Financial Times.</t>
  </si>
  <si>
    <t>EMI2</t>
  </si>
  <si>
    <t>Neurogrid</t>
  </si>
  <si>
    <t>Completed setup of the VO. Still need to help them start using it.</t>
  </si>
  <si>
    <t>Aug-sep 2012</t>
  </si>
  <si>
    <t>40Gb/s</t>
  </si>
  <si>
    <t>18-19/4/13</t>
  </si>
  <si>
    <t>Ian Loader</t>
  </si>
  <si>
    <t>GridPP talk at the IATUL Workshop</t>
  </si>
  <si>
    <t>EMI-3</t>
  </si>
  <si>
    <t>EMI3</t>
  </si>
  <si>
    <t>Luke Kreczko</t>
  </si>
  <si>
    <t>EMI 3</t>
  </si>
  <si>
    <t>lsst</t>
  </si>
  <si>
    <t>hyperk</t>
  </si>
  <si>
    <t>2x10Gb/s</t>
  </si>
  <si>
    <t>LZ</t>
  </si>
  <si>
    <t>GSTAT Broken</t>
  </si>
  <si>
    <t>Wall clock hours (Normalised elapsed time HS06 hours*no of processors)</t>
  </si>
  <si>
    <t>5Gb/s</t>
  </si>
  <si>
    <t>NO SRM</t>
  </si>
  <si>
    <t>.x.6</t>
  </si>
  <si>
    <t>2*20Gb/s</t>
  </si>
  <si>
    <t>REBUS CPU HS06</t>
  </si>
  <si>
    <t>REBUS DISK</t>
  </si>
  <si>
    <t>Vip Davda</t>
  </si>
  <si>
    <t>Member of HEPiX Board</t>
  </si>
  <si>
    <t>Lack of GridPP funded staff at Bristol and Sussex a continues to be a concern.</t>
  </si>
  <si>
    <t>Recruitment ongoing at Sussex.</t>
  </si>
  <si>
    <t>UMD 4</t>
  </si>
  <si>
    <t>DPM 1.8.11.1</t>
  </si>
  <si>
    <t>UMD 4/SL6</t>
  </si>
  <si>
    <t>UMD3/4</t>
  </si>
  <si>
    <t>UMD3</t>
  </si>
  <si>
    <t>Dcache 2.13.51</t>
  </si>
  <si>
    <t>http://argo.egi.eu/lavoisier/site_reports?accept=html</t>
  </si>
  <si>
    <t>RALPP: Purchase new hardware with GridPP Allocation</t>
  </si>
  <si>
    <t>Bristol: First deployment of kubernetes</t>
  </si>
  <si>
    <t>Run HTCondor and Apache Spark on kubernetes</t>
  </si>
  <si>
    <t>efficiency</t>
  </si>
  <si>
    <t>Average SAM  availability performance over the last quarter</t>
  </si>
  <si>
    <t>Average SAM reliability performance over the last quarter</t>
  </si>
  <si>
    <t>Promised (GridPP MoU 2017)</t>
  </si>
  <si>
    <t>Fail mainly due to severe site staff shortage &amp; needing help from outside 
(e.g. Andrew Lahiff)</t>
  </si>
  <si>
    <t>Bristol: Roll out new IPv4 and IPv6 network to bypass university firewall</t>
  </si>
  <si>
    <t xml:space="preserve">12/31/2017 </t>
  </si>
  <si>
    <t>Bristol: Work together with IT services to deploy new perfsonar hosts</t>
  </si>
  <si>
    <t>12/31/2017</t>
  </si>
  <si>
    <t>hosts up + running</t>
  </si>
  <si>
    <t xml:space="preserve">hosts up + running
Fail mainly due to Severe site staff shortage &amp; lack of interest from IT
Networks 
</t>
  </si>
  <si>
    <t xml:space="preserve">Probably even higher SE bandwidth?
Fail mainly due to Severe site staff shortage &amp; lack of interest from IT
Networks
</t>
  </si>
  <si>
    <t>Bristol: Add support for LZ, lsst, &amp; DUNE Vos</t>
  </si>
  <si>
    <t>pass tests for these VOs. (Success as of 05/07/2017)</t>
  </si>
  <si>
    <t>31/09/2017</t>
  </si>
  <si>
    <t>dune</t>
  </si>
  <si>
    <t>XrootD front end</t>
  </si>
  <si>
    <t>Migration of service nodes into a new virtual machine host server</t>
  </si>
  <si>
    <t>J Maris</t>
  </si>
  <si>
    <t>Leo Rojas</t>
  </si>
  <si>
    <t>http://pprc.qmul.ac.uk/~lloyd/gridpp/argo.html</t>
  </si>
  <si>
    <t>summarised here</t>
  </si>
  <si>
    <t>Last quarter availability figures are the best on recent 12 months, we just have a couple of incidents due to some general HPC issues but otherwise we are currently running a stable number of multi-core jobs.
We are checking 2 old 64-core nodes to decide if they should be decomissioned so we are currently running nearly 100 multicore jobs instead of 140.
We solved the issue that prevented us to run dirac test jobs. It was a conflict on our CE which somehow had some bdii-site code running when it is only a bdii-resource node, after getting rid of bdii-site packages and reinstalling the bdii-resource packages, dirac test jobs started to run fine.
This bdii conflict fix, also made it possible to properly published our site capacity on RBUS, since the dbii conflict was preventing us to publish any of the  SubClusters. Now this is  working fine too.</t>
  </si>
  <si>
    <t>Xrootd server was recreated from scratch from a vanilla SL6 install, since the old provisioning system provoked some repo incompatibilities (repos installed where basically out of date) and the final image did not support our LustreFS. Now the  xrootd service is starting fine on the new server so we are waiting from ITS to open the ports on the central firewall to test it.
I'm still collecting information to perform the service nodes migration to a different existent VM physical host machine.</t>
  </si>
  <si>
    <t>skatelescope.eu</t>
  </si>
  <si>
    <t>all Bristol LCG &amp; hdfs nodes up + running in new racks/location</t>
  </si>
  <si>
    <r>
      <rPr>
        <sz val="10"/>
        <rFont val="Arial"/>
        <family val="2"/>
      </rPr>
      <t>New CPU ordered. 
BRO and MISP installed.
CentOS7 ARC CE installed with two C&amp; WNs. (t2ce00) Testing underway prior to migration of more WNs.</t>
    </r>
    <r>
      <rPr>
        <sz val="10"/>
        <color rgb="FFFF0000"/>
        <rFont val="Arial"/>
        <family val="2"/>
      </rPr>
      <t xml:space="preserve">
</t>
    </r>
  </si>
  <si>
    <t>Q4 2017</t>
  </si>
  <si>
    <t>DPM upgraded to 1.9.0 (legacy mode). Migration to VAC ~80% complete. Added NA62 VO to VAC. HEP_OSlibs updated to 1.1.2. cvmfs upgraded to 2.4.4</t>
  </si>
  <si>
    <t xml:space="preserve">How to move A/R tests to VAC? Trust Anchors 1.88 update caused some disruption. </t>
  </si>
  <si>
    <t>UMD 4/SL6 or C7</t>
  </si>
  <si>
    <t>DPM 1.9.0</t>
  </si>
  <si>
    <t xml:space="preserve">Orders placed for additional storage and CPU
Firewall bypass link upgraded from 2x10 (active-passive) to 2x20
Argus nodes reinstalled as C7
</t>
  </si>
  <si>
    <t>New PerfSONAR node still not working, blocking issue on deploying IPv6</t>
  </si>
  <si>
    <t>Order placed</t>
  </si>
  <si>
    <t>RALPP: Deploy IPv6 to Storage Gateways</t>
  </si>
  <si>
    <t>RALPP: Deploy New Hardware</t>
  </si>
  <si>
    <t>RALPP: Upgrade site-bdii to C7</t>
  </si>
  <si>
    <t>RALPP: Add support for additional Vos</t>
  </si>
  <si>
    <t xml:space="preserve">. Severe site staff shortage
.. IT Networks has lost interest in deploying perfsonar, back to us
</t>
  </si>
  <si>
    <t xml:space="preserve">Bristol: LCG &amp; hdfs nodes will physically consolidate from 
being scattered amongst 6 racks in HPC MachineRoom, to 3 adjacent. We 
may be able to shutdown &amp; swiftly move &amp; rerack nodes in batches so no 
major outage; planning in progress.
</t>
  </si>
  <si>
    <t>Bristol: SL7 WN in production (for compute - they already do HDFS</t>
  </si>
  <si>
    <t>SL7 WN running jobs</t>
  </si>
  <si>
    <t>Bristol: New IPv6 perfsonar hosts</t>
  </si>
  <si>
    <t>Bristol: DICE Phase5 +5 10Gb-NIC WN = 34-36 jobslots/ea, 40TB disk(20TB net)/ea</t>
  </si>
  <si>
    <t>hardware arrived &amp; budgets spent!</t>
  </si>
  <si>
    <t>Bristol: New network gear installed &amp; configured</t>
  </si>
  <si>
    <t>hardware arrived &amp; all machines migrated</t>
  </si>
  <si>
    <t xml:space="preserve"> Only VERY brief Site outage to move Bristol LCG &amp; DICE hardware 
  within HPC machine room to consolidate in one locale (vs being split all
  over the room) 
 upcoming replacement for main LCG/DICE switch will be paid for by IT Services :)
 New switches will have SDN capabilities if GridPP is interested
 new GPU development node opened to first testers</t>
  </si>
  <si>
    <t xml:space="preserve">Transfer to VAC is now complete. Only two nodes powered by CREAM/Torque for SAM tests and these are planned to be shifted soon as well. 
Completed install of an EOS instance with two storage boxes for ALICE which is now under testing. Still some stability issues to work out but working well. Have made progress in getting IPv6 addresses from the University in order to start testing dual stack. Upgraded the gird site link to 20Gb/s.
</t>
  </si>
  <si>
    <t>No major issues this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</si>
</sst>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30" x14ac:knownFonts="1">
    <font>
      <sz val="10"/>
      <name val="Arial"/>
    </font>
    <font>
      <sz val="10"/>
      <name val="Arial"/>
      <family val="2"/>
    </font>
    <font>
      <b/>
      <sz val="10"/>
      <name val="Arial"/>
      <family val="2"/>
    </font>
    <font>
      <sz val="8"/>
      <name val="Arial"/>
      <family val="2"/>
    </font>
    <font>
      <u/>
      <sz val="10"/>
      <color indexed="12"/>
      <name val="Arial"/>
      <family val="2"/>
    </font>
    <font>
      <b/>
      <sz val="10"/>
      <name val="Arial"/>
      <family val="2"/>
    </font>
    <font>
      <sz val="10"/>
      <color indexed="10"/>
      <name val="Arial"/>
      <family val="2"/>
    </font>
    <font>
      <b/>
      <sz val="10"/>
      <color indexed="12"/>
      <name val="Arial"/>
      <family val="2"/>
    </font>
    <font>
      <sz val="10"/>
      <color indexed="12"/>
      <name val="Arial"/>
      <family val="2"/>
    </font>
    <font>
      <sz val="10"/>
      <color indexed="12"/>
      <name val="Arial"/>
      <family val="2"/>
    </font>
    <font>
      <sz val="10"/>
      <color indexed="18"/>
      <name val="Arial"/>
      <family val="2"/>
    </font>
    <font>
      <sz val="10"/>
      <name val="Arial"/>
      <family val="2"/>
    </font>
    <font>
      <sz val="10"/>
      <name val="Arial"/>
      <family val="2"/>
    </font>
    <font>
      <sz val="20"/>
      <color indexed="10"/>
      <name val="Arial"/>
      <family val="2"/>
    </font>
    <font>
      <sz val="10"/>
      <color rgb="FFFF0000"/>
      <name val="Arial"/>
      <family val="2"/>
    </font>
    <font>
      <b/>
      <sz val="10"/>
      <color indexed="10"/>
      <name val="Arial"/>
      <family val="2"/>
    </font>
    <font>
      <b/>
      <sz val="10"/>
      <color indexed="8"/>
      <name val="Arial"/>
      <family val="2"/>
    </font>
    <font>
      <sz val="9"/>
      <color indexed="81"/>
      <name val="Tahoma"/>
      <family val="2"/>
    </font>
    <font>
      <b/>
      <sz val="9"/>
      <color indexed="81"/>
      <name val="Tahoma"/>
      <family val="2"/>
    </font>
    <font>
      <sz val="10"/>
      <name val="Arial"/>
      <family val="2"/>
      <charset val="1"/>
    </font>
    <font>
      <u/>
      <sz val="10"/>
      <color rgb="FF0000D4"/>
      <name val="Arial"/>
      <family val="2"/>
      <charset val="1"/>
    </font>
    <font>
      <sz val="10"/>
      <color rgb="FF0000D4"/>
      <name val="Arial"/>
      <family val="2"/>
      <charset val="1"/>
    </font>
    <font>
      <b/>
      <u/>
      <sz val="10"/>
      <color indexed="12"/>
      <name val="Arial"/>
      <family val="2"/>
    </font>
    <font>
      <i/>
      <sz val="11"/>
      <color rgb="FF7F7F7F"/>
      <name val="Calibri"/>
      <family val="2"/>
      <charset val="1"/>
    </font>
    <font>
      <sz val="11"/>
      <name val="Calibri"/>
      <family val="2"/>
    </font>
    <font>
      <u/>
      <sz val="10"/>
      <color theme="11"/>
      <name val="Arial"/>
      <family val="2"/>
    </font>
    <font>
      <sz val="10"/>
      <color rgb="FF006699"/>
      <name val="Arial"/>
      <family val="2"/>
      <charset val="1"/>
    </font>
    <font>
      <b/>
      <sz val="10"/>
      <color rgb="FF0084D1"/>
      <name val="Arial"/>
      <family val="2"/>
      <charset val="1"/>
    </font>
    <font>
      <sz val="10"/>
      <color theme="1"/>
      <name val="Arial"/>
      <family val="2"/>
    </font>
    <font>
      <sz val="10"/>
      <color rgb="FF000000"/>
      <name val="Arial"/>
      <family val="2"/>
    </font>
  </fonts>
  <fills count="12">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8"/>
        <bgColor indexed="64"/>
      </patternFill>
    </fill>
    <fill>
      <patternFill patternType="solid">
        <fgColor indexed="11"/>
        <bgColor indexed="64"/>
      </patternFill>
    </fill>
    <fill>
      <patternFill patternType="solid">
        <fgColor indexed="10"/>
        <bgColor indexed="64"/>
      </patternFill>
    </fill>
    <fill>
      <patternFill patternType="solid">
        <fgColor indexed="46"/>
        <bgColor indexed="64"/>
      </patternFill>
    </fill>
    <fill>
      <patternFill patternType="solid">
        <fgColor indexed="52"/>
        <bgColor indexed="64"/>
      </patternFill>
    </fill>
    <fill>
      <patternFill patternType="solid">
        <fgColor indexed="22"/>
        <bgColor indexed="64"/>
      </patternFill>
    </fill>
    <fill>
      <patternFill patternType="solid">
        <fgColor indexed="27"/>
        <bgColor indexed="64"/>
      </patternFill>
    </fill>
    <fill>
      <patternFill patternType="solid">
        <fgColor rgb="FF00B050"/>
        <bgColor indexed="64"/>
      </patternFill>
    </fill>
  </fills>
  <borders count="13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right/>
      <top style="thin">
        <color auto="1"/>
      </top>
      <bottom style="thin">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style="thick">
        <color auto="1"/>
      </left>
      <right/>
      <top style="thick">
        <color auto="1"/>
      </top>
      <bottom style="thick">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right/>
      <top style="medium">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right/>
      <top/>
      <bottom style="thin">
        <color auto="1"/>
      </bottom>
      <diagonal/>
    </border>
    <border>
      <left style="thin">
        <color auto="1"/>
      </left>
      <right/>
      <top/>
      <bottom style="thin">
        <color auto="1"/>
      </bottom>
      <diagonal/>
    </border>
    <border>
      <left style="medium">
        <color auto="1"/>
      </left>
      <right/>
      <top style="thin">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thin">
        <color auto="1"/>
      </left>
      <right/>
      <top/>
      <bottom/>
      <diagonal/>
    </border>
    <border>
      <left/>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medium">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auto="1"/>
      </left>
      <right/>
      <top style="thick">
        <color auto="1"/>
      </top>
      <bottom style="thick">
        <color auto="1"/>
      </bottom>
      <diagonal/>
    </border>
    <border>
      <left/>
      <right style="medium">
        <color auto="1"/>
      </right>
      <top style="thick">
        <color auto="1"/>
      </top>
      <bottom style="thick">
        <color auto="1"/>
      </bottom>
      <diagonal/>
    </border>
    <border>
      <left style="thin">
        <color auto="1"/>
      </left>
      <right/>
      <top/>
      <bottom style="medium">
        <color auto="1"/>
      </bottom>
      <diagonal/>
    </border>
    <border>
      <left/>
      <right style="thin">
        <color auto="1"/>
      </right>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medium">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diagonal/>
    </border>
    <border>
      <left style="medium">
        <color rgb="FF000000"/>
      </left>
      <right/>
      <top style="thick">
        <color rgb="FF000000"/>
      </top>
      <bottom style="medium">
        <color rgb="FF000000"/>
      </bottom>
      <diagonal/>
    </border>
    <border>
      <left/>
      <right/>
      <top style="thick">
        <color rgb="FF000000"/>
      </top>
      <bottom style="medium">
        <color rgb="FF000000"/>
      </bottom>
      <diagonal/>
    </border>
    <border>
      <left/>
      <right style="medium">
        <color rgb="FF000000"/>
      </right>
      <top style="thick">
        <color rgb="FF000000"/>
      </top>
      <bottom style="medium">
        <color rgb="FF000000"/>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right style="thick">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2">
    <xf numFmtId="0" fontId="0" fillId="0" borderId="0"/>
    <xf numFmtId="0" fontId="4" fillId="0" borderId="0" applyNumberFormat="0" applyFill="0" applyBorder="0" applyAlignment="0" applyProtection="0">
      <alignment vertical="top"/>
      <protection locked="0"/>
    </xf>
    <xf numFmtId="0" fontId="1" fillId="0" borderId="0"/>
    <xf numFmtId="0" fontId="19" fillId="0" borderId="0"/>
    <xf numFmtId="0" fontId="20" fillId="0" borderId="0"/>
    <xf numFmtId="0" fontId="19" fillId="0" borderId="0"/>
    <xf numFmtId="0" fontId="20" fillId="0" borderId="0" applyBorder="0" applyProtection="0"/>
    <xf numFmtId="0" fontId="23" fillId="0" borderId="0" applyBorder="0" applyProtection="0"/>
    <xf numFmtId="0" fontId="23" fillId="0" borderId="0" applyBorder="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555">
    <xf numFmtId="0" fontId="0" fillId="0" borderId="0" xfId="0"/>
    <xf numFmtId="0" fontId="0" fillId="0" borderId="1" xfId="0" applyBorder="1"/>
    <xf numFmtId="0" fontId="0" fillId="0" borderId="2" xfId="0" applyBorder="1"/>
    <xf numFmtId="0" fontId="0" fillId="0" borderId="3"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 fillId="0" borderId="0" xfId="0" applyFont="1"/>
    <xf numFmtId="0" fontId="2" fillId="2" borderId="10" xfId="0" applyFont="1" applyFill="1" applyBorder="1" applyAlignment="1">
      <alignment wrapText="1"/>
    </xf>
    <xf numFmtId="0" fontId="2" fillId="2" borderId="11" xfId="0" applyFont="1" applyFill="1" applyBorder="1" applyAlignment="1">
      <alignment wrapText="1"/>
    </xf>
    <xf numFmtId="0" fontId="2" fillId="2" borderId="12" xfId="0" applyFont="1" applyFill="1" applyBorder="1" applyAlignment="1">
      <alignment wrapText="1"/>
    </xf>
    <xf numFmtId="0" fontId="2" fillId="2" borderId="13" xfId="0" applyFont="1" applyFill="1" applyBorder="1" applyAlignment="1">
      <alignment wrapText="1"/>
    </xf>
    <xf numFmtId="0" fontId="2" fillId="2" borderId="14" xfId="0" applyFont="1" applyFill="1" applyBorder="1" applyAlignment="1">
      <alignment horizontal="center" wrapText="1"/>
    </xf>
    <xf numFmtId="0" fontId="2" fillId="2" borderId="15" xfId="0" applyFont="1" applyFill="1" applyBorder="1" applyAlignment="1">
      <alignment horizontal="center" wrapText="1"/>
    </xf>
    <xf numFmtId="0" fontId="2" fillId="2" borderId="16" xfId="0" applyFont="1" applyFill="1" applyBorder="1" applyAlignment="1">
      <alignment horizontal="center" wrapText="1"/>
    </xf>
    <xf numFmtId="0" fontId="2" fillId="2" borderId="17" xfId="0" applyFont="1" applyFill="1" applyBorder="1" applyAlignment="1">
      <alignment horizontal="center" wrapText="1"/>
    </xf>
    <xf numFmtId="0" fontId="2" fillId="2" borderId="18" xfId="0" applyFont="1" applyFill="1" applyBorder="1" applyAlignment="1">
      <alignment horizontal="center" wrapText="1"/>
    </xf>
    <xf numFmtId="0" fontId="5" fillId="3" borderId="1" xfId="0" applyFont="1" applyFill="1" applyBorder="1"/>
    <xf numFmtId="0" fontId="0" fillId="3" borderId="3" xfId="0" applyFill="1" applyBorder="1"/>
    <xf numFmtId="0" fontId="5" fillId="2" borderId="4" xfId="0" applyFont="1" applyFill="1" applyBorder="1"/>
    <xf numFmtId="0" fontId="5" fillId="2" borderId="7" xfId="0" applyFont="1" applyFill="1" applyBorder="1"/>
    <xf numFmtId="0" fontId="5" fillId="3" borderId="19" xfId="0" applyFont="1" applyFill="1" applyBorder="1"/>
    <xf numFmtId="0" fontId="0" fillId="3" borderId="20" xfId="0" applyFill="1" applyBorder="1"/>
    <xf numFmtId="0" fontId="0" fillId="4" borderId="21" xfId="0" applyFill="1" applyBorder="1"/>
    <xf numFmtId="0" fontId="0" fillId="5" borderId="1" xfId="0" applyFill="1" applyBorder="1"/>
    <xf numFmtId="0" fontId="0" fillId="6" borderId="4" xfId="0" applyFill="1" applyBorder="1"/>
    <xf numFmtId="0" fontId="0" fillId="7" borderId="4" xfId="0" applyFill="1" applyBorder="1"/>
    <xf numFmtId="0" fontId="5" fillId="2" borderId="22" xfId="0" applyFont="1" applyFill="1" applyBorder="1"/>
    <xf numFmtId="0" fontId="0" fillId="0" borderId="6" xfId="0" applyFill="1" applyBorder="1"/>
    <xf numFmtId="0" fontId="0" fillId="0" borderId="9" xfId="0" applyFill="1" applyBorder="1"/>
    <xf numFmtId="0" fontId="0" fillId="0" borderId="23" xfId="0" applyFill="1" applyBorder="1"/>
    <xf numFmtId="0" fontId="0" fillId="0" borderId="0" xfId="0" applyFill="1" applyBorder="1"/>
    <xf numFmtId="0" fontId="0" fillId="0" borderId="25" xfId="0" applyBorder="1"/>
    <xf numFmtId="0" fontId="2" fillId="2" borderId="26" xfId="0" applyFont="1" applyFill="1" applyBorder="1" applyAlignment="1">
      <alignment wrapText="1"/>
    </xf>
    <xf numFmtId="0" fontId="2" fillId="2" borderId="27" xfId="0" applyFont="1" applyFill="1" applyBorder="1" applyAlignment="1">
      <alignment horizontal="center" wrapText="1"/>
    </xf>
    <xf numFmtId="0" fontId="2" fillId="2" borderId="28" xfId="0" applyFont="1" applyFill="1" applyBorder="1" applyAlignment="1">
      <alignment horizontal="center" wrapText="1"/>
    </xf>
    <xf numFmtId="0" fontId="1" fillId="8" borderId="29" xfId="0" applyFont="1" applyFill="1" applyBorder="1"/>
    <xf numFmtId="0" fontId="5" fillId="3" borderId="16" xfId="0" applyFont="1" applyFill="1" applyBorder="1"/>
    <xf numFmtId="0" fontId="5" fillId="3" borderId="12" xfId="0" applyFont="1" applyFill="1" applyBorder="1"/>
    <xf numFmtId="0" fontId="0" fillId="0" borderId="5" xfId="0" applyBorder="1" applyAlignment="1">
      <alignment wrapText="1"/>
    </xf>
    <xf numFmtId="0" fontId="5" fillId="0" borderId="30" xfId="0" applyFont="1" applyBorder="1"/>
    <xf numFmtId="0" fontId="5" fillId="0" borderId="31" xfId="0" applyFont="1" applyBorder="1"/>
    <xf numFmtId="0" fontId="0" fillId="0" borderId="32" xfId="0" applyBorder="1"/>
    <xf numFmtId="0" fontId="0" fillId="0" borderId="33" xfId="0" applyBorder="1"/>
    <xf numFmtId="0" fontId="5" fillId="0" borderId="34" xfId="0" applyFont="1" applyBorder="1"/>
    <xf numFmtId="0" fontId="5" fillId="0" borderId="35" xfId="0" applyFont="1" applyBorder="1"/>
    <xf numFmtId="0" fontId="5" fillId="0" borderId="38" xfId="0" applyFont="1" applyBorder="1"/>
    <xf numFmtId="0" fontId="5" fillId="0" borderId="39" xfId="0" applyFont="1" applyBorder="1"/>
    <xf numFmtId="0" fontId="5" fillId="0" borderId="42" xfId="0" applyFont="1" applyBorder="1"/>
    <xf numFmtId="0" fontId="5" fillId="0" borderId="25" xfId="0" applyFont="1" applyBorder="1"/>
    <xf numFmtId="0" fontId="5" fillId="0" borderId="10" xfId="0" applyFont="1" applyBorder="1"/>
    <xf numFmtId="0" fontId="5" fillId="0" borderId="11" xfId="0" applyFont="1" applyBorder="1"/>
    <xf numFmtId="0" fontId="5" fillId="0" borderId="19" xfId="0" applyFont="1" applyBorder="1"/>
    <xf numFmtId="0" fontId="5" fillId="0" borderId="28" xfId="0" applyFont="1" applyBorder="1"/>
    <xf numFmtId="0" fontId="5" fillId="0" borderId="20" xfId="0" applyFont="1" applyBorder="1"/>
    <xf numFmtId="0" fontId="5" fillId="0" borderId="0" xfId="0" applyFont="1"/>
    <xf numFmtId="0" fontId="5" fillId="9" borderId="10" xfId="0" applyFont="1" applyFill="1" applyBorder="1" applyAlignment="1">
      <alignment wrapText="1"/>
    </xf>
    <xf numFmtId="0" fontId="5" fillId="9" borderId="11" xfId="0" applyFont="1" applyFill="1" applyBorder="1" applyAlignment="1">
      <alignment wrapText="1"/>
    </xf>
    <xf numFmtId="0" fontId="5" fillId="9" borderId="12" xfId="0" applyFont="1" applyFill="1" applyBorder="1" applyAlignment="1">
      <alignment wrapText="1"/>
    </xf>
    <xf numFmtId="0" fontId="5" fillId="9" borderId="13" xfId="0" applyFont="1" applyFill="1" applyBorder="1" applyAlignment="1">
      <alignment wrapText="1"/>
    </xf>
    <xf numFmtId="0" fontId="5" fillId="9" borderId="14" xfId="0" applyFont="1" applyFill="1" applyBorder="1" applyAlignment="1">
      <alignment horizontal="center" wrapText="1"/>
    </xf>
    <xf numFmtId="0" fontId="5" fillId="9" borderId="15" xfId="0" applyFont="1" applyFill="1" applyBorder="1" applyAlignment="1">
      <alignment horizontal="center" wrapText="1"/>
    </xf>
    <xf numFmtId="0" fontId="5" fillId="9" borderId="16" xfId="0" applyFont="1" applyFill="1" applyBorder="1" applyAlignment="1">
      <alignment horizontal="center" wrapText="1"/>
    </xf>
    <xf numFmtId="0" fontId="5" fillId="0" borderId="26" xfId="0" applyFont="1" applyBorder="1"/>
    <xf numFmtId="0" fontId="0" fillId="0" borderId="19" xfId="0" applyBorder="1"/>
    <xf numFmtId="0" fontId="0" fillId="0" borderId="28" xfId="0" applyBorder="1"/>
    <xf numFmtId="0" fontId="0" fillId="0" borderId="11" xfId="0" applyBorder="1"/>
    <xf numFmtId="0" fontId="5" fillId="0" borderId="30" xfId="0" applyFont="1" applyFill="1" applyBorder="1"/>
    <xf numFmtId="0" fontId="6" fillId="0" borderId="0" xfId="0" applyFont="1"/>
    <xf numFmtId="0" fontId="5" fillId="2" borderId="26" xfId="0" applyFont="1" applyFill="1" applyBorder="1" applyAlignment="1">
      <alignment wrapText="1"/>
    </xf>
    <xf numFmtId="0" fontId="5" fillId="2" borderId="12" xfId="0" applyFont="1" applyFill="1" applyBorder="1" applyAlignment="1">
      <alignment wrapText="1"/>
    </xf>
    <xf numFmtId="0" fontId="5" fillId="2" borderId="18" xfId="0" applyFont="1" applyFill="1" applyBorder="1" applyAlignment="1">
      <alignment horizontal="center" wrapText="1"/>
    </xf>
    <xf numFmtId="0" fontId="5" fillId="2" borderId="17" xfId="0" applyFont="1" applyFill="1" applyBorder="1" applyAlignment="1">
      <alignment horizontal="center" wrapText="1"/>
    </xf>
    <xf numFmtId="9" fontId="0" fillId="0" borderId="2" xfId="0" applyNumberFormat="1" applyBorder="1"/>
    <xf numFmtId="9" fontId="0" fillId="0" borderId="5" xfId="0" applyNumberFormat="1" applyBorder="1"/>
    <xf numFmtId="0" fontId="0" fillId="0" borderId="0" xfId="0" applyBorder="1" applyAlignment="1">
      <alignment horizontal="center" vertical="center"/>
    </xf>
    <xf numFmtId="0" fontId="0" fillId="0" borderId="0" xfId="0" applyBorder="1" applyAlignment="1">
      <alignment horizontal="center" vertical="center" wrapText="1"/>
    </xf>
    <xf numFmtId="17" fontId="0" fillId="0" borderId="0" xfId="0" applyNumberFormat="1"/>
    <xf numFmtId="0" fontId="0" fillId="0" borderId="0" xfId="0" applyFill="1"/>
    <xf numFmtId="0" fontId="0" fillId="0" borderId="0" xfId="0" applyAlignment="1">
      <alignment horizontal="left"/>
    </xf>
    <xf numFmtId="9" fontId="0" fillId="0" borderId="2" xfId="0" applyNumberFormat="1" applyBorder="1" applyAlignment="1">
      <alignment horizontal="left" wrapText="1"/>
    </xf>
    <xf numFmtId="9" fontId="0" fillId="0" borderId="5" xfId="0" applyNumberFormat="1" applyBorder="1" applyAlignment="1">
      <alignment horizontal="left" wrapText="1"/>
    </xf>
    <xf numFmtId="0" fontId="0" fillId="9" borderId="5" xfId="0" applyFill="1" applyBorder="1"/>
    <xf numFmtId="0" fontId="2" fillId="2" borderId="20" xfId="0" applyFont="1" applyFill="1" applyBorder="1" applyAlignment="1">
      <alignment horizontal="center" wrapText="1"/>
    </xf>
    <xf numFmtId="0" fontId="5" fillId="9" borderId="5" xfId="0" applyFont="1" applyFill="1" applyBorder="1"/>
    <xf numFmtId="17" fontId="5" fillId="9" borderId="5" xfId="0" applyNumberFormat="1" applyFont="1" applyFill="1" applyBorder="1"/>
    <xf numFmtId="0" fontId="7" fillId="0" borderId="29" xfId="0" applyFont="1" applyFill="1" applyBorder="1"/>
    <xf numFmtId="0" fontId="8" fillId="0" borderId="0" xfId="0" applyFont="1" applyBorder="1"/>
    <xf numFmtId="0" fontId="8" fillId="0" borderId="15" xfId="0" applyFont="1" applyBorder="1"/>
    <xf numFmtId="0" fontId="8" fillId="0" borderId="46" xfId="0" applyFont="1" applyFill="1" applyBorder="1"/>
    <xf numFmtId="0" fontId="7" fillId="0" borderId="38" xfId="0" applyFont="1" applyBorder="1"/>
    <xf numFmtId="0" fontId="8" fillId="0" borderId="4" xfId="0" applyFont="1" applyBorder="1"/>
    <xf numFmtId="0" fontId="8" fillId="0" borderId="5" xfId="0" applyFont="1" applyBorder="1"/>
    <xf numFmtId="0" fontId="9" fillId="0" borderId="5" xfId="0" applyFont="1" applyBorder="1"/>
    <xf numFmtId="17" fontId="5" fillId="10" borderId="5" xfId="0" applyNumberFormat="1" applyFont="1" applyFill="1" applyBorder="1" applyAlignment="1">
      <alignment horizontal="center"/>
    </xf>
    <xf numFmtId="0" fontId="5" fillId="9" borderId="8" xfId="0" applyFont="1" applyFill="1" applyBorder="1"/>
    <xf numFmtId="0" fontId="0" fillId="0" borderId="1" xfId="0" applyFill="1" applyBorder="1"/>
    <xf numFmtId="0" fontId="9" fillId="0" borderId="1" xfId="0" applyFont="1" applyFill="1" applyBorder="1"/>
    <xf numFmtId="0" fontId="9" fillId="0" borderId="4" xfId="0" applyFont="1" applyBorder="1"/>
    <xf numFmtId="0" fontId="9" fillId="0" borderId="6" xfId="0" applyFont="1" applyBorder="1"/>
    <xf numFmtId="0" fontId="5" fillId="2" borderId="48" xfId="0" applyFont="1" applyFill="1" applyBorder="1" applyAlignment="1">
      <alignment horizontal="center" wrapText="1"/>
    </xf>
    <xf numFmtId="0" fontId="5" fillId="2" borderId="24" xfId="0" applyFont="1" applyFill="1" applyBorder="1" applyAlignment="1">
      <alignment horizontal="center" wrapText="1"/>
    </xf>
    <xf numFmtId="10" fontId="1" fillId="0" borderId="5" xfId="0" applyNumberFormat="1" applyFont="1" applyBorder="1"/>
    <xf numFmtId="0" fontId="5" fillId="9" borderId="25" xfId="0" applyFont="1" applyFill="1" applyBorder="1"/>
    <xf numFmtId="0" fontId="5" fillId="9" borderId="50" xfId="0" applyFont="1" applyFill="1" applyBorder="1"/>
    <xf numFmtId="10" fontId="0" fillId="9" borderId="5" xfId="0" applyNumberFormat="1" applyFill="1" applyBorder="1"/>
    <xf numFmtId="0" fontId="5" fillId="9" borderId="24" xfId="0" applyFont="1" applyFill="1" applyBorder="1"/>
    <xf numFmtId="0" fontId="5" fillId="9" borderId="24" xfId="0" applyFont="1" applyFill="1" applyBorder="1" applyAlignment="1">
      <alignment wrapText="1"/>
    </xf>
    <xf numFmtId="0" fontId="9" fillId="0" borderId="8" xfId="0" applyFont="1" applyBorder="1"/>
    <xf numFmtId="0" fontId="2" fillId="3" borderId="51" xfId="0" applyFont="1" applyFill="1" applyBorder="1" applyAlignment="1">
      <alignment wrapText="1"/>
    </xf>
    <xf numFmtId="0" fontId="2" fillId="0" borderId="52" xfId="0" applyFont="1" applyBorder="1" applyAlignment="1">
      <alignment vertical="center"/>
    </xf>
    <xf numFmtId="0" fontId="2" fillId="0" borderId="53" xfId="0" applyFont="1" applyBorder="1" applyAlignment="1">
      <alignment vertical="center"/>
    </xf>
    <xf numFmtId="0" fontId="7" fillId="3" borderId="14" xfId="0" applyFont="1" applyFill="1" applyBorder="1" applyAlignment="1">
      <alignment textRotation="90"/>
    </xf>
    <xf numFmtId="0" fontId="7" fillId="3" borderId="15" xfId="0" applyFont="1" applyFill="1" applyBorder="1" applyAlignment="1">
      <alignment textRotation="90"/>
    </xf>
    <xf numFmtId="0" fontId="5" fillId="2" borderId="1" xfId="0" applyFont="1" applyFill="1" applyBorder="1"/>
    <xf numFmtId="0" fontId="9" fillId="0" borderId="7" xfId="0" applyFont="1" applyBorder="1"/>
    <xf numFmtId="0" fontId="9" fillId="0" borderId="9" xfId="0" applyFont="1" applyBorder="1"/>
    <xf numFmtId="17" fontId="7" fillId="10" borderId="5" xfId="0" applyNumberFormat="1" applyFont="1" applyFill="1" applyBorder="1" applyAlignment="1">
      <alignment horizontal="center" wrapText="1"/>
    </xf>
    <xf numFmtId="0" fontId="10" fillId="0" borderId="0" xfId="0" applyFont="1"/>
    <xf numFmtId="0" fontId="5" fillId="2" borderId="54" xfId="0" applyFont="1" applyFill="1" applyBorder="1" applyAlignment="1">
      <alignment horizontal="center" wrapText="1"/>
    </xf>
    <xf numFmtId="0" fontId="1" fillId="0" borderId="0" xfId="0" applyFont="1" applyBorder="1" applyAlignment="1"/>
    <xf numFmtId="1" fontId="0" fillId="9" borderId="5" xfId="0" applyNumberFormat="1" applyFill="1" applyBorder="1"/>
    <xf numFmtId="1" fontId="1" fillId="9" borderId="5" xfId="0" applyNumberFormat="1" applyFont="1" applyFill="1" applyBorder="1"/>
    <xf numFmtId="0" fontId="4" fillId="0" borderId="0" xfId="1" applyAlignment="1" applyProtection="1"/>
    <xf numFmtId="14" fontId="0" fillId="0" borderId="0" xfId="0" applyNumberFormat="1" applyBorder="1" applyAlignment="1">
      <alignment horizontal="center" vertical="center"/>
    </xf>
    <xf numFmtId="0" fontId="0" fillId="0" borderId="0" xfId="0" applyBorder="1"/>
    <xf numFmtId="0" fontId="5" fillId="0" borderId="0" xfId="0" applyFont="1" applyFill="1" applyBorder="1" applyAlignment="1">
      <alignment horizontal="center" wrapText="1"/>
    </xf>
    <xf numFmtId="0" fontId="6" fillId="0" borderId="0" xfId="0" applyFont="1" applyBorder="1"/>
    <xf numFmtId="0" fontId="6" fillId="0" borderId="0" xfId="0" applyFont="1" applyFill="1" applyBorder="1"/>
    <xf numFmtId="0" fontId="12" fillId="0" borderId="0" xfId="0" applyFont="1"/>
    <xf numFmtId="0" fontId="12" fillId="0" borderId="5" xfId="0" applyFont="1" applyBorder="1" applyAlignment="1">
      <alignment horizontal="center"/>
    </xf>
    <xf numFmtId="0" fontId="11" fillId="0" borderId="0" xfId="0" applyFont="1"/>
    <xf numFmtId="0" fontId="8" fillId="0" borderId="6" xfId="0" applyFont="1" applyFill="1" applyBorder="1"/>
    <xf numFmtId="0" fontId="11" fillId="0" borderId="6" xfId="0" applyFont="1" applyBorder="1" applyAlignment="1">
      <alignment wrapText="1"/>
    </xf>
    <xf numFmtId="0" fontId="11" fillId="0" borderId="6" xfId="0" applyFont="1" applyBorder="1"/>
    <xf numFmtId="0" fontId="13" fillId="0" borderId="0" xfId="0" applyFont="1"/>
    <xf numFmtId="1" fontId="1" fillId="9" borderId="7" xfId="0" applyNumberFormat="1" applyFont="1" applyFill="1" applyBorder="1"/>
    <xf numFmtId="0" fontId="9" fillId="11" borderId="1" xfId="0" applyFont="1" applyFill="1" applyBorder="1"/>
    <xf numFmtId="0" fontId="8" fillId="0" borderId="9" xfId="0" applyFont="1" applyFill="1" applyBorder="1"/>
    <xf numFmtId="164" fontId="2" fillId="2" borderId="4" xfId="0" applyNumberFormat="1" applyFont="1" applyFill="1" applyBorder="1" applyAlignment="1">
      <alignment wrapText="1"/>
    </xf>
    <xf numFmtId="0" fontId="2" fillId="0" borderId="39" xfId="0" applyFont="1" applyBorder="1"/>
    <xf numFmtId="0" fontId="2" fillId="2" borderId="24" xfId="0" applyFont="1" applyFill="1" applyBorder="1" applyAlignment="1">
      <alignment horizontal="center" wrapText="1"/>
    </xf>
    <xf numFmtId="0" fontId="11" fillId="0" borderId="5" xfId="0" applyFont="1" applyBorder="1" applyAlignment="1">
      <alignment horizontal="center"/>
    </xf>
    <xf numFmtId="0" fontId="0" fillId="0" borderId="0" xfId="0" applyBorder="1" applyAlignment="1"/>
    <xf numFmtId="0" fontId="0" fillId="0" borderId="0" xfId="0" applyFill="1" applyBorder="1" applyAlignment="1"/>
    <xf numFmtId="0" fontId="5" fillId="0" borderId="0" xfId="0" applyFont="1" applyFill="1" applyBorder="1"/>
    <xf numFmtId="0" fontId="2" fillId="0" borderId="0" xfId="0" applyFont="1" applyFill="1" applyBorder="1"/>
    <xf numFmtId="0" fontId="2" fillId="0" borderId="12" xfId="0" applyFont="1" applyFill="1" applyBorder="1" applyAlignment="1">
      <alignment wrapText="1"/>
    </xf>
    <xf numFmtId="0" fontId="2" fillId="0" borderId="13" xfId="0" applyFont="1" applyFill="1" applyBorder="1" applyAlignment="1">
      <alignment wrapText="1"/>
    </xf>
    <xf numFmtId="0" fontId="5" fillId="0" borderId="14" xfId="0" applyFont="1" applyFill="1" applyBorder="1" applyAlignment="1">
      <alignment horizontal="center" wrapText="1"/>
    </xf>
    <xf numFmtId="0" fontId="5" fillId="0" borderId="15" xfId="0" applyFont="1" applyFill="1" applyBorder="1" applyAlignment="1">
      <alignment horizontal="center" wrapText="1"/>
    </xf>
    <xf numFmtId="0" fontId="5" fillId="0" borderId="16" xfId="0" applyFont="1" applyFill="1" applyBorder="1" applyAlignment="1">
      <alignment horizontal="center" wrapText="1"/>
    </xf>
    <xf numFmtId="0" fontId="8" fillId="0" borderId="2" xfId="0" applyFont="1" applyBorder="1"/>
    <xf numFmtId="1" fontId="8" fillId="0" borderId="60" xfId="0" applyNumberFormat="1" applyFont="1" applyBorder="1"/>
    <xf numFmtId="1" fontId="8" fillId="0" borderId="61" xfId="0" applyNumberFormat="1" applyFont="1" applyBorder="1"/>
    <xf numFmtId="1" fontId="9" fillId="11" borderId="1" xfId="0" applyNumberFormat="1" applyFont="1" applyFill="1" applyBorder="1"/>
    <xf numFmtId="0" fontId="8" fillId="0" borderId="6" xfId="0" applyFont="1" applyBorder="1"/>
    <xf numFmtId="0" fontId="2" fillId="0" borderId="38" xfId="0" applyFont="1" applyBorder="1"/>
    <xf numFmtId="0" fontId="2" fillId="0" borderId="25" xfId="0" applyFont="1" applyBorder="1"/>
    <xf numFmtId="0" fontId="2" fillId="0" borderId="26" xfId="0" applyFont="1" applyBorder="1"/>
    <xf numFmtId="0" fontId="2" fillId="0" borderId="10" xfId="0" applyFont="1" applyBorder="1"/>
    <xf numFmtId="0" fontId="14" fillId="0" borderId="0" xfId="0" applyFont="1"/>
    <xf numFmtId="0" fontId="2" fillId="0" borderId="62" xfId="0" applyFont="1" applyBorder="1"/>
    <xf numFmtId="9" fontId="0" fillId="0" borderId="26" xfId="0" applyNumberFormat="1" applyBorder="1"/>
    <xf numFmtId="0" fontId="0" fillId="0" borderId="0" xfId="0"/>
    <xf numFmtId="0" fontId="2" fillId="0" borderId="0" xfId="0" applyFont="1"/>
    <xf numFmtId="0" fontId="2" fillId="0" borderId="19" xfId="0" applyFont="1" applyBorder="1"/>
    <xf numFmtId="0" fontId="2" fillId="0" borderId="26" xfId="0" applyFont="1" applyBorder="1"/>
    <xf numFmtId="0" fontId="6" fillId="0" borderId="0" xfId="0" applyFont="1"/>
    <xf numFmtId="0" fontId="0" fillId="0" borderId="43" xfId="0" applyBorder="1"/>
    <xf numFmtId="0" fontId="2" fillId="0" borderId="34" xfId="0" applyFont="1" applyFill="1" applyBorder="1"/>
    <xf numFmtId="0" fontId="2" fillId="3" borderId="26" xfId="0" applyFont="1" applyFill="1" applyBorder="1"/>
    <xf numFmtId="0" fontId="2" fillId="3" borderId="19" xfId="0" applyFont="1" applyFill="1" applyBorder="1" applyAlignment="1">
      <alignment textRotation="90"/>
    </xf>
    <xf numFmtId="2" fontId="15" fillId="0" borderId="31" xfId="0" applyNumberFormat="1" applyFont="1" applyBorder="1"/>
    <xf numFmtId="0" fontId="2" fillId="3" borderId="11" xfId="0" applyFont="1" applyFill="1" applyBorder="1" applyAlignment="1">
      <alignment textRotation="90" wrapText="1"/>
    </xf>
    <xf numFmtId="10" fontId="1" fillId="0" borderId="26" xfId="0" applyNumberFormat="1" applyFont="1" applyBorder="1"/>
    <xf numFmtId="0" fontId="6" fillId="0" borderId="26" xfId="0" applyFont="1" applyBorder="1"/>
    <xf numFmtId="2" fontId="2" fillId="0" borderId="10" xfId="0" applyNumberFormat="1" applyFont="1" applyBorder="1"/>
    <xf numFmtId="0" fontId="14" fillId="0" borderId="41" xfId="0" applyFont="1" applyBorder="1"/>
    <xf numFmtId="0" fontId="14" fillId="0" borderId="5" xfId="0" applyFont="1" applyBorder="1"/>
    <xf numFmtId="9" fontId="1" fillId="0" borderId="26" xfId="0" applyNumberFormat="1" applyFont="1" applyBorder="1"/>
    <xf numFmtId="0" fontId="14" fillId="0" borderId="4" xfId="0" applyFont="1" applyBorder="1"/>
    <xf numFmtId="0" fontId="14" fillId="0" borderId="6" xfId="0" applyFont="1" applyBorder="1"/>
    <xf numFmtId="0" fontId="14" fillId="0" borderId="40" xfId="0" applyFont="1" applyBorder="1"/>
    <xf numFmtId="2" fontId="2" fillId="0" borderId="31" xfId="0" applyNumberFormat="1" applyFont="1" applyBorder="1"/>
    <xf numFmtId="0" fontId="1" fillId="0" borderId="0" xfId="0" applyFont="1"/>
    <xf numFmtId="1" fontId="1" fillId="9" borderId="43" xfId="0" applyNumberFormat="1" applyFont="1" applyFill="1" applyBorder="1"/>
    <xf numFmtId="0" fontId="16" fillId="3" borderId="20" xfId="0" applyFont="1" applyFill="1" applyBorder="1" applyAlignment="1">
      <alignment textRotation="90"/>
    </xf>
    <xf numFmtId="0" fontId="2" fillId="3" borderId="66" xfId="0" applyFont="1" applyFill="1" applyBorder="1" applyAlignment="1">
      <alignment textRotation="90"/>
    </xf>
    <xf numFmtId="0" fontId="2" fillId="0" borderId="42" xfId="0" applyFont="1" applyBorder="1"/>
    <xf numFmtId="0" fontId="14" fillId="0" borderId="40" xfId="0" applyFont="1" applyFill="1" applyBorder="1"/>
    <xf numFmtId="0" fontId="14" fillId="0" borderId="6" xfId="0" applyFont="1" applyFill="1" applyBorder="1"/>
    <xf numFmtId="0" fontId="2" fillId="9" borderId="2" xfId="0" applyFont="1" applyFill="1" applyBorder="1"/>
    <xf numFmtId="0" fontId="1" fillId="0" borderId="0" xfId="0" applyFont="1" applyFill="1"/>
    <xf numFmtId="0" fontId="1" fillId="0" borderId="21" xfId="0" applyFont="1" applyBorder="1" applyAlignment="1">
      <alignment horizontal="center" vertical="center"/>
    </xf>
    <xf numFmtId="0" fontId="0" fillId="0" borderId="67" xfId="0" applyBorder="1" applyAlignment="1">
      <alignment horizontal="center" vertical="center"/>
    </xf>
    <xf numFmtId="14" fontId="0" fillId="0" borderId="78" xfId="0" applyNumberFormat="1" applyBorder="1" applyAlignment="1">
      <alignment horizontal="center" vertical="center"/>
    </xf>
    <xf numFmtId="0" fontId="0" fillId="0" borderId="79" xfId="0" applyBorder="1" applyAlignment="1">
      <alignment horizontal="center" vertical="center"/>
    </xf>
    <xf numFmtId="0" fontId="0" fillId="0" borderId="78" xfId="0" applyBorder="1" applyAlignment="1">
      <alignment horizontal="center" vertical="center"/>
    </xf>
    <xf numFmtId="0" fontId="0" fillId="0" borderId="68" xfId="0" applyBorder="1" applyAlignment="1">
      <alignment horizontal="center" vertical="center"/>
    </xf>
    <xf numFmtId="0" fontId="1" fillId="0" borderId="0" xfId="0" applyFont="1"/>
    <xf numFmtId="0" fontId="8" fillId="0" borderId="4" xfId="2" applyFont="1" applyBorder="1"/>
    <xf numFmtId="1" fontId="0" fillId="0" borderId="0" xfId="0" applyNumberFormat="1"/>
    <xf numFmtId="0" fontId="8" fillId="0" borderId="4" xfId="2" applyFont="1" applyBorder="1"/>
    <xf numFmtId="0" fontId="8" fillId="0" borderId="5" xfId="2" applyFont="1" applyBorder="1"/>
    <xf numFmtId="0" fontId="14" fillId="0" borderId="55" xfId="0" applyFont="1" applyFill="1" applyBorder="1"/>
    <xf numFmtId="0" fontId="14" fillId="0" borderId="56" xfId="0" applyFont="1" applyFill="1" applyBorder="1"/>
    <xf numFmtId="0" fontId="14" fillId="0" borderId="57" xfId="0" applyFont="1" applyFill="1" applyBorder="1"/>
    <xf numFmtId="0" fontId="14" fillId="0" borderId="7" xfId="0" applyFont="1" applyBorder="1"/>
    <xf numFmtId="0" fontId="14" fillId="0" borderId="8" xfId="0" applyFont="1" applyBorder="1"/>
    <xf numFmtId="0" fontId="5" fillId="0" borderId="84" xfId="0" applyFont="1" applyBorder="1"/>
    <xf numFmtId="0" fontId="14" fillId="0" borderId="37" xfId="0" applyFont="1" applyBorder="1"/>
    <xf numFmtId="0" fontId="14" fillId="0" borderId="24" xfId="0" applyFont="1" applyBorder="1"/>
    <xf numFmtId="0" fontId="2" fillId="0" borderId="85" xfId="2" applyFont="1" applyBorder="1"/>
    <xf numFmtId="0" fontId="1" fillId="0" borderId="0" xfId="0" applyFont="1" applyFill="1" applyBorder="1"/>
    <xf numFmtId="0" fontId="8" fillId="0" borderId="4" xfId="2" applyFont="1" applyBorder="1"/>
    <xf numFmtId="0" fontId="2" fillId="0" borderId="84" xfId="0" applyFont="1" applyBorder="1"/>
    <xf numFmtId="0" fontId="14" fillId="0" borderId="58" xfId="0" applyFont="1" applyFill="1" applyBorder="1"/>
    <xf numFmtId="0" fontId="14" fillId="0" borderId="59" xfId="0" applyFont="1" applyFill="1" applyBorder="1"/>
    <xf numFmtId="0" fontId="1" fillId="0" borderId="0" xfId="2"/>
    <xf numFmtId="1" fontId="8" fillId="0" borderId="91" xfId="0" applyNumberFormat="1" applyFont="1" applyBorder="1"/>
    <xf numFmtId="1" fontId="8" fillId="0" borderId="92" xfId="0" applyNumberFormat="1" applyFont="1" applyBorder="1"/>
    <xf numFmtId="0" fontId="8" fillId="0" borderId="91" xfId="0" applyFont="1" applyBorder="1"/>
    <xf numFmtId="0" fontId="8" fillId="0" borderId="92" xfId="0" applyFont="1" applyBorder="1"/>
    <xf numFmtId="0" fontId="14" fillId="0" borderId="22" xfId="0" applyFont="1" applyBorder="1"/>
    <xf numFmtId="0" fontId="14" fillId="0" borderId="36" xfId="0" applyFont="1" applyBorder="1"/>
    <xf numFmtId="0" fontId="14" fillId="0" borderId="23" xfId="0" applyFont="1" applyBorder="1"/>
    <xf numFmtId="0" fontId="21" fillId="0" borderId="0" xfId="3" applyFont="1" applyBorder="1"/>
    <xf numFmtId="0" fontId="21" fillId="0" borderId="46" xfId="3" applyFont="1" applyBorder="1"/>
    <xf numFmtId="0" fontId="8" fillId="0" borderId="94" xfId="0" applyFont="1" applyBorder="1"/>
    <xf numFmtId="0" fontId="8" fillId="0" borderId="96" xfId="0" applyFont="1" applyBorder="1"/>
    <xf numFmtId="165" fontId="14" fillId="0" borderId="8" xfId="0" applyNumberFormat="1" applyFont="1" applyBorder="1"/>
    <xf numFmtId="0" fontId="1" fillId="0" borderId="0" xfId="2" applyFont="1"/>
    <xf numFmtId="0" fontId="8" fillId="0" borderId="97" xfId="0" applyFont="1" applyBorder="1"/>
    <xf numFmtId="0" fontId="9" fillId="0" borderId="97" xfId="0" applyFont="1" applyBorder="1"/>
    <xf numFmtId="0" fontId="14" fillId="0" borderId="104" xfId="3" applyFont="1" applyBorder="1"/>
    <xf numFmtId="0" fontId="22" fillId="3" borderId="15" xfId="1" applyFont="1" applyFill="1" applyBorder="1" applyAlignment="1" applyProtection="1">
      <alignment textRotation="90"/>
    </xf>
    <xf numFmtId="0" fontId="8" fillId="0" borderId="104" xfId="0" applyFont="1" applyBorder="1"/>
    <xf numFmtId="0" fontId="9" fillId="0" borderId="104" xfId="0" applyFont="1" applyBorder="1"/>
    <xf numFmtId="0" fontId="1" fillId="0" borderId="5" xfId="0" applyFont="1" applyBorder="1"/>
    <xf numFmtId="0" fontId="1" fillId="0" borderId="4" xfId="0" applyFont="1" applyBorder="1"/>
    <xf numFmtId="0" fontId="1" fillId="0" borderId="40" xfId="0" applyFont="1" applyBorder="1"/>
    <xf numFmtId="0" fontId="1" fillId="0" borderId="55" xfId="0" applyFont="1" applyBorder="1"/>
    <xf numFmtId="0" fontId="1" fillId="0" borderId="56" xfId="0" applyFont="1" applyBorder="1"/>
    <xf numFmtId="0" fontId="1" fillId="0" borderId="57" xfId="0" applyFont="1" applyBorder="1"/>
    <xf numFmtId="0" fontId="0" fillId="0" borderId="98" xfId="0" applyBorder="1"/>
    <xf numFmtId="0" fontId="0" fillId="0" borderId="107" xfId="0" applyBorder="1"/>
    <xf numFmtId="0" fontId="1" fillId="0" borderId="107" xfId="2" applyFont="1" applyBorder="1" applyAlignment="1">
      <alignment horizontal="left" vertical="center"/>
    </xf>
    <xf numFmtId="0" fontId="24" fillId="0" borderId="106" xfId="0" applyFont="1" applyBorder="1" applyAlignment="1">
      <alignment vertical="center"/>
    </xf>
    <xf numFmtId="0" fontId="1" fillId="0" borderId="98" xfId="2" applyFont="1" applyBorder="1" applyAlignment="1">
      <alignment horizontal="left" vertical="center"/>
    </xf>
    <xf numFmtId="0" fontId="8" fillId="0" borderId="1" xfId="0" applyFont="1" applyFill="1" applyBorder="1"/>
    <xf numFmtId="0" fontId="1" fillId="0" borderId="89" xfId="2" applyFont="1" applyBorder="1" applyAlignment="1">
      <alignment horizontal="center" vertical="center" wrapText="1"/>
    </xf>
    <xf numFmtId="0" fontId="1" fillId="0" borderId="88" xfId="2" applyFont="1" applyBorder="1" applyAlignment="1">
      <alignment horizontal="center" vertical="center" wrapText="1"/>
    </xf>
    <xf numFmtId="0" fontId="1" fillId="0" borderId="90" xfId="2" applyFont="1" applyBorder="1" applyAlignment="1">
      <alignment horizontal="center" vertical="center" wrapText="1"/>
    </xf>
    <xf numFmtId="0" fontId="8" fillId="0" borderId="46" xfId="0" applyFont="1" applyFill="1" applyBorder="1"/>
    <xf numFmtId="0" fontId="1" fillId="0" borderId="0" xfId="0" applyFont="1"/>
    <xf numFmtId="0" fontId="8" fillId="0" borderId="1" xfId="2" applyFont="1" applyFill="1" applyBorder="1"/>
    <xf numFmtId="0" fontId="8" fillId="11" borderId="1" xfId="2" applyFont="1" applyFill="1" applyBorder="1"/>
    <xf numFmtId="0" fontId="1" fillId="0" borderId="106" xfId="0" applyFont="1" applyBorder="1"/>
    <xf numFmtId="0" fontId="14" fillId="0" borderId="4" xfId="2" applyFont="1" applyBorder="1"/>
    <xf numFmtId="0" fontId="14" fillId="0" borderId="93" xfId="2" applyFont="1" applyBorder="1"/>
    <xf numFmtId="0" fontId="14" fillId="0" borderId="94" xfId="2" applyFont="1" applyBorder="1"/>
    <xf numFmtId="0" fontId="14" fillId="0" borderId="95" xfId="2" applyFont="1" applyBorder="1"/>
    <xf numFmtId="0" fontId="14" fillId="0" borderId="104" xfId="2" applyFont="1" applyBorder="1"/>
    <xf numFmtId="0" fontId="14" fillId="0" borderId="113" xfId="2" applyFont="1" applyBorder="1"/>
    <xf numFmtId="0" fontId="2" fillId="2" borderId="125" xfId="0" applyFont="1" applyFill="1" applyBorder="1" applyAlignment="1">
      <alignment horizontal="center" wrapText="1"/>
    </xf>
    <xf numFmtId="9" fontId="0" fillId="0" borderId="0" xfId="0" applyNumberFormat="1"/>
    <xf numFmtId="0" fontId="8" fillId="0" borderId="119" xfId="0" applyFont="1" applyBorder="1"/>
    <xf numFmtId="0" fontId="9" fillId="0" borderId="119" xfId="0" applyFont="1" applyBorder="1"/>
    <xf numFmtId="0" fontId="26" fillId="0" borderId="121" xfId="0" applyFont="1" applyBorder="1"/>
    <xf numFmtId="0" fontId="26" fillId="0" borderId="122" xfId="0" applyFont="1" applyBorder="1"/>
    <xf numFmtId="0" fontId="26" fillId="0" borderId="123" xfId="0" applyFont="1" applyBorder="1"/>
    <xf numFmtId="0" fontId="27" fillId="0" borderId="85" xfId="0" applyFont="1" applyBorder="1"/>
    <xf numFmtId="0" fontId="27" fillId="0" borderId="43" xfId="0" applyFont="1" applyBorder="1"/>
    <xf numFmtId="165" fontId="14" fillId="0" borderId="24" xfId="0" applyNumberFormat="1" applyFont="1" applyBorder="1"/>
    <xf numFmtId="0" fontId="14" fillId="0" borderId="104" xfId="0" applyFont="1" applyBorder="1"/>
    <xf numFmtId="0" fontId="14" fillId="0" borderId="108" xfId="0" applyFont="1" applyBorder="1"/>
    <xf numFmtId="165" fontId="14" fillId="0" borderId="104" xfId="0" applyNumberFormat="1" applyFont="1" applyBorder="1"/>
    <xf numFmtId="0" fontId="14" fillId="0" borderId="119" xfId="0" applyFont="1" applyBorder="1"/>
    <xf numFmtId="0" fontId="8" fillId="0" borderId="119" xfId="2" applyFont="1" applyBorder="1"/>
    <xf numFmtId="0" fontId="8" fillId="0" borderId="8" xfId="2" applyFont="1" applyBorder="1"/>
    <xf numFmtId="0" fontId="7" fillId="3" borderId="15" xfId="2" applyFont="1" applyFill="1" applyBorder="1" applyAlignment="1">
      <alignment textRotation="90"/>
    </xf>
    <xf numFmtId="0" fontId="14" fillId="0" borderId="119" xfId="2" applyFont="1" applyBorder="1"/>
    <xf numFmtId="0" fontId="14" fillId="0" borderId="123" xfId="2" applyFont="1" applyBorder="1"/>
    <xf numFmtId="165" fontId="14" fillId="0" borderId="119" xfId="2" applyNumberFormat="1" applyFont="1" applyBorder="1"/>
    <xf numFmtId="1" fontId="14" fillId="0" borderId="119" xfId="3" applyNumberFormat="1" applyFont="1" applyBorder="1"/>
    <xf numFmtId="0" fontId="14" fillId="0" borderId="119" xfId="3" applyFont="1" applyBorder="1"/>
    <xf numFmtId="165" fontId="14" fillId="0" borderId="119" xfId="3" applyNumberFormat="1" applyFont="1" applyBorder="1"/>
    <xf numFmtId="2" fontId="14" fillId="0" borderId="119" xfId="3" applyNumberFormat="1" applyFont="1" applyBorder="1"/>
    <xf numFmtId="0" fontId="14" fillId="0" borderId="101" xfId="2" applyFont="1" applyFill="1" applyBorder="1"/>
    <xf numFmtId="0" fontId="14" fillId="0" borderId="90" xfId="2" applyFont="1" applyFill="1" applyBorder="1"/>
    <xf numFmtId="0" fontId="14" fillId="0" borderId="102" xfId="2" applyFont="1" applyFill="1" applyBorder="1"/>
    <xf numFmtId="0" fontId="14" fillId="0" borderId="103" xfId="2" applyFont="1" applyFill="1" applyBorder="1"/>
    <xf numFmtId="0" fontId="14" fillId="0" borderId="112" xfId="2" applyFont="1" applyFill="1" applyBorder="1"/>
    <xf numFmtId="0" fontId="14" fillId="0" borderId="116" xfId="0" applyFont="1" applyBorder="1"/>
    <xf numFmtId="0" fontId="14" fillId="0" borderId="101" xfId="0" applyFont="1" applyBorder="1"/>
    <xf numFmtId="0" fontId="14" fillId="0" borderId="90" xfId="0" applyFont="1" applyBorder="1"/>
    <xf numFmtId="0" fontId="14" fillId="0" borderId="102" xfId="3" applyFont="1" applyBorder="1"/>
    <xf numFmtId="0" fontId="14" fillId="0" borderId="44" xfId="0" applyFont="1" applyBorder="1"/>
    <xf numFmtId="0" fontId="14" fillId="0" borderId="45" xfId="3" applyFont="1" applyBorder="1"/>
    <xf numFmtId="0" fontId="14" fillId="0" borderId="8" xfId="3" applyFont="1" applyBorder="1"/>
    <xf numFmtId="0" fontId="14" fillId="0" borderId="9" xfId="3" applyFont="1" applyBorder="1"/>
    <xf numFmtId="0" fontId="1" fillId="0" borderId="123" xfId="2" applyFont="1" applyBorder="1"/>
    <xf numFmtId="0" fontId="1" fillId="0" borderId="119" xfId="2" applyFont="1" applyBorder="1"/>
    <xf numFmtId="0" fontId="1" fillId="0" borderId="105" xfId="2" applyFont="1" applyFill="1" applyBorder="1"/>
    <xf numFmtId="0" fontId="8" fillId="0" borderId="105" xfId="0" applyFont="1" applyBorder="1"/>
    <xf numFmtId="165" fontId="1" fillId="0" borderId="119" xfId="2" applyNumberFormat="1" applyFont="1" applyBorder="1"/>
    <xf numFmtId="0" fontId="1" fillId="0" borderId="121" xfId="2" applyFont="1" applyBorder="1"/>
    <xf numFmtId="0" fontId="28" fillId="0" borderId="116" xfId="2" applyFont="1" applyFill="1" applyBorder="1"/>
    <xf numFmtId="0" fontId="28" fillId="0" borderId="101" xfId="2" applyFont="1" applyFill="1" applyBorder="1"/>
    <xf numFmtId="0" fontId="28" fillId="0" borderId="90" xfId="2" applyFont="1" applyFill="1" applyBorder="1"/>
    <xf numFmtId="0" fontId="28" fillId="0" borderId="102" xfId="2" applyFont="1" applyFill="1" applyBorder="1"/>
    <xf numFmtId="0" fontId="28" fillId="0" borderId="103" xfId="2" applyFont="1" applyFill="1" applyBorder="1"/>
    <xf numFmtId="0" fontId="1" fillId="0" borderId="134" xfId="0" applyFont="1" applyBorder="1" applyAlignment="1">
      <alignment vertical="center"/>
    </xf>
    <xf numFmtId="0" fontId="1" fillId="0" borderId="135" xfId="0" applyFont="1" applyBorder="1" applyAlignment="1">
      <alignment wrapText="1"/>
    </xf>
    <xf numFmtId="0" fontId="1" fillId="0" borderId="136" xfId="0" applyFont="1" applyBorder="1" applyAlignment="1">
      <alignment wrapText="1"/>
    </xf>
    <xf numFmtId="0" fontId="5" fillId="3" borderId="12" xfId="0" applyFont="1" applyFill="1" applyBorder="1" applyAlignment="1"/>
    <xf numFmtId="0" fontId="0" fillId="0" borderId="64" xfId="0" applyBorder="1" applyAlignment="1"/>
    <xf numFmtId="0" fontId="0" fillId="0" borderId="67" xfId="0" applyBorder="1" applyAlignment="1"/>
    <xf numFmtId="0" fontId="0" fillId="0" borderId="68" xfId="0" applyBorder="1" applyAlignment="1"/>
    <xf numFmtId="0" fontId="5" fillId="3" borderId="10" xfId="0" applyFont="1" applyFill="1" applyBorder="1" applyAlignment="1">
      <alignment horizontal="center"/>
    </xf>
    <xf numFmtId="0" fontId="5" fillId="3" borderId="66" xfId="0" applyFont="1" applyFill="1" applyBorder="1" applyAlignment="1">
      <alignment horizontal="center"/>
    </xf>
    <xf numFmtId="0" fontId="5" fillId="3" borderId="11" xfId="0" applyFont="1" applyFill="1" applyBorder="1" applyAlignment="1">
      <alignment horizontal="center"/>
    </xf>
    <xf numFmtId="0" fontId="2" fillId="3" borderId="10" xfId="0" applyFont="1" applyFill="1" applyBorder="1" applyAlignment="1">
      <alignment horizontal="center"/>
    </xf>
    <xf numFmtId="0" fontId="0" fillId="0" borderId="66" xfId="0" applyBorder="1" applyAlignment="1">
      <alignment horizontal="center"/>
    </xf>
    <xf numFmtId="0" fontId="0" fillId="0" borderId="11" xfId="0" applyBorder="1" applyAlignment="1">
      <alignment horizontal="center"/>
    </xf>
    <xf numFmtId="0" fontId="0" fillId="0" borderId="63" xfId="0" applyBorder="1" applyAlignment="1"/>
    <xf numFmtId="0" fontId="5" fillId="3" borderId="12" xfId="0" applyFont="1" applyFill="1" applyBorder="1" applyAlignment="1">
      <alignment wrapText="1"/>
    </xf>
    <xf numFmtId="0" fontId="0" fillId="0" borderId="64" xfId="0" applyBorder="1" applyAlignment="1">
      <alignment wrapText="1"/>
    </xf>
    <xf numFmtId="0" fontId="5" fillId="3" borderId="12" xfId="0" applyFont="1" applyFill="1" applyBorder="1" applyAlignment="1">
      <alignment horizontal="left"/>
    </xf>
    <xf numFmtId="0" fontId="0" fillId="0" borderId="64" xfId="0" applyBorder="1" applyAlignment="1">
      <alignment horizontal="left"/>
    </xf>
    <xf numFmtId="0" fontId="0" fillId="0" borderId="48" xfId="0" applyBorder="1" applyAlignment="1"/>
    <xf numFmtId="0" fontId="0" fillId="0" borderId="54" xfId="0" applyBorder="1" applyAlignment="1"/>
    <xf numFmtId="0" fontId="0" fillId="0" borderId="16" xfId="0" applyBorder="1" applyAlignment="1"/>
    <xf numFmtId="0" fontId="0" fillId="0" borderId="46" xfId="0" applyBorder="1" applyAlignment="1"/>
    <xf numFmtId="0" fontId="0" fillId="0" borderId="0" xfId="0" applyBorder="1" applyAlignment="1"/>
    <xf numFmtId="0" fontId="0" fillId="0" borderId="65" xfId="0" applyBorder="1" applyAlignment="1"/>
    <xf numFmtId="0" fontId="5" fillId="0" borderId="49" xfId="0" applyFont="1" applyBorder="1" applyAlignment="1">
      <alignment horizontal="center"/>
    </xf>
    <xf numFmtId="0" fontId="5" fillId="0" borderId="47" xfId="0" applyFont="1" applyBorder="1" applyAlignment="1">
      <alignment horizontal="center"/>
    </xf>
    <xf numFmtId="0" fontId="0" fillId="0" borderId="41" xfId="0" applyBorder="1" applyAlignment="1"/>
    <xf numFmtId="0" fontId="2" fillId="2" borderId="66" xfId="0" applyFont="1" applyFill="1" applyBorder="1" applyAlignment="1">
      <alignment horizontal="center" wrapText="1"/>
    </xf>
    <xf numFmtId="0" fontId="11" fillId="0" borderId="0" xfId="0" applyFont="1" applyAlignment="1">
      <alignment horizontal="right"/>
    </xf>
    <xf numFmtId="0" fontId="0" fillId="0" borderId="0" xfId="0" applyAlignment="1"/>
    <xf numFmtId="0" fontId="2" fillId="2" borderId="117" xfId="0" applyFont="1" applyFill="1" applyBorder="1" applyAlignment="1">
      <alignment horizontal="center" wrapText="1"/>
    </xf>
    <xf numFmtId="0" fontId="5" fillId="2" borderId="115" xfId="0" applyFont="1" applyFill="1" applyBorder="1" applyAlignment="1">
      <alignment horizontal="center" wrapText="1"/>
    </xf>
    <xf numFmtId="0" fontId="5" fillId="2" borderId="114" xfId="0" applyFont="1" applyFill="1" applyBorder="1" applyAlignment="1">
      <alignment horizontal="center" wrapText="1"/>
    </xf>
    <xf numFmtId="0" fontId="2" fillId="9" borderId="69" xfId="0" applyFont="1" applyFill="1" applyBorder="1" applyAlignment="1">
      <alignment horizontal="center"/>
    </xf>
    <xf numFmtId="0" fontId="5" fillId="0" borderId="41" xfId="0" applyFont="1" applyBorder="1" applyAlignment="1">
      <alignment horizontal="center"/>
    </xf>
    <xf numFmtId="0" fontId="5" fillId="3" borderId="13" xfId="0" applyFont="1" applyFill="1" applyBorder="1" applyAlignment="1"/>
    <xf numFmtId="0" fontId="5" fillId="3" borderId="54" xfId="0" applyFont="1" applyFill="1" applyBorder="1" applyAlignment="1"/>
    <xf numFmtId="0" fontId="5" fillId="3" borderId="16" xfId="0" applyFont="1" applyFill="1" applyBorder="1" applyAlignment="1"/>
    <xf numFmtId="0" fontId="1" fillId="0" borderId="49" xfId="0" applyFont="1" applyFill="1" applyBorder="1" applyAlignment="1">
      <alignment horizontal="left"/>
    </xf>
    <xf numFmtId="0" fontId="1" fillId="0" borderId="40" xfId="0" applyFont="1" applyBorder="1" applyAlignment="1">
      <alignment horizontal="left"/>
    </xf>
    <xf numFmtId="0" fontId="2" fillId="2" borderId="10" xfId="0" applyFont="1" applyFill="1" applyBorder="1" applyAlignment="1">
      <alignment horizontal="center" wrapText="1"/>
    </xf>
    <xf numFmtId="0" fontId="5" fillId="2" borderId="11" xfId="0" applyFont="1" applyFill="1" applyBorder="1" applyAlignment="1">
      <alignment horizontal="center" wrapText="1"/>
    </xf>
    <xf numFmtId="0" fontId="1" fillId="0" borderId="5" xfId="0" applyFont="1" applyFill="1" applyBorder="1" applyAlignment="1"/>
    <xf numFmtId="0" fontId="1" fillId="0" borderId="6" xfId="0" applyFont="1" applyBorder="1" applyAlignment="1"/>
    <xf numFmtId="0" fontId="1" fillId="0" borderId="8" xfId="0" applyFont="1" applyFill="1" applyBorder="1" applyAlignment="1"/>
    <xf numFmtId="0" fontId="1" fillId="0" borderId="9" xfId="0" applyFont="1" applyBorder="1" applyAlignment="1"/>
    <xf numFmtId="0" fontId="0" fillId="0" borderId="50" xfId="0" applyFill="1" applyBorder="1" applyAlignment="1"/>
    <xf numFmtId="0" fontId="0" fillId="0" borderId="70" xfId="0" applyBorder="1" applyAlignment="1"/>
    <xf numFmtId="0" fontId="0" fillId="0" borderId="32" xfId="0" applyBorder="1" applyAlignment="1"/>
    <xf numFmtId="0" fontId="0" fillId="0" borderId="49" xfId="0" applyFill="1" applyBorder="1" applyAlignment="1"/>
    <xf numFmtId="0" fontId="0" fillId="0" borderId="47" xfId="0" applyBorder="1" applyAlignment="1"/>
    <xf numFmtId="0" fontId="0" fillId="0" borderId="40" xfId="0" applyBorder="1" applyAlignment="1"/>
    <xf numFmtId="0" fontId="0" fillId="0" borderId="71" xfId="0" applyFill="1" applyBorder="1" applyAlignment="1"/>
    <xf numFmtId="0" fontId="0" fillId="0" borderId="72" xfId="0" applyBorder="1" applyAlignment="1"/>
    <xf numFmtId="0" fontId="0" fillId="0" borderId="44" xfId="0" applyBorder="1" applyAlignment="1"/>
    <xf numFmtId="0" fontId="2" fillId="2" borderId="10" xfId="0" applyFont="1" applyFill="1" applyBorder="1" applyAlignment="1">
      <alignment horizontal="center"/>
    </xf>
    <xf numFmtId="0" fontId="2" fillId="2" borderId="66" xfId="0" applyFont="1" applyFill="1" applyBorder="1" applyAlignment="1">
      <alignment horizontal="center"/>
    </xf>
    <xf numFmtId="0" fontId="2" fillId="2" borderId="11" xfId="0" applyFont="1" applyFill="1" applyBorder="1" applyAlignment="1">
      <alignment horizontal="center"/>
    </xf>
    <xf numFmtId="0" fontId="2" fillId="9" borderId="10" xfId="0" applyFont="1" applyFill="1" applyBorder="1" applyAlignment="1">
      <alignment horizontal="center"/>
    </xf>
    <xf numFmtId="0" fontId="5" fillId="9" borderId="66" xfId="0" applyFont="1" applyFill="1" applyBorder="1" applyAlignment="1">
      <alignment horizontal="center"/>
    </xf>
    <xf numFmtId="0" fontId="5" fillId="9" borderId="11" xfId="0" applyFont="1" applyFill="1" applyBorder="1" applyAlignment="1">
      <alignment horizontal="center"/>
    </xf>
    <xf numFmtId="0" fontId="5" fillId="9" borderId="10" xfId="0" applyFont="1" applyFill="1" applyBorder="1" applyAlignment="1">
      <alignment horizontal="center"/>
    </xf>
    <xf numFmtId="0" fontId="1" fillId="0" borderId="35" xfId="0" applyFont="1" applyBorder="1" applyAlignment="1">
      <alignment horizontal="left" vertical="center"/>
    </xf>
    <xf numFmtId="0" fontId="0" fillId="0" borderId="60" xfId="0" applyBorder="1" applyAlignment="1">
      <alignment horizontal="left" vertical="center"/>
    </xf>
    <xf numFmtId="0" fontId="0" fillId="0" borderId="37" xfId="0" applyBorder="1" applyAlignment="1">
      <alignment horizontal="left" vertical="center"/>
    </xf>
    <xf numFmtId="14" fontId="1" fillId="0" borderId="61" xfId="0" applyNumberFormat="1" applyFont="1" applyBorder="1" applyAlignment="1">
      <alignment horizontal="center" vertical="center"/>
    </xf>
    <xf numFmtId="0" fontId="0" fillId="0" borderId="37" xfId="0" applyBorder="1" applyAlignment="1">
      <alignment horizontal="center" vertical="center"/>
    </xf>
    <xf numFmtId="0" fontId="1" fillId="0" borderId="121" xfId="0" applyFont="1" applyBorder="1" applyAlignment="1">
      <alignment horizontal="left" vertical="center"/>
    </xf>
    <xf numFmtId="0" fontId="0" fillId="0" borderId="122" xfId="0" applyBorder="1" applyAlignment="1">
      <alignment horizontal="left" vertical="center"/>
    </xf>
    <xf numFmtId="0" fontId="0" fillId="0" borderId="124" xfId="0" applyBorder="1" applyAlignment="1">
      <alignment horizontal="left" vertical="center"/>
    </xf>
    <xf numFmtId="0" fontId="1" fillId="0" borderId="133" xfId="0" applyFont="1" applyBorder="1" applyAlignment="1">
      <alignment horizontal="center" vertical="center" wrapText="1"/>
    </xf>
    <xf numFmtId="0" fontId="1" fillId="0" borderId="130" xfId="0" applyFont="1" applyBorder="1" applyAlignment="1">
      <alignment horizontal="center" vertical="center" wrapText="1"/>
    </xf>
    <xf numFmtId="0" fontId="1" fillId="0" borderId="131" xfId="0" applyFont="1" applyBorder="1" applyAlignment="1">
      <alignment horizontal="center" vertical="center" wrapText="1"/>
    </xf>
    <xf numFmtId="0" fontId="1" fillId="0" borderId="31" xfId="0" applyFont="1" applyBorder="1" applyAlignment="1">
      <alignment horizontal="left" vertical="center"/>
    </xf>
    <xf numFmtId="0" fontId="0" fillId="0" borderId="70" xfId="0" applyBorder="1" applyAlignment="1">
      <alignment horizontal="left" vertical="center"/>
    </xf>
    <xf numFmtId="0" fontId="0" fillId="0" borderId="33" xfId="0" applyBorder="1" applyAlignment="1">
      <alignment horizontal="left" vertical="center"/>
    </xf>
    <xf numFmtId="14" fontId="0" fillId="0" borderId="50" xfId="0" applyNumberFormat="1" applyBorder="1" applyAlignment="1">
      <alignment horizontal="center" vertical="center"/>
    </xf>
    <xf numFmtId="0" fontId="0" fillId="0" borderId="33" xfId="0" applyBorder="1" applyAlignment="1">
      <alignment horizontal="center" vertical="center"/>
    </xf>
    <xf numFmtId="0" fontId="0" fillId="0" borderId="50" xfId="0" applyBorder="1" applyAlignment="1">
      <alignment horizontal="left" vertical="center"/>
    </xf>
    <xf numFmtId="0" fontId="0" fillId="0" borderId="32" xfId="0" applyBorder="1" applyAlignment="1">
      <alignment horizontal="left" vertical="center"/>
    </xf>
    <xf numFmtId="0" fontId="1" fillId="0" borderId="39" xfId="0" applyFont="1" applyBorder="1" applyAlignment="1">
      <alignment horizontal="left" vertical="center"/>
    </xf>
    <xf numFmtId="0" fontId="0" fillId="0" borderId="123" xfId="0" applyBorder="1" applyAlignment="1">
      <alignment horizontal="left" vertical="center"/>
    </xf>
    <xf numFmtId="14" fontId="1" fillId="0" borderId="121" xfId="0" applyNumberFormat="1" applyFont="1" applyBorder="1" applyAlignment="1">
      <alignment horizontal="center" vertical="center"/>
    </xf>
    <xf numFmtId="0" fontId="0" fillId="0" borderId="123" xfId="0" applyBorder="1" applyAlignment="1">
      <alignment horizontal="center" vertical="center"/>
    </xf>
    <xf numFmtId="14" fontId="1" fillId="0" borderId="133" xfId="0" applyNumberFormat="1" applyFont="1" applyBorder="1" applyAlignment="1">
      <alignment horizontal="center" vertical="center" wrapText="1"/>
    </xf>
    <xf numFmtId="14" fontId="1" fillId="0" borderId="132" xfId="0" applyNumberFormat="1" applyFont="1" applyBorder="1" applyAlignment="1">
      <alignment horizontal="center" vertical="center" wrapText="1"/>
    </xf>
    <xf numFmtId="0" fontId="1" fillId="0" borderId="129" xfId="0" applyFont="1" applyBorder="1" applyAlignment="1">
      <alignment vertical="center" wrapText="1"/>
    </xf>
    <xf numFmtId="0" fontId="1" fillId="0" borderId="130" xfId="0" applyFont="1" applyBorder="1" applyAlignment="1">
      <alignment vertical="center" wrapText="1"/>
    </xf>
    <xf numFmtId="0" fontId="1" fillId="0" borderId="131" xfId="0" applyFont="1" applyBorder="1" applyAlignment="1">
      <alignment vertical="center" wrapText="1"/>
    </xf>
    <xf numFmtId="14" fontId="1" fillId="0" borderId="129" xfId="0" applyNumberFormat="1" applyFont="1" applyBorder="1" applyAlignment="1">
      <alignment horizontal="center" vertical="center" wrapText="1"/>
    </xf>
    <xf numFmtId="14" fontId="1" fillId="0" borderId="121" xfId="2" applyNumberFormat="1" applyBorder="1" applyAlignment="1">
      <alignment horizontal="center" vertical="center"/>
    </xf>
    <xf numFmtId="14" fontId="1" fillId="0" borderId="123" xfId="2" applyNumberFormat="1" applyBorder="1" applyAlignment="1">
      <alignment horizontal="center" vertical="center"/>
    </xf>
    <xf numFmtId="0" fontId="1" fillId="0" borderId="121" xfId="2" applyFont="1" applyBorder="1" applyAlignment="1">
      <alignment horizontal="center" vertical="center" wrapText="1"/>
    </xf>
    <xf numFmtId="0" fontId="1" fillId="0" borderId="122" xfId="2" applyFont="1" applyBorder="1" applyAlignment="1">
      <alignment horizontal="center" vertical="center" wrapText="1"/>
    </xf>
    <xf numFmtId="0" fontId="1" fillId="0" borderId="124" xfId="2" applyFont="1" applyBorder="1" applyAlignment="1">
      <alignment horizontal="center" vertical="center" wrapText="1"/>
    </xf>
    <xf numFmtId="14" fontId="1" fillId="0" borderId="106" xfId="2" applyNumberFormat="1" applyBorder="1" applyAlignment="1">
      <alignment horizontal="center" vertical="center"/>
    </xf>
    <xf numFmtId="14" fontId="1" fillId="0" borderId="107" xfId="2" applyNumberFormat="1" applyBorder="1" applyAlignment="1">
      <alignment horizontal="center" vertical="center"/>
    </xf>
    <xf numFmtId="0" fontId="2" fillId="3" borderId="73" xfId="0" applyFont="1" applyFill="1" applyBorder="1" applyAlignment="1">
      <alignment horizontal="center"/>
    </xf>
    <xf numFmtId="0" fontId="2" fillId="3" borderId="27" xfId="0" applyFont="1" applyFill="1" applyBorder="1" applyAlignment="1">
      <alignment horizontal="center"/>
    </xf>
    <xf numFmtId="0" fontId="2" fillId="3" borderId="66" xfId="0" applyFont="1" applyFill="1" applyBorder="1" applyAlignment="1">
      <alignment horizontal="center"/>
    </xf>
    <xf numFmtId="0" fontId="2" fillId="3" borderId="11" xfId="0" applyFont="1" applyFill="1" applyBorder="1" applyAlignment="1">
      <alignment horizontal="center"/>
    </xf>
    <xf numFmtId="0" fontId="1" fillId="0" borderId="4" xfId="0" applyFont="1" applyBorder="1" applyAlignment="1">
      <alignment horizontal="center" vertical="center"/>
    </xf>
    <xf numFmtId="0" fontId="0" fillId="0" borderId="5" xfId="0" applyBorder="1" applyAlignment="1">
      <alignment horizontal="center" vertical="center"/>
    </xf>
    <xf numFmtId="14" fontId="0" fillId="0" borderId="33" xfId="0" applyNumberFormat="1" applyBorder="1" applyAlignment="1">
      <alignment horizontal="center" vertical="center"/>
    </xf>
    <xf numFmtId="0" fontId="0" fillId="0" borderId="50" xfId="0" applyBorder="1" applyAlignment="1">
      <alignment horizontal="center" vertical="center" wrapText="1"/>
    </xf>
    <xf numFmtId="0" fontId="0" fillId="0" borderId="70" xfId="0" applyBorder="1" applyAlignment="1">
      <alignment horizontal="center" vertical="center" wrapText="1"/>
    </xf>
    <xf numFmtId="0" fontId="0" fillId="0" borderId="32" xfId="0" applyBorder="1" applyAlignment="1">
      <alignment horizontal="center" vertical="center" wrapText="1"/>
    </xf>
    <xf numFmtId="0" fontId="1" fillId="0" borderId="7" xfId="0" applyFont="1" applyBorder="1" applyAlignment="1">
      <alignment horizontal="center" vertical="center"/>
    </xf>
    <xf numFmtId="0" fontId="0" fillId="0" borderId="8" xfId="0" applyBorder="1" applyAlignment="1">
      <alignment horizontal="center" vertical="center"/>
    </xf>
    <xf numFmtId="14" fontId="0" fillId="0" borderId="71" xfId="0" applyNumberFormat="1" applyBorder="1" applyAlignment="1">
      <alignment horizontal="center" vertical="center"/>
    </xf>
    <xf numFmtId="14" fontId="0" fillId="0" borderId="45" xfId="0" applyNumberFormat="1"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44" xfId="0" applyBorder="1" applyAlignment="1">
      <alignment horizontal="center" vertical="center"/>
    </xf>
    <xf numFmtId="14" fontId="1" fillId="0" borderId="71" xfId="0" applyNumberFormat="1" applyFont="1" applyBorder="1" applyAlignment="1">
      <alignment horizontal="center" vertical="center"/>
    </xf>
    <xf numFmtId="14" fontId="1" fillId="0" borderId="45" xfId="0" applyNumberFormat="1" applyFont="1" applyBorder="1" applyAlignment="1">
      <alignment horizontal="center" vertical="center"/>
    </xf>
    <xf numFmtId="0" fontId="1" fillId="0" borderId="71" xfId="0" applyFont="1" applyBorder="1" applyAlignment="1">
      <alignment horizontal="center" vertical="center" wrapText="1"/>
    </xf>
    <xf numFmtId="0" fontId="1" fillId="0" borderId="72" xfId="0" applyFont="1" applyBorder="1" applyAlignment="1">
      <alignment horizontal="center" vertical="center" wrapText="1"/>
    </xf>
    <xf numFmtId="0" fontId="1" fillId="0" borderId="44" xfId="0" applyFont="1" applyBorder="1" applyAlignment="1">
      <alignment horizontal="center" vertical="center" wrapText="1"/>
    </xf>
    <xf numFmtId="0" fontId="26" fillId="0" borderId="105" xfId="0" applyFont="1" applyBorder="1" applyAlignment="1">
      <alignment horizontal="center" vertical="center"/>
    </xf>
    <xf numFmtId="0" fontId="1" fillId="0" borderId="39" xfId="2" applyFont="1" applyBorder="1" applyAlignment="1">
      <alignment horizontal="left" vertical="center" wrapText="1"/>
    </xf>
    <xf numFmtId="0" fontId="1" fillId="0" borderId="122" xfId="2" applyFont="1" applyBorder="1" applyAlignment="1">
      <alignment horizontal="left" vertical="center" wrapText="1"/>
    </xf>
    <xf numFmtId="0" fontId="1" fillId="0" borderId="123" xfId="2" applyFont="1" applyBorder="1" applyAlignment="1">
      <alignment horizontal="left" vertical="center" wrapText="1"/>
    </xf>
    <xf numFmtId="0" fontId="1" fillId="0" borderId="50"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32" xfId="0" applyFont="1" applyBorder="1" applyAlignment="1">
      <alignment horizontal="center" vertical="center" wrapText="1"/>
    </xf>
    <xf numFmtId="14" fontId="1" fillId="0" borderId="50" xfId="0" applyNumberFormat="1" applyFont="1" applyBorder="1" applyAlignment="1">
      <alignment horizontal="center" vertical="center"/>
    </xf>
    <xf numFmtId="14" fontId="1" fillId="0" borderId="33" xfId="0" applyNumberFormat="1" applyFont="1" applyBorder="1" applyAlignment="1">
      <alignment horizontal="center" vertical="center"/>
    </xf>
    <xf numFmtId="14" fontId="0" fillId="0" borderId="99" xfId="0" applyNumberFormat="1" applyBorder="1" applyAlignment="1">
      <alignment horizontal="center" vertical="center"/>
    </xf>
    <xf numFmtId="14" fontId="0" fillId="0" borderId="100" xfId="0" applyNumberFormat="1" applyBorder="1" applyAlignment="1">
      <alignment horizontal="center" vertical="center"/>
    </xf>
    <xf numFmtId="0" fontId="0" fillId="0" borderId="87" xfId="0" applyBorder="1" applyAlignment="1">
      <alignment horizontal="center" vertical="center"/>
    </xf>
    <xf numFmtId="0" fontId="0" fillId="0" borderId="86" xfId="0" applyBorder="1" applyAlignment="1">
      <alignment horizontal="center" vertical="center"/>
    </xf>
    <xf numFmtId="0" fontId="0" fillId="0" borderId="82" xfId="0" applyBorder="1" applyAlignment="1">
      <alignment horizontal="center" vertical="center"/>
    </xf>
    <xf numFmtId="0" fontId="1" fillId="0" borderId="55" xfId="0" applyFont="1" applyBorder="1" applyAlignment="1">
      <alignment horizontal="center" vertical="center"/>
    </xf>
    <xf numFmtId="0" fontId="0" fillId="0" borderId="56" xfId="0" applyBorder="1" applyAlignment="1">
      <alignment horizontal="center" vertical="center"/>
    </xf>
    <xf numFmtId="0" fontId="1" fillId="0" borderId="87" xfId="0" applyFont="1" applyBorder="1" applyAlignment="1">
      <alignment horizontal="center" vertical="center"/>
    </xf>
    <xf numFmtId="0" fontId="1" fillId="0" borderId="86" xfId="0" applyFont="1" applyBorder="1" applyAlignment="1">
      <alignment horizontal="center" vertical="center"/>
    </xf>
    <xf numFmtId="0" fontId="1" fillId="0" borderId="82" xfId="0" applyFont="1" applyBorder="1" applyAlignment="1">
      <alignment horizontal="center" vertical="center"/>
    </xf>
    <xf numFmtId="0" fontId="1" fillId="0" borderId="39" xfId="0" applyFont="1" applyBorder="1" applyAlignment="1">
      <alignment horizontal="center" vertical="center"/>
    </xf>
    <xf numFmtId="0" fontId="1" fillId="0" borderId="47" xfId="0" applyFont="1" applyBorder="1" applyAlignment="1">
      <alignment horizontal="center" vertical="center"/>
    </xf>
    <xf numFmtId="0" fontId="1" fillId="0" borderId="41" xfId="0" applyFont="1" applyBorder="1" applyAlignment="1">
      <alignment horizontal="center" vertical="center"/>
    </xf>
    <xf numFmtId="0" fontId="1" fillId="0" borderId="43" xfId="0" applyFont="1" applyBorder="1" applyAlignment="1">
      <alignment horizontal="center" vertical="center"/>
    </xf>
    <xf numFmtId="0" fontId="0" fillId="0" borderId="45" xfId="0" applyBorder="1" applyAlignment="1">
      <alignment horizontal="center" vertical="center"/>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 fillId="0" borderId="44" xfId="0" applyFont="1" applyBorder="1" applyAlignment="1">
      <alignment horizontal="center" vertical="center"/>
    </xf>
    <xf numFmtId="14" fontId="1" fillId="0" borderId="99" xfId="2" applyNumberFormat="1" applyBorder="1" applyAlignment="1">
      <alignment horizontal="center" vertical="center"/>
    </xf>
    <xf numFmtId="14" fontId="1" fillId="0" borderId="100" xfId="2" applyNumberFormat="1" applyBorder="1" applyAlignment="1">
      <alignment horizontal="center" vertical="center"/>
    </xf>
    <xf numFmtId="0" fontId="1" fillId="0" borderId="10" xfId="0" quotePrefix="1" applyFont="1" applyBorder="1" applyAlignment="1">
      <alignment horizontal="center" vertical="center" wrapText="1"/>
    </xf>
    <xf numFmtId="0" fontId="0" fillId="0" borderId="66" xfId="0" applyBorder="1" applyAlignment="1">
      <alignment horizontal="center" vertical="center" wrapText="1"/>
    </xf>
    <xf numFmtId="0" fontId="0" fillId="0" borderId="27" xfId="0" applyBorder="1" applyAlignment="1">
      <alignment horizontal="center" vertical="center" wrapText="1"/>
    </xf>
    <xf numFmtId="15" fontId="1" fillId="0" borderId="50" xfId="0" applyNumberFormat="1" applyFont="1" applyBorder="1" applyAlignment="1">
      <alignment horizontal="center"/>
    </xf>
    <xf numFmtId="15" fontId="1" fillId="0" borderId="33" xfId="0" applyNumberFormat="1" applyFont="1" applyBorder="1" applyAlignment="1">
      <alignment horizontal="center"/>
    </xf>
    <xf numFmtId="0" fontId="1" fillId="0" borderId="50" xfId="0" applyFont="1" applyBorder="1" applyAlignment="1">
      <alignment horizontal="center" vertical="center"/>
    </xf>
    <xf numFmtId="0" fontId="1" fillId="0" borderId="70" xfId="0" applyFont="1" applyBorder="1" applyAlignment="1">
      <alignment horizontal="center" vertical="center"/>
    </xf>
    <xf numFmtId="0" fontId="1" fillId="0" borderId="32" xfId="0" applyFont="1" applyBorder="1" applyAlignment="1">
      <alignment horizontal="center" vertical="center"/>
    </xf>
    <xf numFmtId="15" fontId="0" fillId="0" borderId="71" xfId="0" applyNumberFormat="1" applyBorder="1" applyAlignment="1">
      <alignment horizontal="center"/>
    </xf>
    <xf numFmtId="15" fontId="0" fillId="0" borderId="45" xfId="0" applyNumberFormat="1" applyBorder="1" applyAlignment="1">
      <alignment horizontal="center"/>
    </xf>
    <xf numFmtId="0" fontId="1" fillId="0" borderId="87" xfId="2" applyFont="1" applyBorder="1" applyAlignment="1">
      <alignment horizontal="center" vertical="center" wrapText="1"/>
    </xf>
    <xf numFmtId="0" fontId="1" fillId="0" borderId="86" xfId="2" applyFont="1" applyBorder="1" applyAlignment="1">
      <alignment horizontal="center" vertical="center"/>
    </xf>
    <xf numFmtId="0" fontId="1" fillId="0" borderId="82" xfId="2" applyFont="1" applyBorder="1" applyAlignment="1">
      <alignment horizontal="center" vertical="center"/>
    </xf>
    <xf numFmtId="14" fontId="26" fillId="0" borderId="119" xfId="0" applyNumberFormat="1" applyFont="1" applyBorder="1" applyAlignment="1">
      <alignment horizontal="center" vertical="center"/>
    </xf>
    <xf numFmtId="0" fontId="1" fillId="0" borderId="39" xfId="2" applyFont="1" applyBorder="1" applyAlignment="1">
      <alignment horizontal="left" vertical="center"/>
    </xf>
    <xf numFmtId="0" fontId="1" fillId="0" borderId="80" xfId="2" applyFont="1" applyBorder="1" applyAlignment="1">
      <alignment horizontal="left" vertical="center"/>
    </xf>
    <xf numFmtId="0" fontId="1" fillId="0" borderId="81" xfId="2" applyFont="1" applyBorder="1" applyAlignment="1">
      <alignment horizontal="left" vertical="center"/>
    </xf>
    <xf numFmtId="14" fontId="1" fillId="0" borderId="83" xfId="2" applyNumberFormat="1" applyBorder="1" applyAlignment="1">
      <alignment horizontal="center" vertical="center"/>
    </xf>
    <xf numFmtId="0" fontId="1" fillId="0" borderId="83" xfId="2" applyBorder="1" applyAlignment="1">
      <alignment horizontal="center" vertical="center"/>
    </xf>
    <xf numFmtId="0" fontId="1" fillId="0" borderId="109" xfId="2" applyFont="1" applyBorder="1" applyAlignment="1">
      <alignment horizontal="center" vertical="center" wrapText="1"/>
    </xf>
    <xf numFmtId="0" fontId="1" fillId="0" borderId="110" xfId="2" applyFont="1" applyBorder="1" applyAlignment="1">
      <alignment horizontal="center" vertical="center" wrapText="1"/>
    </xf>
    <xf numFmtId="0" fontId="1" fillId="0" borderId="111" xfId="2" applyFont="1" applyBorder="1" applyAlignment="1">
      <alignment horizontal="center" vertical="center" wrapText="1"/>
    </xf>
    <xf numFmtId="0" fontId="1" fillId="0" borderId="98" xfId="2" applyFont="1" applyBorder="1" applyAlignment="1">
      <alignment horizontal="left" vertical="center"/>
    </xf>
    <xf numFmtId="0" fontId="1" fillId="0" borderId="107" xfId="2" applyFont="1" applyBorder="1" applyAlignment="1">
      <alignment horizontal="left" vertical="center"/>
    </xf>
    <xf numFmtId="0" fontId="2" fillId="3" borderId="74" xfId="0" applyFont="1" applyFill="1" applyBorder="1" applyAlignment="1">
      <alignment horizontal="center"/>
    </xf>
    <xf numFmtId="0" fontId="2" fillId="3" borderId="75" xfId="0" applyFont="1" applyFill="1" applyBorder="1" applyAlignment="1">
      <alignment horizontal="center"/>
    </xf>
    <xf numFmtId="0" fontId="2" fillId="3" borderId="76" xfId="0" applyFont="1" applyFill="1" applyBorder="1" applyAlignment="1">
      <alignment horizontal="center"/>
    </xf>
    <xf numFmtId="0" fontId="2" fillId="3" borderId="77" xfId="0" applyFont="1" applyFill="1" applyBorder="1" applyAlignment="1">
      <alignment horizontal="center"/>
    </xf>
    <xf numFmtId="0" fontId="1" fillId="0" borderId="37" xfId="0" applyFont="1" applyFill="1" applyBorder="1" applyAlignment="1">
      <alignment vertical="center" wrapText="1"/>
    </xf>
    <xf numFmtId="0" fontId="14" fillId="0" borderId="24" xfId="0" applyFont="1" applyFill="1" applyBorder="1" applyAlignment="1">
      <alignment vertical="center" wrapText="1"/>
    </xf>
    <xf numFmtId="0" fontId="14" fillId="0" borderId="37" xfId="0" applyFont="1" applyFill="1" applyBorder="1" applyAlignment="1">
      <alignment vertical="center" wrapText="1"/>
    </xf>
    <xf numFmtId="0" fontId="14" fillId="0" borderId="68" xfId="3" applyFont="1" applyBorder="1" applyAlignment="1">
      <alignment vertical="center" wrapText="1"/>
    </xf>
    <xf numFmtId="0" fontId="29" fillId="0" borderId="126" xfId="0" applyFont="1" applyBorder="1" applyAlignment="1">
      <alignment vertical="center" wrapText="1"/>
    </xf>
    <xf numFmtId="0" fontId="29" fillId="0" borderId="127" xfId="0" applyFont="1" applyBorder="1" applyAlignment="1">
      <alignment vertical="center" wrapText="1"/>
    </xf>
    <xf numFmtId="0" fontId="29" fillId="0" borderId="128" xfId="0" applyFont="1" applyBorder="1" applyAlignment="1">
      <alignment vertical="center" wrapText="1"/>
    </xf>
    <xf numFmtId="0" fontId="1" fillId="0" borderId="86" xfId="2" applyFont="1" applyBorder="1" applyAlignment="1">
      <alignment horizontal="center" vertical="center" wrapText="1"/>
    </xf>
    <xf numFmtId="0" fontId="1" fillId="0" borderId="82" xfId="2" applyFont="1" applyBorder="1" applyAlignment="1">
      <alignment horizontal="center" vertical="center" wrapText="1"/>
    </xf>
    <xf numFmtId="0" fontId="1" fillId="0" borderId="71" xfId="0" applyFont="1" applyBorder="1" applyAlignment="1"/>
    <xf numFmtId="0" fontId="26" fillId="0" borderId="4" xfId="0" applyFont="1" applyBorder="1" applyAlignment="1">
      <alignment horizontal="left" vertical="center" wrapText="1"/>
    </xf>
    <xf numFmtId="0" fontId="1" fillId="0" borderId="39" xfId="0" applyFont="1" applyBorder="1" applyAlignment="1">
      <alignment horizontal="center" vertical="center" wrapText="1"/>
    </xf>
    <xf numFmtId="0" fontId="0" fillId="0" borderId="47" xfId="0" applyBorder="1" applyAlignment="1">
      <alignment horizontal="center" vertical="center" wrapText="1"/>
    </xf>
    <xf numFmtId="0" fontId="0" fillId="0" borderId="41" xfId="0" applyBorder="1" applyAlignment="1">
      <alignment horizontal="center" vertical="center" wrapText="1"/>
    </xf>
    <xf numFmtId="0" fontId="1" fillId="0" borderId="49" xfId="0" applyFont="1" applyBorder="1" applyAlignment="1">
      <alignment horizontal="center" vertical="center" wrapText="1"/>
    </xf>
    <xf numFmtId="0" fontId="0" fillId="0" borderId="40" xfId="0" applyBorder="1" applyAlignment="1">
      <alignment horizontal="center" vertical="center" wrapText="1"/>
    </xf>
    <xf numFmtId="0" fontId="1" fillId="0" borderId="8" xfId="0" applyFont="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50" xfId="2" applyFont="1" applyBorder="1" applyAlignment="1">
      <alignment horizontal="left" vertical="center" wrapText="1"/>
    </xf>
    <xf numFmtId="0" fontId="1" fillId="0" borderId="70" xfId="2" applyFont="1" applyBorder="1" applyAlignment="1">
      <alignment horizontal="left" vertical="center" wrapText="1"/>
    </xf>
    <xf numFmtId="0" fontId="1" fillId="0" borderId="32" xfId="2" applyFont="1" applyBorder="1" applyAlignment="1">
      <alignment horizontal="left" vertical="center" wrapText="1"/>
    </xf>
    <xf numFmtId="0" fontId="0" fillId="0" borderId="31" xfId="0" applyBorder="1" applyAlignment="1">
      <alignment horizontal="left" vertical="center"/>
    </xf>
    <xf numFmtId="0" fontId="0" fillId="0" borderId="39" xfId="2" applyFont="1" applyBorder="1" applyAlignment="1">
      <alignment horizontal="left" vertical="center"/>
    </xf>
    <xf numFmtId="0" fontId="1" fillId="0" borderId="100" xfId="2" applyFont="1" applyBorder="1" applyAlignment="1">
      <alignment horizontal="left" vertical="center"/>
    </xf>
    <xf numFmtId="0" fontId="12" fillId="0" borderId="39" xfId="0" applyFont="1" applyBorder="1" applyAlignment="1">
      <alignment horizontal="center" vertical="center" wrapText="1"/>
    </xf>
    <xf numFmtId="0" fontId="12" fillId="0" borderId="49" xfId="0" applyFont="1" applyBorder="1" applyAlignment="1">
      <alignment horizontal="center" vertical="center" wrapText="1"/>
    </xf>
    <xf numFmtId="0" fontId="1" fillId="0" borderId="7" xfId="0" applyFont="1" applyBorder="1" applyAlignment="1">
      <alignment horizontal="center" vertical="center" wrapText="1"/>
    </xf>
    <xf numFmtId="0" fontId="0" fillId="0" borderId="54" xfId="0" applyBorder="1" applyAlignment="1">
      <alignment horizontal="center" vertical="center" wrapText="1"/>
    </xf>
    <xf numFmtId="0" fontId="0" fillId="0" borderId="54" xfId="0" applyBorder="1" applyAlignment="1">
      <alignment horizontal="center" vertical="center"/>
    </xf>
    <xf numFmtId="0" fontId="0" fillId="0" borderId="121" xfId="0" applyBorder="1" applyAlignment="1">
      <alignment horizontal="left" vertical="center"/>
    </xf>
    <xf numFmtId="0" fontId="14" fillId="0" borderId="37" xfId="3" applyFont="1" applyBorder="1" applyAlignment="1">
      <alignment vertical="center" wrapText="1"/>
    </xf>
    <xf numFmtId="0" fontId="1" fillId="0" borderId="121" xfId="2" applyFont="1" applyFill="1" applyBorder="1" applyAlignment="1">
      <alignment vertical="center" wrapText="1"/>
    </xf>
    <xf numFmtId="0" fontId="1" fillId="0" borderId="122" xfId="2" applyFont="1" applyFill="1" applyBorder="1" applyAlignment="1">
      <alignment vertical="center"/>
    </xf>
    <xf numFmtId="0" fontId="1" fillId="0" borderId="123" xfId="2" applyFont="1" applyFill="1" applyBorder="1" applyAlignment="1">
      <alignment vertical="center"/>
    </xf>
    <xf numFmtId="0" fontId="1" fillId="0" borderId="37" xfId="2" applyFont="1" applyFill="1" applyBorder="1" applyAlignment="1">
      <alignment vertical="center" wrapText="1"/>
    </xf>
    <xf numFmtId="0" fontId="14" fillId="0" borderId="24" xfId="2" applyFont="1" applyFill="1" applyBorder="1" applyAlignment="1">
      <alignment vertical="center" wrapText="1"/>
    </xf>
    <xf numFmtId="0" fontId="28" fillId="0" borderId="37" xfId="2" applyFont="1" applyFill="1" applyBorder="1" applyAlignment="1">
      <alignment vertical="center" wrapText="1"/>
    </xf>
    <xf numFmtId="0" fontId="28" fillId="0" borderId="24" xfId="2" applyFont="1" applyFill="1" applyBorder="1"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2" fillId="0" borderId="43" xfId="0" applyFont="1" applyBorder="1" applyAlignment="1">
      <alignment horizontal="center" vertical="center" wrapText="1"/>
    </xf>
    <xf numFmtId="0" fontId="12" fillId="0" borderId="72"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44"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32" xfId="0" applyFont="1" applyBorder="1" applyAlignment="1">
      <alignment horizontal="center" vertical="center" wrapText="1"/>
    </xf>
    <xf numFmtId="0" fontId="1" fillId="0" borderId="31" xfId="0" applyFont="1" applyBorder="1" applyAlignment="1">
      <alignment horizontal="center" vertical="center" wrapText="1"/>
    </xf>
    <xf numFmtId="0" fontId="14" fillId="0" borderId="33" xfId="0" applyFont="1" applyBorder="1" applyAlignment="1">
      <alignment horizontal="center" vertical="center" wrapText="1"/>
    </xf>
    <xf numFmtId="0" fontId="1" fillId="0" borderId="68" xfId="3" applyFont="1" applyBorder="1" applyAlignment="1">
      <alignment vertical="center" wrapText="1"/>
    </xf>
    <xf numFmtId="0" fontId="1" fillId="0" borderId="4" xfId="2" applyFont="1" applyBorder="1"/>
    <xf numFmtId="0" fontId="1" fillId="0" borderId="41" xfId="0" applyFont="1" applyBorder="1"/>
    <xf numFmtId="0" fontId="1" fillId="0" borderId="6" xfId="0" applyFont="1" applyBorder="1"/>
    <xf numFmtId="0" fontId="1" fillId="0" borderId="93" xfId="2" applyFont="1" applyBorder="1"/>
    <xf numFmtId="0" fontId="1" fillId="0" borderId="94" xfId="2" applyFont="1" applyBorder="1"/>
    <xf numFmtId="0" fontId="1" fillId="0" borderId="95" xfId="2" applyFont="1" applyBorder="1"/>
    <xf numFmtId="0" fontId="1" fillId="0" borderId="108" xfId="0" applyFont="1" applyBorder="1"/>
    <xf numFmtId="0" fontId="1" fillId="0" borderId="104" xfId="0" applyFont="1" applyBorder="1"/>
    <xf numFmtId="165" fontId="1" fillId="0" borderId="104" xfId="0" applyNumberFormat="1" applyFont="1" applyBorder="1"/>
    <xf numFmtId="0" fontId="1" fillId="0" borderId="119" xfId="0" applyFont="1" applyBorder="1"/>
    <xf numFmtId="0" fontId="1" fillId="0" borderId="120" xfId="2" applyFont="1" applyBorder="1"/>
    <xf numFmtId="0" fontId="1" fillId="0" borderId="118" xfId="2" applyFont="1" applyBorder="1"/>
    <xf numFmtId="165" fontId="1" fillId="0" borderId="118" xfId="2" applyNumberFormat="1" applyFont="1" applyBorder="1"/>
  </cellXfs>
  <cellStyles count="12">
    <cellStyle name="Explanatory Text 2" xfId="7"/>
    <cellStyle name="Followed Hyperlink" xfId="9" builtinId="9" hidden="1"/>
    <cellStyle name="Followed Hyperlink" xfId="10" builtinId="9" hidden="1"/>
    <cellStyle name="Followed Hyperlink" xfId="11" builtinId="9" hidden="1"/>
    <cellStyle name="Hyperlink" xfId="1" builtinId="8"/>
    <cellStyle name="Hyperlink 2" xfId="4"/>
    <cellStyle name="Hyperlink 3" xfId="6"/>
    <cellStyle name="Normal" xfId="0" builtinId="0"/>
    <cellStyle name="Normal 2" xfId="2"/>
    <cellStyle name="Normal 3" xfId="3"/>
    <cellStyle name="TableStyleLight1" xfId="5"/>
    <cellStyle name="TableStyleLight1 2" xfId="8"/>
  </cellStyles>
  <dxfs count="137">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indexed="10"/>
        </patternFill>
      </fill>
    </dxf>
    <dxf>
      <fill>
        <patternFill>
          <bgColor indexed="11"/>
        </patternFill>
      </fill>
    </dxf>
    <dxf>
      <fill>
        <patternFill>
          <bgColor indexed="10"/>
        </patternFill>
      </fill>
    </dxf>
    <dxf>
      <fill>
        <patternFill>
          <bgColor indexed="51"/>
        </patternFill>
      </fill>
    </dxf>
    <dxf>
      <fill>
        <patternFill>
          <bgColor indexed="11"/>
        </patternFill>
      </fill>
    </dxf>
    <dxf>
      <fill>
        <patternFill>
          <bgColor indexed="10"/>
        </patternFill>
      </fill>
    </dxf>
    <dxf>
      <fill>
        <patternFill>
          <bgColor indexed="5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argo.egi.eu/lavoisier/site_reports?accept=html"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ern@schoo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5"/>
  <sheetViews>
    <sheetView showGridLines="0" zoomScale="75" zoomScaleNormal="75" zoomScalePageLayoutView="75" workbookViewId="0">
      <selection activeCell="U15" sqref="U15"/>
    </sheetView>
  </sheetViews>
  <sheetFormatPr defaultColWidth="8.85546875" defaultRowHeight="12.75" x14ac:dyDescent="0.2"/>
  <cols>
    <col min="1" max="1" width="15.42578125" customWidth="1"/>
    <col min="2" max="2" width="40.42578125" customWidth="1"/>
    <col min="3" max="3" width="23.85546875" style="81" customWidth="1"/>
    <col min="4" max="4" width="11.140625" style="81" customWidth="1"/>
    <col min="5" max="5" width="10.42578125" style="81" customWidth="1"/>
    <col min="6" max="6" width="8.42578125" style="81" customWidth="1"/>
    <col min="7" max="21" width="8.7109375" customWidth="1"/>
    <col min="22" max="24" width="8.7109375" style="166" customWidth="1"/>
    <col min="25" max="27" width="8.7109375" customWidth="1"/>
    <col min="28" max="28" width="33.140625" customWidth="1"/>
    <col min="29" max="33" width="8.7109375" customWidth="1"/>
    <col min="34" max="34" width="21" customWidth="1"/>
  </cols>
  <sheetData>
    <row r="1" spans="1:36" ht="13.5" thickBot="1" x14ac:dyDescent="0.25"/>
    <row r="2" spans="1:36" x14ac:dyDescent="0.2">
      <c r="A2" s="19" t="s">
        <v>33</v>
      </c>
      <c r="B2" s="20"/>
      <c r="G2" s="26"/>
      <c r="H2" s="333" t="s">
        <v>27</v>
      </c>
      <c r="I2" s="334"/>
      <c r="J2" s="335"/>
    </row>
    <row r="3" spans="1:36" x14ac:dyDescent="0.2">
      <c r="A3" s="21" t="s">
        <v>34</v>
      </c>
      <c r="B3" s="134" t="s">
        <v>129</v>
      </c>
      <c r="G3" s="38"/>
      <c r="H3" s="336" t="s">
        <v>70</v>
      </c>
      <c r="I3" s="337"/>
      <c r="J3" s="336"/>
    </row>
    <row r="4" spans="1:36" x14ac:dyDescent="0.2">
      <c r="A4" s="21" t="s">
        <v>21</v>
      </c>
      <c r="B4" s="134" t="s">
        <v>249</v>
      </c>
      <c r="G4" s="27"/>
      <c r="H4" s="338" t="s">
        <v>28</v>
      </c>
      <c r="I4" s="337"/>
      <c r="J4" s="336"/>
    </row>
    <row r="5" spans="1:36" ht="13.5" thickBot="1" x14ac:dyDescent="0.25">
      <c r="A5" s="22" t="s">
        <v>25</v>
      </c>
      <c r="B5" s="140" t="s">
        <v>130</v>
      </c>
      <c r="G5" s="28"/>
      <c r="H5" s="338" t="s">
        <v>31</v>
      </c>
      <c r="I5" s="337"/>
      <c r="J5" s="336"/>
    </row>
    <row r="6" spans="1:36" ht="13.5" thickBot="1" x14ac:dyDescent="0.25">
      <c r="A6" s="33"/>
      <c r="B6" s="33"/>
      <c r="G6" s="25"/>
      <c r="H6" s="320" t="s">
        <v>29</v>
      </c>
      <c r="I6" s="320"/>
      <c r="J6" s="321"/>
      <c r="AJ6" s="80"/>
    </row>
    <row r="8" spans="1:36" ht="13.5" thickBot="1" x14ac:dyDescent="0.25"/>
    <row r="9" spans="1:36" ht="13.5" thickBot="1" x14ac:dyDescent="0.25">
      <c r="A9" s="318" t="s">
        <v>22</v>
      </c>
      <c r="B9" s="329" t="s">
        <v>23</v>
      </c>
      <c r="C9" s="331" t="s">
        <v>26</v>
      </c>
      <c r="D9" s="322" t="str">
        <f>Resources!A12</f>
        <v>Birmingham</v>
      </c>
      <c r="E9" s="323"/>
      <c r="F9" s="324"/>
      <c r="G9" s="322" t="str">
        <f>Resources!A13</f>
        <v>Bristol</v>
      </c>
      <c r="H9" s="323"/>
      <c r="I9" s="324"/>
      <c r="J9" s="322" t="str">
        <f>Resources!A14</f>
        <v>Cambridge</v>
      </c>
      <c r="K9" s="323"/>
      <c r="L9" s="324"/>
      <c r="M9" s="322" t="str">
        <f>Resources!A15</f>
        <v>Oxford</v>
      </c>
      <c r="N9" s="323"/>
      <c r="O9" s="324"/>
      <c r="P9" s="322" t="str">
        <f>Resources!A16</f>
        <v>RALPP</v>
      </c>
      <c r="Q9" s="323"/>
      <c r="R9" s="324"/>
      <c r="S9" s="325" t="s">
        <v>145</v>
      </c>
      <c r="T9" s="326"/>
      <c r="U9" s="327"/>
      <c r="V9" s="322" t="s">
        <v>35</v>
      </c>
      <c r="W9" s="323"/>
      <c r="X9" s="324"/>
      <c r="Y9" s="318" t="s">
        <v>71</v>
      </c>
    </row>
    <row r="10" spans="1:36" ht="13.5" thickBot="1" x14ac:dyDescent="0.25">
      <c r="A10" s="328"/>
      <c r="B10" s="330"/>
      <c r="C10" s="332"/>
      <c r="D10" s="39" t="s">
        <v>74</v>
      </c>
      <c r="E10" s="40" t="s">
        <v>73</v>
      </c>
      <c r="F10" s="40" t="s">
        <v>72</v>
      </c>
      <c r="G10" s="39" t="s">
        <v>74</v>
      </c>
      <c r="H10" s="40" t="s">
        <v>73</v>
      </c>
      <c r="I10" s="40" t="s">
        <v>72</v>
      </c>
      <c r="J10" s="39" t="s">
        <v>74</v>
      </c>
      <c r="K10" s="40" t="s">
        <v>73</v>
      </c>
      <c r="L10" s="40" t="s">
        <v>72</v>
      </c>
      <c r="M10" s="39" t="s">
        <v>74</v>
      </c>
      <c r="N10" s="40" t="s">
        <v>73</v>
      </c>
      <c r="O10" s="40" t="s">
        <v>72</v>
      </c>
      <c r="P10" s="39" t="s">
        <v>74</v>
      </c>
      <c r="Q10" s="40" t="s">
        <v>73</v>
      </c>
      <c r="R10" s="40" t="s">
        <v>72</v>
      </c>
      <c r="S10" s="39" t="s">
        <v>74</v>
      </c>
      <c r="T10" s="40" t="s">
        <v>73</v>
      </c>
      <c r="U10" s="40" t="s">
        <v>72</v>
      </c>
      <c r="V10" s="39" t="s">
        <v>74</v>
      </c>
      <c r="W10" s="40" t="s">
        <v>73</v>
      </c>
      <c r="X10" s="40" t="s">
        <v>72</v>
      </c>
      <c r="Y10" s="319"/>
    </row>
    <row r="11" spans="1:36" ht="26.25" thickBot="1" x14ac:dyDescent="0.25">
      <c r="A11" s="141" t="s">
        <v>111</v>
      </c>
      <c r="B11" s="41" t="s">
        <v>75</v>
      </c>
      <c r="C11" s="82">
        <v>1</v>
      </c>
      <c r="D11" s="75">
        <v>1.1485642946317103</v>
      </c>
      <c r="E11" s="75">
        <v>1.1485642946317103</v>
      </c>
      <c r="F11" s="75">
        <f>Resources!G25</f>
        <v>1.1485642946317103</v>
      </c>
      <c r="G11" s="75">
        <v>0.72916666666666663</v>
      </c>
      <c r="H11" s="75">
        <v>0.72916666666666663</v>
      </c>
      <c r="I11" s="75">
        <f>Resources!G26</f>
        <v>0.72916666666666663</v>
      </c>
      <c r="J11" s="75">
        <v>1.4720812182741116</v>
      </c>
      <c r="K11" s="75">
        <v>1.3451776649746192</v>
      </c>
      <c r="L11" s="75">
        <f>Resources!G27</f>
        <v>1.3451776649746192</v>
      </c>
      <c r="M11" s="75">
        <v>1.8666666666666667</v>
      </c>
      <c r="N11" s="75">
        <v>1.8666666666666667</v>
      </c>
      <c r="O11" s="75">
        <f>Resources!G28</f>
        <v>1.8666666666666667</v>
      </c>
      <c r="P11" s="75">
        <v>1.8940493468795356</v>
      </c>
      <c r="Q11" s="75">
        <v>1.8940493468795356</v>
      </c>
      <c r="R11" s="75">
        <f>Resources!G29</f>
        <v>1.8940493468795356</v>
      </c>
      <c r="S11" s="75">
        <v>1.5555555555555556</v>
      </c>
      <c r="T11" s="75">
        <v>1.5555555555555556</v>
      </c>
      <c r="U11" s="75">
        <f>Resources!G30</f>
        <v>1.5555555555555556</v>
      </c>
      <c r="V11" s="75">
        <v>1.4620355411954766</v>
      </c>
      <c r="W11" s="75">
        <v>1.455304254173398</v>
      </c>
      <c r="X11" s="75">
        <f>Resources!G31</f>
        <v>1.455304254173398</v>
      </c>
      <c r="Y11" s="3"/>
    </row>
    <row r="12" spans="1:36" ht="20.100000000000001" customHeight="1" thickBot="1" x14ac:dyDescent="0.25">
      <c r="A12" s="141" t="s">
        <v>112</v>
      </c>
      <c r="B12" s="41" t="s">
        <v>76</v>
      </c>
      <c r="C12" s="83">
        <v>1</v>
      </c>
      <c r="D12" s="75">
        <v>2.3219018991665528</v>
      </c>
      <c r="E12" s="75">
        <v>2.3219018991665528</v>
      </c>
      <c r="F12" s="75">
        <f>Resources!F25</f>
        <v>2.3219018991665528</v>
      </c>
      <c r="G12" s="75">
        <v>4.0206313696246578</v>
      </c>
      <c r="H12" s="75">
        <v>3.6649266716380811</v>
      </c>
      <c r="I12" s="75">
        <f>Resources!F26</f>
        <v>3.6649266716380811</v>
      </c>
      <c r="J12" s="75">
        <v>2.1282694374776066</v>
      </c>
      <c r="K12" s="75">
        <v>3.0096739519885345</v>
      </c>
      <c r="L12" s="75">
        <f>Resources!F27</f>
        <v>3.281977785739878</v>
      </c>
      <c r="M12" s="75">
        <v>3.387311803241007</v>
      </c>
      <c r="N12" s="75">
        <v>3.387311803241007</v>
      </c>
      <c r="O12" s="75">
        <f>Resources!F28</f>
        <v>3.387311803241007</v>
      </c>
      <c r="P12" s="75">
        <v>2.7259346482190168</v>
      </c>
      <c r="Q12" s="75">
        <v>2.7259346482190168</v>
      </c>
      <c r="R12" s="75">
        <f>Resources!F29</f>
        <v>2.7259346482190168</v>
      </c>
      <c r="S12" s="75">
        <v>15.215258855585832</v>
      </c>
      <c r="T12" s="75">
        <v>15.215258855585832</v>
      </c>
      <c r="U12" s="75">
        <f>Resources!F30</f>
        <v>15.215258855585832</v>
      </c>
      <c r="V12" s="75">
        <v>2.9977106454984321</v>
      </c>
      <c r="W12" s="75">
        <v>3.023316577912706</v>
      </c>
      <c r="X12" s="75">
        <f>Resources!F31</f>
        <v>3.0422286368387002</v>
      </c>
      <c r="Y12" s="5"/>
    </row>
    <row r="13" spans="1:36" ht="26.25" thickBot="1" x14ac:dyDescent="0.25">
      <c r="A13" s="141" t="s">
        <v>113</v>
      </c>
      <c r="B13" s="41" t="s">
        <v>223</v>
      </c>
      <c r="C13" s="83" t="s">
        <v>79</v>
      </c>
      <c r="D13" s="76">
        <v>0.84243333333333326</v>
      </c>
      <c r="E13" s="76">
        <v>0.8</v>
      </c>
      <c r="F13" s="75">
        <v>0.88700000000000001</v>
      </c>
      <c r="G13" s="76">
        <v>0.98296666666666666</v>
      </c>
      <c r="H13" s="76">
        <v>0.98</v>
      </c>
      <c r="I13" s="75">
        <v>0.98599999999999999</v>
      </c>
      <c r="J13" s="75">
        <v>0.99103333333333332</v>
      </c>
      <c r="K13" s="75">
        <v>1</v>
      </c>
      <c r="L13" s="75">
        <v>0.97899999999999998</v>
      </c>
      <c r="M13" s="75">
        <v>0.99969999999999992</v>
      </c>
      <c r="N13" s="75">
        <v>0.99969999999999992</v>
      </c>
      <c r="O13" s="75">
        <v>0.98070000000000002</v>
      </c>
      <c r="P13" s="75">
        <v>0.72746666666666682</v>
      </c>
      <c r="Q13" s="75">
        <v>0.96</v>
      </c>
      <c r="R13" s="75">
        <v>0.99790000000000001</v>
      </c>
      <c r="S13" s="75">
        <v>0.45803333333333329</v>
      </c>
      <c r="T13" s="75">
        <v>0.9</v>
      </c>
      <c r="U13" s="75">
        <v>0.89800000000000002</v>
      </c>
      <c r="V13" s="75">
        <v>0.83360555555555538</v>
      </c>
      <c r="W13" s="75">
        <v>0.93995000000000006</v>
      </c>
      <c r="X13" s="75">
        <f>AVERAGE(F13,I13,L13,O13,R13,U13)</f>
        <v>0.95476666666666665</v>
      </c>
      <c r="Y13" s="5"/>
    </row>
    <row r="14" spans="1:36" ht="25.5" x14ac:dyDescent="0.2">
      <c r="A14" s="141" t="s">
        <v>114</v>
      </c>
      <c r="B14" s="41" t="s">
        <v>224</v>
      </c>
      <c r="C14" s="83" t="s">
        <v>79</v>
      </c>
      <c r="D14" s="76">
        <v>0.85686666666666655</v>
      </c>
      <c r="E14" s="76">
        <v>0.8</v>
      </c>
      <c r="F14" s="75">
        <v>0.88700000000000001</v>
      </c>
      <c r="G14" s="76">
        <v>0.98296666666666666</v>
      </c>
      <c r="H14" s="76">
        <v>1</v>
      </c>
      <c r="I14" s="75">
        <v>1</v>
      </c>
      <c r="J14" s="75">
        <v>0.99176666666666657</v>
      </c>
      <c r="K14" s="75">
        <v>1</v>
      </c>
      <c r="L14" s="75">
        <v>0.97899999999999998</v>
      </c>
      <c r="M14" s="75">
        <v>0.99969999999999992</v>
      </c>
      <c r="N14" s="75">
        <v>0.99969999999999992</v>
      </c>
      <c r="O14" s="75">
        <v>0.98070000000000002</v>
      </c>
      <c r="P14" s="75">
        <v>0.74529999999999996</v>
      </c>
      <c r="Q14" s="75">
        <v>0.99</v>
      </c>
      <c r="R14" s="75">
        <v>0.99790000000000001</v>
      </c>
      <c r="S14" s="75">
        <v>0.45803333333333329</v>
      </c>
      <c r="T14" s="75">
        <v>0.9</v>
      </c>
      <c r="U14" s="75">
        <v>0.89800000000000002</v>
      </c>
      <c r="V14" s="75">
        <v>0.83910555555555566</v>
      </c>
      <c r="W14" s="75">
        <v>0.94828333333333337</v>
      </c>
      <c r="X14" s="75">
        <f>AVERAGE(F14,I14,L14,O14,R14,U14)</f>
        <v>0.95709999999999995</v>
      </c>
      <c r="Y14" s="5"/>
    </row>
    <row r="15" spans="1:36" ht="24" customHeight="1" x14ac:dyDescent="0.2">
      <c r="A15" s="141" t="s">
        <v>115</v>
      </c>
      <c r="B15" s="41" t="s">
        <v>77</v>
      </c>
      <c r="C15" s="83">
        <v>0.5</v>
      </c>
      <c r="D15" s="76">
        <v>0.74238885938501176</v>
      </c>
      <c r="E15" s="76">
        <v>0.45348466744253962</v>
      </c>
      <c r="F15" s="76">
        <f>Resources!O25</f>
        <v>0.53575649783896451</v>
      </c>
      <c r="G15" s="76">
        <v>0.1731305611941153</v>
      </c>
      <c r="H15" s="76">
        <v>0.39489392326885009</v>
      </c>
      <c r="I15" s="76">
        <f>Resources!O26</f>
        <v>0.44921931379787505</v>
      </c>
      <c r="J15" s="76">
        <v>1.1398053412987905</v>
      </c>
      <c r="K15" s="76">
        <v>0.84520953293099654</v>
      </c>
      <c r="L15" s="76">
        <f>Resources!O27</f>
        <v>0.87861669356369854</v>
      </c>
      <c r="M15" s="76">
        <v>0.88785860175226283</v>
      </c>
      <c r="N15" s="76">
        <v>0.84292008569990606</v>
      </c>
      <c r="O15" s="76">
        <f>Resources!O28</f>
        <v>0.83334633222552745</v>
      </c>
      <c r="P15" s="76">
        <v>0.80924780887529002</v>
      </c>
      <c r="Q15" s="76">
        <v>0.83779000493760503</v>
      </c>
      <c r="R15" s="76">
        <f>Resources!O29</f>
        <v>0.86083259732917017</v>
      </c>
      <c r="S15" s="76">
        <v>0.5041701914530935</v>
      </c>
      <c r="T15" s="76">
        <v>0.8173835017792237</v>
      </c>
      <c r="U15" s="76">
        <f>Resources!O30</f>
        <v>0.68932993257943231</v>
      </c>
      <c r="V15" s="76">
        <v>0.73579518951789691</v>
      </c>
      <c r="W15" s="76">
        <v>0.7311076579957565</v>
      </c>
      <c r="X15" s="76">
        <f>Resources!O31</f>
        <v>0.75287757923603793</v>
      </c>
      <c r="Y15" s="135"/>
    </row>
    <row r="16" spans="1:36" ht="20.100000000000001" customHeight="1" x14ac:dyDescent="0.2">
      <c r="A16" s="141" t="s">
        <v>204</v>
      </c>
      <c r="B16" s="41" t="s">
        <v>78</v>
      </c>
      <c r="C16" s="83">
        <v>0.5</v>
      </c>
      <c r="D16" s="76">
        <v>0.61583926455524607</v>
      </c>
      <c r="E16" s="76">
        <v>0.3740915080894564</v>
      </c>
      <c r="F16" s="76">
        <f>Resources!N25</f>
        <v>0.46604773846545156</v>
      </c>
      <c r="G16" s="76">
        <v>0.14484150903886883</v>
      </c>
      <c r="H16" s="76">
        <v>0.30401749677835049</v>
      </c>
      <c r="I16" s="76">
        <f>Resources!N26</f>
        <v>0.39609030724608191</v>
      </c>
      <c r="J16" s="76">
        <v>0.78406947838726782</v>
      </c>
      <c r="K16" s="76">
        <v>0.70652102930445326</v>
      </c>
      <c r="L16" s="76">
        <f>Resources!N27</f>
        <v>0.76017503932702046</v>
      </c>
      <c r="M16" s="76">
        <v>0.52830083968880492</v>
      </c>
      <c r="N16" s="76">
        <v>0.52830083968880492</v>
      </c>
      <c r="O16" s="76">
        <f>Resources!N28</f>
        <v>0.5168160388260048</v>
      </c>
      <c r="P16" s="76">
        <v>0.63286870738440926</v>
      </c>
      <c r="Q16" s="76">
        <v>0.63353401012219024</v>
      </c>
      <c r="R16" s="76">
        <f>Resources!N29</f>
        <v>0.61699939263076353</v>
      </c>
      <c r="S16" s="76">
        <v>0.41804682871199461</v>
      </c>
      <c r="T16" s="76">
        <v>0.63253194470975271</v>
      </c>
      <c r="U16" s="76">
        <f>Resources!N30</f>
        <v>0.44375690867378592</v>
      </c>
      <c r="V16" s="76">
        <v>0.53685323546685371</v>
      </c>
      <c r="W16" s="76">
        <v>0.53672838720271987</v>
      </c>
      <c r="X16" s="76">
        <f>Resources!N31</f>
        <v>0.54803732924552162</v>
      </c>
      <c r="Y16" s="136"/>
    </row>
    <row r="17" spans="1:23" x14ac:dyDescent="0.2">
      <c r="W17" s="202"/>
    </row>
    <row r="23" spans="1:23" x14ac:dyDescent="0.2">
      <c r="A23" t="s">
        <v>136</v>
      </c>
      <c r="B23" s="125" t="s">
        <v>218</v>
      </c>
    </row>
    <row r="24" spans="1:23" x14ac:dyDescent="0.2">
      <c r="A24" s="257" t="s">
        <v>243</v>
      </c>
      <c r="B24" s="125" t="s">
        <v>242</v>
      </c>
    </row>
    <row r="25" spans="1:23" x14ac:dyDescent="0.2">
      <c r="B25" s="125"/>
    </row>
  </sheetData>
  <mergeCells count="16">
    <mergeCell ref="A9:A10"/>
    <mergeCell ref="B9:B10"/>
    <mergeCell ref="C9:C10"/>
    <mergeCell ref="H2:J2"/>
    <mergeCell ref="H3:J3"/>
    <mergeCell ref="H4:J4"/>
    <mergeCell ref="H5:J5"/>
    <mergeCell ref="Y9:Y10"/>
    <mergeCell ref="H6:J6"/>
    <mergeCell ref="D9:F9"/>
    <mergeCell ref="G9:I9"/>
    <mergeCell ref="V9:X9"/>
    <mergeCell ref="J9:L9"/>
    <mergeCell ref="M9:O9"/>
    <mergeCell ref="P9:R9"/>
    <mergeCell ref="S9:U9"/>
  </mergeCells>
  <phoneticPr fontId="3" type="noConversion"/>
  <conditionalFormatting sqref="V11:X12 D11:F12 I11:R12">
    <cfRule type="cellIs" dxfId="136" priority="78" stopIfTrue="1" operator="greaterThanOrEqual">
      <formula>1</formula>
    </cfRule>
    <cfRule type="cellIs" dxfId="135" priority="79" stopIfTrue="1" operator="greaterThanOrEqual">
      <formula>0.95</formula>
    </cfRule>
    <cfRule type="cellIs" dxfId="134" priority="80" stopIfTrue="1" operator="lessThan">
      <formula>0.95</formula>
    </cfRule>
  </conditionalFormatting>
  <conditionalFormatting sqref="I13:R14 V13:X14 D13:F14">
    <cfRule type="cellIs" dxfId="133" priority="81" stopIfTrue="1" operator="greaterThanOrEqual">
      <formula>0.95</formula>
    </cfRule>
    <cfRule type="cellIs" dxfId="132" priority="82" stopIfTrue="1" operator="greaterThanOrEqual">
      <formula>0.9</formula>
    </cfRule>
    <cfRule type="cellIs" dxfId="131" priority="83" stopIfTrue="1" operator="lessThan">
      <formula>0.9</formula>
    </cfRule>
  </conditionalFormatting>
  <conditionalFormatting sqref="V15:X16 D15:F16 I15:R16">
    <cfRule type="cellIs" dxfId="130" priority="84" stopIfTrue="1" operator="greaterThanOrEqual">
      <formula>0.5</formula>
    </cfRule>
    <cfRule type="cellIs" dxfId="129" priority="85" stopIfTrue="1" operator="greaterThanOrEqual">
      <formula>0.4</formula>
    </cfRule>
    <cfRule type="cellIs" dxfId="128" priority="86" stopIfTrue="1" operator="lessThan">
      <formula>0.4</formula>
    </cfRule>
  </conditionalFormatting>
  <conditionalFormatting sqref="U11:U12">
    <cfRule type="cellIs" dxfId="127" priority="25" stopIfTrue="1" operator="greaterThanOrEqual">
      <formula>1</formula>
    </cfRule>
    <cfRule type="cellIs" dxfId="126" priority="26" stopIfTrue="1" operator="greaterThanOrEqual">
      <formula>0.95</formula>
    </cfRule>
    <cfRule type="cellIs" dxfId="125" priority="27" stopIfTrue="1" operator="lessThan">
      <formula>0.95</formula>
    </cfRule>
  </conditionalFormatting>
  <conditionalFormatting sqref="U13:U14">
    <cfRule type="cellIs" dxfId="124" priority="28" stopIfTrue="1" operator="greaterThanOrEqual">
      <formula>0.95</formula>
    </cfRule>
    <cfRule type="cellIs" dxfId="123" priority="29" stopIfTrue="1" operator="greaterThanOrEqual">
      <formula>0.9</formula>
    </cfRule>
    <cfRule type="cellIs" dxfId="122" priority="30" stopIfTrue="1" operator="lessThan">
      <formula>0.9</formula>
    </cfRule>
  </conditionalFormatting>
  <conditionalFormatting sqref="U15:U16">
    <cfRule type="cellIs" dxfId="121" priority="31" stopIfTrue="1" operator="greaterThanOrEqual">
      <formula>0.5</formula>
    </cfRule>
    <cfRule type="cellIs" dxfId="120" priority="32" stopIfTrue="1" operator="greaterThanOrEqual">
      <formula>0.4</formula>
    </cfRule>
    <cfRule type="cellIs" dxfId="119" priority="33" stopIfTrue="1" operator="lessThan">
      <formula>0.4</formula>
    </cfRule>
  </conditionalFormatting>
  <conditionalFormatting sqref="S13:T14">
    <cfRule type="cellIs" dxfId="118" priority="16" stopIfTrue="1" operator="greaterThanOrEqual">
      <formula>0.95</formula>
    </cfRule>
    <cfRule type="cellIs" dxfId="117" priority="17" stopIfTrue="1" operator="greaterThanOrEqual">
      <formula>0.9</formula>
    </cfRule>
    <cfRule type="cellIs" dxfId="116" priority="18" stopIfTrue="1" operator="lessThan">
      <formula>0.9</formula>
    </cfRule>
  </conditionalFormatting>
  <conditionalFormatting sqref="S15:T16">
    <cfRule type="cellIs" dxfId="115" priority="19" stopIfTrue="1" operator="greaterThanOrEqual">
      <formula>0.5</formula>
    </cfRule>
    <cfRule type="cellIs" dxfId="114" priority="20" stopIfTrue="1" operator="greaterThanOrEqual">
      <formula>0.4</formula>
    </cfRule>
    <cfRule type="cellIs" dxfId="113" priority="21" stopIfTrue="1" operator="lessThan">
      <formula>0.4</formula>
    </cfRule>
  </conditionalFormatting>
  <conditionalFormatting sqref="G11:H12">
    <cfRule type="cellIs" dxfId="112" priority="7" stopIfTrue="1" operator="greaterThanOrEqual">
      <formula>1</formula>
    </cfRule>
    <cfRule type="cellIs" dxfId="111" priority="8" stopIfTrue="1" operator="greaterThanOrEqual">
      <formula>0.95</formula>
    </cfRule>
    <cfRule type="cellIs" dxfId="110" priority="9" stopIfTrue="1" operator="lessThan">
      <formula>0.95</formula>
    </cfRule>
  </conditionalFormatting>
  <conditionalFormatting sqref="G13:H14">
    <cfRule type="cellIs" dxfId="109" priority="10" stopIfTrue="1" operator="greaterThanOrEqual">
      <formula>0.95</formula>
    </cfRule>
    <cfRule type="cellIs" dxfId="108" priority="11" stopIfTrue="1" operator="greaterThanOrEqual">
      <formula>0.9</formula>
    </cfRule>
    <cfRule type="cellIs" dxfId="107" priority="12" stopIfTrue="1" operator="lessThan">
      <formula>0.9</formula>
    </cfRule>
  </conditionalFormatting>
  <conditionalFormatting sqref="G15:H16">
    <cfRule type="cellIs" dxfId="106" priority="13" stopIfTrue="1" operator="greaterThanOrEqual">
      <formula>0.5</formula>
    </cfRule>
    <cfRule type="cellIs" dxfId="105" priority="14" stopIfTrue="1" operator="greaterThanOrEqual">
      <formula>0.4</formula>
    </cfRule>
    <cfRule type="cellIs" dxfId="104" priority="15" stopIfTrue="1" operator="lessThan">
      <formula>0.4</formula>
    </cfRule>
  </conditionalFormatting>
  <conditionalFormatting sqref="S11:T11">
    <cfRule type="cellIs" dxfId="103" priority="4" stopIfTrue="1" operator="greaterThanOrEqual">
      <formula>1</formula>
    </cfRule>
    <cfRule type="cellIs" dxfId="102" priority="5" stopIfTrue="1" operator="greaterThanOrEqual">
      <formula>0.95</formula>
    </cfRule>
    <cfRule type="cellIs" dxfId="101" priority="6" stopIfTrue="1" operator="lessThan">
      <formula>0.95</formula>
    </cfRule>
  </conditionalFormatting>
  <conditionalFormatting sqref="S12:T12">
    <cfRule type="cellIs" dxfId="100" priority="1" stopIfTrue="1" operator="greaterThanOrEqual">
      <formula>1</formula>
    </cfRule>
    <cfRule type="cellIs" dxfId="99" priority="2" stopIfTrue="1" operator="greaterThanOrEqual">
      <formula>0.95</formula>
    </cfRule>
    <cfRule type="cellIs" dxfId="98" priority="3" stopIfTrue="1" operator="lessThan">
      <formula>0.95</formula>
    </cfRule>
  </conditionalFormatting>
  <hyperlinks>
    <hyperlink ref="B23" r:id="rId1"/>
  </hyperlinks>
  <pageMargins left="0.75" right="0.75" top="1" bottom="1" header="0.5" footer="0.5"/>
  <pageSetup paperSize="9" scale="41"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59"/>
  <sheetViews>
    <sheetView showGridLines="0" topLeftCell="A8" workbookViewId="0">
      <selection activeCell="J37" sqref="J37"/>
    </sheetView>
  </sheetViews>
  <sheetFormatPr defaultColWidth="8.85546875" defaultRowHeight="12.75" x14ac:dyDescent="0.2"/>
  <cols>
    <col min="1" max="1" width="13.85546875" customWidth="1"/>
    <col min="2" max="2" width="11.7109375" customWidth="1"/>
    <col min="3" max="3" width="12.42578125" customWidth="1"/>
    <col min="4" max="4" width="11.7109375" customWidth="1"/>
    <col min="5" max="5" width="14.42578125" customWidth="1"/>
    <col min="6" max="6" width="15.28515625" customWidth="1"/>
    <col min="7" max="7" width="19" customWidth="1"/>
    <col min="8" max="8" width="20" customWidth="1"/>
    <col min="9" max="9" width="13.140625" customWidth="1"/>
    <col min="10" max="10" width="11.42578125" customWidth="1"/>
    <col min="11" max="11" width="12.42578125" customWidth="1"/>
    <col min="12" max="12" width="10.85546875" customWidth="1"/>
    <col min="13" max="13" width="10.42578125" customWidth="1"/>
    <col min="14" max="14" width="10.7109375" customWidth="1"/>
    <col min="15" max="15" width="15.7109375" customWidth="1"/>
    <col min="16" max="16" width="20.5703125" bestFit="1" customWidth="1"/>
    <col min="17" max="18" width="12" customWidth="1"/>
    <col min="19" max="19" width="15.140625" customWidth="1"/>
    <col min="20" max="20" width="10.28515625" bestFit="1" customWidth="1"/>
  </cols>
  <sheetData>
    <row r="1" spans="1:19" ht="13.5" thickBot="1" x14ac:dyDescent="0.25"/>
    <row r="2" spans="1:19" x14ac:dyDescent="0.2">
      <c r="A2" s="350" t="s">
        <v>33</v>
      </c>
      <c r="B2" s="351"/>
      <c r="C2" s="352"/>
      <c r="D2" s="122"/>
    </row>
    <row r="3" spans="1:19" x14ac:dyDescent="0.2">
      <c r="A3" s="21" t="s">
        <v>34</v>
      </c>
      <c r="B3" s="353" t="str">
        <f>Metrics!B3</f>
        <v>SouthGrid</v>
      </c>
      <c r="C3" s="354"/>
      <c r="D3" s="122"/>
    </row>
    <row r="4" spans="1:19" x14ac:dyDescent="0.2">
      <c r="A4" s="21" t="s">
        <v>21</v>
      </c>
      <c r="B4" s="357" t="str">
        <f>Metrics!B4</f>
        <v>Q4 2017</v>
      </c>
      <c r="C4" s="358"/>
      <c r="D4" s="122"/>
      <c r="I4" s="70"/>
    </row>
    <row r="5" spans="1:19" ht="13.5" thickBot="1" x14ac:dyDescent="0.25">
      <c r="A5" s="22" t="s">
        <v>25</v>
      </c>
      <c r="B5" s="359" t="str">
        <f>Metrics!B5</f>
        <v>Pete Gronbech</v>
      </c>
      <c r="C5" s="360"/>
      <c r="D5" s="122"/>
      <c r="I5" s="70"/>
      <c r="O5" s="120"/>
    </row>
    <row r="6" spans="1:19" x14ac:dyDescent="0.2">
      <c r="I6" s="70"/>
    </row>
    <row r="9" spans="1:19" ht="9" customHeight="1" thickBot="1" x14ac:dyDescent="0.25">
      <c r="A9" s="9" t="s">
        <v>36</v>
      </c>
    </row>
    <row r="10" spans="1:19" ht="49.5" customHeight="1" thickBot="1" x14ac:dyDescent="0.25">
      <c r="A10" s="35" t="s">
        <v>18</v>
      </c>
      <c r="B10" s="36" t="s">
        <v>37</v>
      </c>
      <c r="C10" s="37" t="s">
        <v>38</v>
      </c>
      <c r="D10" s="37"/>
      <c r="E10" s="37" t="s">
        <v>39</v>
      </c>
      <c r="F10" s="37" t="s">
        <v>40</v>
      </c>
      <c r="G10" s="85" t="s">
        <v>41</v>
      </c>
      <c r="I10" s="348" t="s">
        <v>110</v>
      </c>
      <c r="J10" s="340"/>
      <c r="K10" s="340"/>
      <c r="L10" s="340"/>
      <c r="M10" s="349"/>
      <c r="N10" s="79"/>
      <c r="O10" s="348" t="s">
        <v>201</v>
      </c>
      <c r="P10" s="340"/>
      <c r="Q10" s="340"/>
      <c r="R10" s="340"/>
      <c r="S10" s="349"/>
    </row>
    <row r="11" spans="1:19" x14ac:dyDescent="0.2">
      <c r="A11" s="88"/>
      <c r="B11" s="93"/>
      <c r="C11" s="229"/>
      <c r="D11" s="89"/>
      <c r="E11" s="90"/>
      <c r="F11" s="90"/>
      <c r="G11" s="230"/>
      <c r="I11" s="109" t="s">
        <v>18</v>
      </c>
      <c r="J11" s="119">
        <v>43009</v>
      </c>
      <c r="K11" s="119">
        <v>43040</v>
      </c>
      <c r="L11" s="119">
        <v>43070</v>
      </c>
      <c r="M11" s="87" t="s">
        <v>19</v>
      </c>
      <c r="O11" s="108" t="s">
        <v>18</v>
      </c>
      <c r="P11" s="96">
        <f>J11</f>
        <v>43009</v>
      </c>
      <c r="Q11" s="96">
        <f>K11</f>
        <v>43040</v>
      </c>
      <c r="R11" s="96">
        <f>L11</f>
        <v>43070</v>
      </c>
      <c r="S11" s="86" t="s">
        <v>19</v>
      </c>
    </row>
    <row r="12" spans="1:19" ht="13.5" thickBot="1" x14ac:dyDescent="0.25">
      <c r="A12" s="88" t="s">
        <v>131</v>
      </c>
      <c r="B12" s="93" t="s">
        <v>193</v>
      </c>
      <c r="C12" s="94" t="s">
        <v>193</v>
      </c>
      <c r="D12" s="94"/>
      <c r="E12" s="94" t="s">
        <v>138</v>
      </c>
      <c r="F12" s="94" t="s">
        <v>138</v>
      </c>
      <c r="G12" s="91" t="s">
        <v>137</v>
      </c>
      <c r="I12" s="97"/>
      <c r="J12" s="204"/>
      <c r="K12" s="204"/>
      <c r="L12" s="204"/>
      <c r="M12" s="123">
        <f>SUM(J12:L12)</f>
        <v>0</v>
      </c>
      <c r="O12" s="86"/>
      <c r="P12" s="204"/>
      <c r="Q12" s="204"/>
      <c r="R12" s="204"/>
      <c r="S12" s="123">
        <f>SUM(P12:R12)</f>
        <v>0</v>
      </c>
    </row>
    <row r="13" spans="1:19" ht="13.5" thickBot="1" x14ac:dyDescent="0.25">
      <c r="A13" s="88" t="s">
        <v>132</v>
      </c>
      <c r="B13" s="203" t="s">
        <v>192</v>
      </c>
      <c r="C13" s="94" t="s">
        <v>195</v>
      </c>
      <c r="D13" s="94"/>
      <c r="E13" s="94" t="s">
        <v>138</v>
      </c>
      <c r="F13" s="94" t="s">
        <v>202</v>
      </c>
      <c r="G13" s="91" t="s">
        <v>203</v>
      </c>
      <c r="I13" s="97" t="str">
        <f>$A12</f>
        <v>Birmingham</v>
      </c>
      <c r="J13" s="166">
        <v>3886723.2815</v>
      </c>
      <c r="K13" s="166">
        <v>6365298.0099999998</v>
      </c>
      <c r="L13" s="166">
        <v>7235372.4190999996</v>
      </c>
      <c r="M13" s="123">
        <f t="shared" ref="M13:M18" si="0">SUM(J13:L13)</f>
        <v>17487393.7106</v>
      </c>
      <c r="O13" s="86" t="str">
        <f t="shared" ref="O13:O18" si="1">$A12</f>
        <v>Birmingham</v>
      </c>
      <c r="P13" s="166">
        <v>4398069.2237</v>
      </c>
      <c r="Q13" s="166">
        <v>7336566.5312000001</v>
      </c>
      <c r="R13" s="166">
        <v>8368422.4458999997</v>
      </c>
      <c r="S13" s="123">
        <f t="shared" ref="S13:S18" si="2">SUM(P13:R13)</f>
        <v>20103058.200800002</v>
      </c>
    </row>
    <row r="14" spans="1:19" ht="13.5" thickBot="1" x14ac:dyDescent="0.25">
      <c r="A14" s="88" t="s">
        <v>133</v>
      </c>
      <c r="B14" s="281" t="s">
        <v>252</v>
      </c>
      <c r="C14" s="281" t="s">
        <v>214</v>
      </c>
      <c r="D14" s="269"/>
      <c r="E14" s="269" t="s">
        <v>138</v>
      </c>
      <c r="F14" s="269" t="s">
        <v>205</v>
      </c>
      <c r="G14" s="256" t="s">
        <v>253</v>
      </c>
      <c r="I14" s="97" t="str">
        <f>$A13</f>
        <v>Bristol</v>
      </c>
      <c r="J14" s="166">
        <v>3906055.1346</v>
      </c>
      <c r="K14" s="166">
        <v>6692750.2034999998</v>
      </c>
      <c r="L14" s="166">
        <v>2295816.3838999998</v>
      </c>
      <c r="M14" s="123">
        <f t="shared" si="0"/>
        <v>12894621.721999999</v>
      </c>
      <c r="O14" s="86" t="str">
        <f t="shared" si="1"/>
        <v>Bristol</v>
      </c>
      <c r="P14" s="166">
        <v>4262404.7976000002</v>
      </c>
      <c r="Q14" s="166">
        <v>7809073.5126999998</v>
      </c>
      <c r="R14" s="166">
        <v>2552745.0440000002</v>
      </c>
      <c r="S14" s="123">
        <f t="shared" si="2"/>
        <v>14624223.3543</v>
      </c>
    </row>
    <row r="15" spans="1:19" ht="13.5" thickBot="1" x14ac:dyDescent="0.25">
      <c r="A15" s="88" t="s">
        <v>134</v>
      </c>
      <c r="B15" s="217" t="s">
        <v>212</v>
      </c>
      <c r="C15" s="94" t="s">
        <v>212</v>
      </c>
      <c r="D15" s="94"/>
      <c r="E15" s="94" t="s">
        <v>138</v>
      </c>
      <c r="F15" s="239" t="s">
        <v>205</v>
      </c>
      <c r="G15" s="91" t="s">
        <v>213</v>
      </c>
      <c r="I15" s="97" t="str">
        <f>$A14</f>
        <v>Cambridge</v>
      </c>
      <c r="J15" s="166">
        <v>5088740.4950999999</v>
      </c>
      <c r="K15" s="166">
        <v>4949441.6787999999</v>
      </c>
      <c r="L15" s="166">
        <v>5336570.8454999998</v>
      </c>
      <c r="M15" s="123">
        <f t="shared" si="0"/>
        <v>15374753.019400001</v>
      </c>
      <c r="O15" s="86" t="str">
        <f t="shared" si="1"/>
        <v>Cambridge</v>
      </c>
      <c r="P15" s="166">
        <v>5869100.0696999999</v>
      </c>
      <c r="Q15" s="166">
        <v>5685863.0515000001</v>
      </c>
      <c r="R15" s="166">
        <v>6215305.5187999997</v>
      </c>
      <c r="S15" s="123">
        <f t="shared" si="2"/>
        <v>17770268.640000001</v>
      </c>
    </row>
    <row r="16" spans="1:19" ht="13.5" thickBot="1" x14ac:dyDescent="0.25">
      <c r="A16" s="88" t="s">
        <v>135</v>
      </c>
      <c r="B16" s="205" t="s">
        <v>215</v>
      </c>
      <c r="C16" s="206" t="s">
        <v>216</v>
      </c>
      <c r="D16" s="94"/>
      <c r="E16" s="94" t="s">
        <v>138</v>
      </c>
      <c r="F16" s="94" t="s">
        <v>138</v>
      </c>
      <c r="G16" s="91" t="s">
        <v>217</v>
      </c>
      <c r="I16" s="97" t="str">
        <f>$A15</f>
        <v>Oxford</v>
      </c>
      <c r="J16" s="166">
        <v>16877412.738200001</v>
      </c>
      <c r="K16" s="166">
        <v>16317895.9472</v>
      </c>
      <c r="L16" s="166">
        <v>15093775.407</v>
      </c>
      <c r="M16" s="123">
        <v>33632519</v>
      </c>
      <c r="O16" s="86" t="str">
        <f t="shared" si="1"/>
        <v>Oxford</v>
      </c>
      <c r="P16" s="166">
        <v>18608521.7687</v>
      </c>
      <c r="Q16" s="166">
        <v>18297251.893199999</v>
      </c>
      <c r="R16" s="166">
        <v>17325392.259</v>
      </c>
      <c r="S16" s="124">
        <f t="shared" si="2"/>
        <v>54231165.920900002</v>
      </c>
    </row>
    <row r="17" spans="1:24" ht="13.5" thickBot="1" x14ac:dyDescent="0.25">
      <c r="A17" s="92" t="s">
        <v>145</v>
      </c>
      <c r="B17" s="93" t="s">
        <v>184</v>
      </c>
      <c r="C17" s="94" t="s">
        <v>193</v>
      </c>
      <c r="D17" s="94"/>
      <c r="E17" s="94" t="s">
        <v>188</v>
      </c>
      <c r="F17" s="94" t="s">
        <v>198</v>
      </c>
      <c r="G17" s="91" t="s">
        <v>158</v>
      </c>
      <c r="I17" s="97" t="str">
        <f>$A16</f>
        <v>RALPP</v>
      </c>
      <c r="J17" s="166">
        <v>20538051.6527</v>
      </c>
      <c r="K17" s="166">
        <v>19975771.777899999</v>
      </c>
      <c r="L17" s="166">
        <v>22562271.277800001</v>
      </c>
      <c r="M17" s="123">
        <f t="shared" si="0"/>
        <v>63076094.708400004</v>
      </c>
      <c r="O17" s="86" t="str">
        <f t="shared" si="1"/>
        <v>RALPP</v>
      </c>
      <c r="P17" s="166">
        <v>29652275.455899999</v>
      </c>
      <c r="Q17" s="166">
        <v>28669688.2141</v>
      </c>
      <c r="R17" s="166">
        <v>29681297.088</v>
      </c>
      <c r="S17" s="123">
        <f t="shared" si="2"/>
        <v>88003260.758000001</v>
      </c>
    </row>
    <row r="18" spans="1:24" ht="13.5" thickBot="1" x14ac:dyDescent="0.25">
      <c r="A18" s="51"/>
      <c r="B18" s="6"/>
      <c r="C18" s="7"/>
      <c r="D18" s="7"/>
      <c r="E18" s="7"/>
      <c r="F18" s="7"/>
      <c r="G18" s="8"/>
      <c r="I18" s="194" t="s">
        <v>145</v>
      </c>
      <c r="J18" s="166">
        <v>1778636.0948000001</v>
      </c>
      <c r="K18" s="166">
        <v>1556992.5618</v>
      </c>
      <c r="L18" s="166">
        <v>2135659.7237</v>
      </c>
      <c r="M18" s="123">
        <f t="shared" si="0"/>
        <v>5471288.3803000003</v>
      </c>
      <c r="O18" s="86" t="str">
        <f t="shared" si="1"/>
        <v>Sussex</v>
      </c>
      <c r="P18" s="166">
        <v>2813521.0858</v>
      </c>
      <c r="Q18" s="166">
        <v>2332533.2993999999</v>
      </c>
      <c r="R18" s="166">
        <v>3353019.7173000001</v>
      </c>
      <c r="S18" s="123">
        <f t="shared" si="2"/>
        <v>8499074.1024999991</v>
      </c>
    </row>
    <row r="19" spans="1:24" x14ac:dyDescent="0.2">
      <c r="I19" s="86" t="s">
        <v>94</v>
      </c>
      <c r="J19" s="123">
        <f>SUM(J12:J18)</f>
        <v>52075619.396900006</v>
      </c>
      <c r="K19" s="123">
        <f>SUM(K12:K18)</f>
        <v>55858150.179200009</v>
      </c>
      <c r="L19" s="123">
        <f>SUM(L12:L18)</f>
        <v>54659466.057000004</v>
      </c>
      <c r="M19" s="84">
        <f>SUM(J19:L19)</f>
        <v>162593235.63310003</v>
      </c>
      <c r="O19" s="86" t="s">
        <v>19</v>
      </c>
      <c r="P19" s="123">
        <f>SUM(P12:P18)</f>
        <v>65603892.401399992</v>
      </c>
      <c r="Q19" s="123">
        <f>SUM(Q12:Q18)</f>
        <v>70130976.502100006</v>
      </c>
      <c r="R19" s="123">
        <f>SUM(R12:R18)</f>
        <v>67496182.072999999</v>
      </c>
      <c r="S19" s="123">
        <f>SUM(S12:S18)</f>
        <v>203231050.9765</v>
      </c>
    </row>
    <row r="20" spans="1:24" x14ac:dyDescent="0.2">
      <c r="A20" s="9" t="s">
        <v>42</v>
      </c>
    </row>
    <row r="21" spans="1:24" ht="13.5" customHeight="1" thickBot="1" x14ac:dyDescent="0.25"/>
    <row r="22" spans="1:24" ht="28.5" customHeight="1" thickBot="1" x14ac:dyDescent="0.25">
      <c r="A22" s="71"/>
      <c r="B22" s="355" t="s">
        <v>121</v>
      </c>
      <c r="C22" s="356"/>
      <c r="D22" s="342" t="s">
        <v>225</v>
      </c>
      <c r="E22" s="342"/>
      <c r="F22" s="345" t="s">
        <v>95</v>
      </c>
      <c r="G22" s="346"/>
      <c r="H22" s="346"/>
      <c r="I22" s="346"/>
      <c r="J22" s="346"/>
      <c r="K22" s="346"/>
      <c r="L22" s="346"/>
      <c r="M22" s="346"/>
      <c r="N22" s="346"/>
      <c r="O22" s="347"/>
      <c r="Q22" s="195"/>
      <c r="R22" s="166"/>
      <c r="S22" s="166"/>
      <c r="T22" s="166"/>
      <c r="U22" s="166"/>
      <c r="V22" s="166"/>
      <c r="W22" s="166"/>
      <c r="X22" s="166"/>
    </row>
    <row r="23" spans="1:24" ht="51.75" thickBot="1" x14ac:dyDescent="0.25">
      <c r="A23" s="72" t="s">
        <v>18</v>
      </c>
      <c r="B23" s="121" t="s">
        <v>103</v>
      </c>
      <c r="C23" s="73" t="s">
        <v>43</v>
      </c>
      <c r="D23" s="74" t="s">
        <v>104</v>
      </c>
      <c r="E23" s="102" t="s">
        <v>43</v>
      </c>
      <c r="F23" s="103" t="s">
        <v>96</v>
      </c>
      <c r="G23" s="103" t="s">
        <v>97</v>
      </c>
      <c r="H23" s="103" t="s">
        <v>99</v>
      </c>
      <c r="I23" s="103" t="s">
        <v>100</v>
      </c>
      <c r="J23" s="143" t="s">
        <v>122</v>
      </c>
      <c r="K23" s="103" t="s">
        <v>98</v>
      </c>
      <c r="L23" s="103" t="s">
        <v>90</v>
      </c>
      <c r="M23" s="143" t="s">
        <v>123</v>
      </c>
      <c r="N23" s="103" t="s">
        <v>92</v>
      </c>
      <c r="O23" s="103" t="s">
        <v>93</v>
      </c>
      <c r="P23" s="267" t="s">
        <v>222</v>
      </c>
      <c r="Q23" s="166"/>
      <c r="R23" s="166"/>
    </row>
    <row r="24" spans="1:24" ht="13.5" thickBot="1" x14ac:dyDescent="0.25">
      <c r="A24" s="106"/>
      <c r="B24" s="99"/>
      <c r="C24" s="99"/>
      <c r="D24" s="154"/>
      <c r="E24" s="154"/>
      <c r="F24" s="104"/>
      <c r="G24" s="104"/>
      <c r="H24" s="107"/>
      <c r="I24" s="107"/>
      <c r="J24" s="124"/>
      <c r="K24" s="107"/>
      <c r="L24" s="166"/>
      <c r="M24" s="84"/>
      <c r="N24" s="107"/>
      <c r="O24" s="107"/>
      <c r="Q24" s="166"/>
      <c r="R24" s="166"/>
    </row>
    <row r="25" spans="1:24" ht="13.5" thickBot="1" x14ac:dyDescent="0.25">
      <c r="A25" s="106" t="str">
        <f t="shared" ref="A25:A30" si="3">A12</f>
        <v>Birmingham</v>
      </c>
      <c r="B25" s="99">
        <v>16994</v>
      </c>
      <c r="C25" s="99">
        <v>920</v>
      </c>
      <c r="D25" s="155">
        <v>7319</v>
      </c>
      <c r="E25" s="156">
        <v>801</v>
      </c>
      <c r="F25" s="104">
        <f t="shared" ref="F25:G30" si="4">B25/D25</f>
        <v>2.3219018991665528</v>
      </c>
      <c r="G25" s="104">
        <f t="shared" si="4"/>
        <v>1.1485642946317103</v>
      </c>
      <c r="H25" s="107">
        <f t="shared" ref="H25:H31" si="5">(B25/$B$31)</f>
        <v>0.13900453969162815</v>
      </c>
      <c r="I25" s="107">
        <f t="shared" ref="I25:I31" si="6">(C25/$C$31)</f>
        <v>0.1702127659574468</v>
      </c>
      <c r="J25" s="124">
        <f t="shared" ref="J25:J30" si="7">M13</f>
        <v>17487393.7106</v>
      </c>
      <c r="K25" s="107">
        <f t="shared" ref="K25:K31" si="8">J25/$J$31</f>
        <v>0.11820864729944633</v>
      </c>
      <c r="L25" s="84">
        <v>2208</v>
      </c>
      <c r="M25" s="84">
        <f t="shared" ref="M25:M31" si="9">L25*B25</f>
        <v>37522752</v>
      </c>
      <c r="N25" s="107">
        <f t="shared" ref="N25:N31" si="10">J25/M25</f>
        <v>0.46604773846545156</v>
      </c>
      <c r="O25" s="107">
        <f t="shared" ref="O25:O31" si="11">S13/M25</f>
        <v>0.53575649783896451</v>
      </c>
      <c r="P25" s="268">
        <f>N25/O25</f>
        <v>0.86988723486380237</v>
      </c>
      <c r="Q25" s="166"/>
      <c r="R25" s="166"/>
    </row>
    <row r="26" spans="1:24" ht="13.5" thickBot="1" x14ac:dyDescent="0.25">
      <c r="A26" s="106" t="str">
        <f t="shared" si="3"/>
        <v>Bristol</v>
      </c>
      <c r="B26" s="252">
        <v>14744</v>
      </c>
      <c r="C26" s="252">
        <v>560</v>
      </c>
      <c r="D26" s="222">
        <v>4023</v>
      </c>
      <c r="E26" s="223">
        <v>768</v>
      </c>
      <c r="F26" s="104">
        <f t="shared" si="4"/>
        <v>3.6649266716380811</v>
      </c>
      <c r="G26" s="104">
        <f t="shared" si="4"/>
        <v>0.72916666666666663</v>
      </c>
      <c r="H26" s="107">
        <f t="shared" si="5"/>
        <v>0.1206003844423541</v>
      </c>
      <c r="I26" s="107">
        <f t="shared" si="6"/>
        <v>0.1036077705827937</v>
      </c>
      <c r="J26" s="124">
        <f t="shared" si="7"/>
        <v>12894621.721999999</v>
      </c>
      <c r="K26" s="107">
        <f t="shared" si="8"/>
        <v>8.716311969757666E-2</v>
      </c>
      <c r="L26" s="84">
        <f t="shared" ref="L26:L31" si="12">$L$25</f>
        <v>2208</v>
      </c>
      <c r="M26" s="84">
        <f t="shared" si="9"/>
        <v>32554752</v>
      </c>
      <c r="N26" s="107">
        <f t="shared" si="10"/>
        <v>0.39609030724608191</v>
      </c>
      <c r="O26" s="107">
        <f t="shared" si="11"/>
        <v>0.44921931379787505</v>
      </c>
      <c r="P26" s="268">
        <f t="shared" ref="P26:P31" si="13">N26/O26</f>
        <v>0.8817303599379559</v>
      </c>
      <c r="Q26" s="166"/>
      <c r="R26" s="166"/>
    </row>
    <row r="27" spans="1:24" ht="13.5" thickBot="1" x14ac:dyDescent="0.25">
      <c r="A27" s="106" t="str">
        <f t="shared" si="3"/>
        <v>Cambridge</v>
      </c>
      <c r="B27" s="258">
        <v>9160</v>
      </c>
      <c r="C27" s="258">
        <v>265</v>
      </c>
      <c r="D27" s="222">
        <v>2791</v>
      </c>
      <c r="E27" s="223">
        <v>197</v>
      </c>
      <c r="F27" s="104">
        <f t="shared" si="4"/>
        <v>3.281977785739878</v>
      </c>
      <c r="G27" s="104">
        <f t="shared" si="4"/>
        <v>1.3451776649746192</v>
      </c>
      <c r="H27" s="107">
        <f t="shared" si="5"/>
        <v>7.4925360925933493E-2</v>
      </c>
      <c r="I27" s="107">
        <f t="shared" si="6"/>
        <v>4.9028677150786307E-2</v>
      </c>
      <c r="J27" s="124">
        <f t="shared" si="7"/>
        <v>15374753.019400001</v>
      </c>
      <c r="K27" s="107">
        <f t="shared" si="8"/>
        <v>0.10392793729374984</v>
      </c>
      <c r="L27" s="84">
        <f t="shared" si="12"/>
        <v>2208</v>
      </c>
      <c r="M27" s="84">
        <f t="shared" si="9"/>
        <v>20225280</v>
      </c>
      <c r="N27" s="107">
        <f t="shared" si="10"/>
        <v>0.76017503932702046</v>
      </c>
      <c r="O27" s="107">
        <f t="shared" si="11"/>
        <v>0.87861669356369854</v>
      </c>
      <c r="P27" s="268">
        <f t="shared" si="13"/>
        <v>0.86519530632149177</v>
      </c>
      <c r="Q27" s="166"/>
      <c r="R27" s="166"/>
    </row>
    <row r="28" spans="1:24" ht="13.5" thickBot="1" x14ac:dyDescent="0.25">
      <c r="A28" s="106" t="str">
        <f t="shared" si="3"/>
        <v>Oxford</v>
      </c>
      <c r="B28" s="99">
        <v>29473</v>
      </c>
      <c r="C28" s="99">
        <v>980</v>
      </c>
      <c r="D28" s="222">
        <v>8701</v>
      </c>
      <c r="E28" s="223">
        <v>525</v>
      </c>
      <c r="F28" s="104">
        <f t="shared" si="4"/>
        <v>3.387311803241007</v>
      </c>
      <c r="G28" s="104">
        <f t="shared" si="4"/>
        <v>1.8666666666666667</v>
      </c>
      <c r="H28" s="107">
        <f t="shared" si="5"/>
        <v>0.24107807451637969</v>
      </c>
      <c r="I28" s="107">
        <f t="shared" si="6"/>
        <v>0.18131359851988899</v>
      </c>
      <c r="J28" s="124">
        <f t="shared" si="7"/>
        <v>33632519</v>
      </c>
      <c r="K28" s="107">
        <f t="shared" si="8"/>
        <v>0.22734403090913888</v>
      </c>
      <c r="L28" s="84">
        <f t="shared" si="12"/>
        <v>2208</v>
      </c>
      <c r="M28" s="84">
        <f t="shared" si="9"/>
        <v>65076384</v>
      </c>
      <c r="N28" s="107">
        <f t="shared" si="10"/>
        <v>0.5168160388260048</v>
      </c>
      <c r="O28" s="107">
        <f t="shared" si="11"/>
        <v>0.83334633222552745</v>
      </c>
      <c r="P28" s="268">
        <f t="shared" si="13"/>
        <v>0.62016957277030349</v>
      </c>
      <c r="Q28" s="166"/>
      <c r="R28" s="166"/>
    </row>
    <row r="29" spans="1:24" ht="13.5" thickBot="1" x14ac:dyDescent="0.25">
      <c r="A29" s="106" t="str">
        <f t="shared" si="3"/>
        <v>RALPP</v>
      </c>
      <c r="B29" s="99">
        <v>46300</v>
      </c>
      <c r="C29" s="99">
        <v>2610</v>
      </c>
      <c r="D29" s="222">
        <v>16985</v>
      </c>
      <c r="E29" s="223">
        <v>1378</v>
      </c>
      <c r="F29" s="104">
        <f t="shared" si="4"/>
        <v>2.7259346482190168</v>
      </c>
      <c r="G29" s="104">
        <f t="shared" si="4"/>
        <v>1.8940493468795356</v>
      </c>
      <c r="H29" s="107">
        <f t="shared" si="5"/>
        <v>0.37871661690728398</v>
      </c>
      <c r="I29" s="107">
        <f t="shared" si="6"/>
        <v>0.48288621646623497</v>
      </c>
      <c r="J29" s="124">
        <f t="shared" si="7"/>
        <v>63076094.708400004</v>
      </c>
      <c r="K29" s="107">
        <f t="shared" si="8"/>
        <v>0.42637227455410825</v>
      </c>
      <c r="L29" s="84">
        <f t="shared" si="12"/>
        <v>2208</v>
      </c>
      <c r="M29" s="84">
        <f t="shared" si="9"/>
        <v>102230400</v>
      </c>
      <c r="N29" s="107">
        <f t="shared" si="10"/>
        <v>0.61699939263076353</v>
      </c>
      <c r="O29" s="107">
        <f t="shared" si="11"/>
        <v>0.86083259732917017</v>
      </c>
      <c r="P29" s="268">
        <f t="shared" si="13"/>
        <v>0.71674724510325638</v>
      </c>
      <c r="Q29" s="166"/>
      <c r="R29" s="166"/>
    </row>
    <row r="30" spans="1:24" ht="13.5" thickBot="1" x14ac:dyDescent="0.25">
      <c r="A30" s="106" t="str">
        <f t="shared" si="3"/>
        <v>Sussex</v>
      </c>
      <c r="B30" s="99">
        <v>5584</v>
      </c>
      <c r="C30" s="99">
        <v>70</v>
      </c>
      <c r="D30" s="224">
        <v>367</v>
      </c>
      <c r="E30" s="225">
        <v>45</v>
      </c>
      <c r="F30" s="104">
        <f t="shared" si="4"/>
        <v>15.215258855585832</v>
      </c>
      <c r="G30" s="104">
        <f t="shared" si="4"/>
        <v>1.5555555555555556</v>
      </c>
      <c r="H30" s="107">
        <f t="shared" si="5"/>
        <v>4.5675023516420596E-2</v>
      </c>
      <c r="I30" s="107">
        <f t="shared" si="6"/>
        <v>1.2950971322849213E-2</v>
      </c>
      <c r="J30" s="124">
        <f t="shared" si="7"/>
        <v>5471288.3803000003</v>
      </c>
      <c r="K30" s="107">
        <f t="shared" si="8"/>
        <v>3.698399024597996E-2</v>
      </c>
      <c r="L30" s="84">
        <f t="shared" si="12"/>
        <v>2208</v>
      </c>
      <c r="M30" s="84">
        <f t="shared" si="9"/>
        <v>12329472</v>
      </c>
      <c r="N30" s="107">
        <f t="shared" si="10"/>
        <v>0.44375690867378592</v>
      </c>
      <c r="O30" s="107">
        <f t="shared" si="11"/>
        <v>0.68932993257943231</v>
      </c>
      <c r="P30" s="268">
        <f t="shared" si="13"/>
        <v>0.64375110915795219</v>
      </c>
      <c r="Q30" s="166"/>
      <c r="R30" s="166"/>
    </row>
    <row r="31" spans="1:24" ht="13.5" thickBot="1" x14ac:dyDescent="0.25">
      <c r="A31" s="105" t="s">
        <v>91</v>
      </c>
      <c r="B31" s="98">
        <f>SUM(B24:B30)</f>
        <v>122255</v>
      </c>
      <c r="C31" s="98">
        <f>SUM(C24:C30)</f>
        <v>5405</v>
      </c>
      <c r="D31" s="138">
        <f>SUM(D24:D30)</f>
        <v>40186</v>
      </c>
      <c r="E31" s="188">
        <f>SUM(E24:E30)</f>
        <v>3714</v>
      </c>
      <c r="F31" s="104">
        <f>B31/D31</f>
        <v>3.0422286368387002</v>
      </c>
      <c r="G31" s="104">
        <f>C31/E31</f>
        <v>1.455304254173398</v>
      </c>
      <c r="H31" s="107">
        <f t="shared" si="5"/>
        <v>1</v>
      </c>
      <c r="I31" s="107">
        <f t="shared" si="6"/>
        <v>1</v>
      </c>
      <c r="J31" s="123">
        <f>SUM(J24:J30)</f>
        <v>147936670.54070002</v>
      </c>
      <c r="K31" s="107">
        <f t="shared" si="8"/>
        <v>1</v>
      </c>
      <c r="L31" s="84">
        <f t="shared" si="12"/>
        <v>2208</v>
      </c>
      <c r="M31" s="84">
        <f t="shared" si="9"/>
        <v>269939040</v>
      </c>
      <c r="N31" s="107">
        <f t="shared" si="10"/>
        <v>0.54803732924552162</v>
      </c>
      <c r="O31" s="107">
        <f t="shared" si="11"/>
        <v>0.75287757923603793</v>
      </c>
      <c r="P31" s="268">
        <f t="shared" si="13"/>
        <v>0.72792356202402464</v>
      </c>
    </row>
    <row r="33" spans="1:18" x14ac:dyDescent="0.2">
      <c r="F33" s="133"/>
      <c r="R33" s="204"/>
    </row>
    <row r="34" spans="1:18" x14ac:dyDescent="0.2">
      <c r="K34" s="133" t="s">
        <v>117</v>
      </c>
      <c r="L34" s="343" t="s">
        <v>125</v>
      </c>
      <c r="M34" s="344"/>
      <c r="O34" s="70"/>
    </row>
    <row r="35" spans="1:18" x14ac:dyDescent="0.2">
      <c r="D35" s="127"/>
      <c r="E35" s="127"/>
      <c r="F35" s="129"/>
      <c r="G35" s="70"/>
      <c r="H35" s="70"/>
      <c r="K35" s="133" t="s">
        <v>118</v>
      </c>
      <c r="L35">
        <v>2184</v>
      </c>
    </row>
    <row r="36" spans="1:18" x14ac:dyDescent="0.2">
      <c r="A36" s="4" t="s">
        <v>18</v>
      </c>
      <c r="B36" s="339" t="s">
        <v>105</v>
      </c>
      <c r="C36" s="340"/>
      <c r="D36" s="341"/>
      <c r="E36" s="202" t="s">
        <v>200</v>
      </c>
      <c r="F36" s="130"/>
      <c r="G36" s="257" t="s">
        <v>206</v>
      </c>
      <c r="H36" s="257" t="s">
        <v>207</v>
      </c>
      <c r="K36" s="133" t="s">
        <v>119</v>
      </c>
      <c r="L36">
        <v>2208</v>
      </c>
    </row>
    <row r="37" spans="1:18" ht="13.5" thickBot="1" x14ac:dyDescent="0.25">
      <c r="A37" s="4"/>
      <c r="B37" s="132" t="s">
        <v>107</v>
      </c>
      <c r="C37" s="144" t="s">
        <v>124</v>
      </c>
      <c r="D37" s="132" t="s">
        <v>106</v>
      </c>
      <c r="E37" s="132" t="s">
        <v>108</v>
      </c>
      <c r="F37" s="128"/>
      <c r="G37" s="257"/>
      <c r="H37" s="257"/>
      <c r="K37" s="133" t="s">
        <v>120</v>
      </c>
      <c r="L37">
        <v>2208</v>
      </c>
    </row>
    <row r="38" spans="1:18" ht="13.5" thickBot="1" x14ac:dyDescent="0.25">
      <c r="A38" s="4"/>
      <c r="B38" s="4"/>
      <c r="C38" s="157"/>
      <c r="D38" s="139"/>
      <c r="E38" s="99"/>
      <c r="F38" s="128"/>
      <c r="G38" s="257"/>
      <c r="H38" s="257"/>
      <c r="N38" s="79"/>
    </row>
    <row r="39" spans="1:18" ht="13.5" thickBot="1" x14ac:dyDescent="0.25">
      <c r="A39" s="4" t="str">
        <f t="shared" ref="A39:A44" si="14">A12</f>
        <v>Birmingham</v>
      </c>
      <c r="B39" s="4"/>
      <c r="C39" s="157">
        <f>4*E39/1000</f>
        <v>0</v>
      </c>
      <c r="D39" s="139"/>
      <c r="E39" s="99"/>
      <c r="F39" s="128" t="str">
        <f t="shared" ref="F39:F44" si="15">A12</f>
        <v>Birmingham</v>
      </c>
      <c r="G39" s="257">
        <v>22433</v>
      </c>
      <c r="H39" s="257">
        <v>980</v>
      </c>
    </row>
    <row r="40" spans="1:18" ht="13.5" thickBot="1" x14ac:dyDescent="0.25">
      <c r="A40" s="4" t="str">
        <f t="shared" si="14"/>
        <v>Bristol</v>
      </c>
      <c r="B40" s="4"/>
      <c r="C40" s="157">
        <f t="shared" ref="C40:C45" si="16">4*E40/1000</f>
        <v>0</v>
      </c>
      <c r="D40" s="139"/>
      <c r="E40" s="99"/>
      <c r="F40" s="128" t="str">
        <f t="shared" si="15"/>
        <v>Bristol</v>
      </c>
      <c r="G40" s="257">
        <v>9607</v>
      </c>
      <c r="H40" s="257">
        <v>0</v>
      </c>
    </row>
    <row r="41" spans="1:18" ht="13.5" thickBot="1" x14ac:dyDescent="0.25">
      <c r="A41" s="4" t="str">
        <f t="shared" si="14"/>
        <v>Cambridge</v>
      </c>
      <c r="B41" s="4"/>
      <c r="C41" s="157">
        <f t="shared" si="16"/>
        <v>0</v>
      </c>
      <c r="D41" s="259"/>
      <c r="E41" s="99"/>
      <c r="F41" s="128" t="str">
        <f t="shared" si="15"/>
        <v>Cambridge</v>
      </c>
      <c r="G41" s="257">
        <v>5940</v>
      </c>
      <c r="H41" s="257">
        <v>293</v>
      </c>
    </row>
    <row r="42" spans="1:18" ht="13.5" thickBot="1" x14ac:dyDescent="0.25">
      <c r="A42" s="4" t="str">
        <f t="shared" si="14"/>
        <v>Oxford</v>
      </c>
      <c r="B42" s="4"/>
      <c r="C42" s="157">
        <f t="shared" si="16"/>
        <v>0</v>
      </c>
      <c r="D42" s="139"/>
      <c r="E42" s="99"/>
      <c r="F42" s="128" t="str">
        <f t="shared" si="15"/>
        <v>Oxford</v>
      </c>
      <c r="G42" s="257">
        <v>26240</v>
      </c>
      <c r="H42" s="257">
        <v>940</v>
      </c>
    </row>
    <row r="43" spans="1:18" ht="13.5" thickBot="1" x14ac:dyDescent="0.25">
      <c r="A43" s="4" t="str">
        <f t="shared" si="14"/>
        <v>RALPP</v>
      </c>
      <c r="B43" s="4"/>
      <c r="C43" s="157">
        <f t="shared" si="16"/>
        <v>0</v>
      </c>
      <c r="D43" s="139"/>
      <c r="E43" s="99"/>
      <c r="F43" s="128" t="str">
        <f t="shared" si="15"/>
        <v>RALPP</v>
      </c>
      <c r="G43" s="257">
        <v>42840</v>
      </c>
      <c r="H43" s="257">
        <v>3079</v>
      </c>
    </row>
    <row r="44" spans="1:18" ht="13.5" thickBot="1" x14ac:dyDescent="0.25">
      <c r="A44" s="4" t="str">
        <f t="shared" si="14"/>
        <v>Sussex</v>
      </c>
      <c r="B44" s="4"/>
      <c r="C44" s="157">
        <f t="shared" si="16"/>
        <v>0</v>
      </c>
      <c r="D44" s="139"/>
      <c r="E44" s="99"/>
      <c r="F44" s="128" t="str">
        <f t="shared" si="15"/>
        <v>Sussex</v>
      </c>
      <c r="G44" s="257">
        <v>2006</v>
      </c>
      <c r="H44" s="257">
        <v>83</v>
      </c>
    </row>
    <row r="45" spans="1:18" x14ac:dyDescent="0.2">
      <c r="A45" s="4" t="s">
        <v>91</v>
      </c>
      <c r="B45" s="4"/>
      <c r="C45" s="157">
        <f t="shared" si="16"/>
        <v>0</v>
      </c>
      <c r="D45" s="157">
        <f>SUM(D38:D44)</f>
        <v>0</v>
      </c>
      <c r="E45" s="99">
        <f>SUM(E38:E44)</f>
        <v>0</v>
      </c>
    </row>
    <row r="47" spans="1:18" x14ac:dyDescent="0.2">
      <c r="A47" s="131" t="s">
        <v>109</v>
      </c>
      <c r="F47" s="202"/>
    </row>
    <row r="48" spans="1:18" x14ac:dyDescent="0.2">
      <c r="A48" s="133" t="s">
        <v>128</v>
      </c>
    </row>
    <row r="49" spans="1:16" x14ac:dyDescent="0.2">
      <c r="A49" s="216"/>
    </row>
    <row r="53" spans="1:16" ht="25.5" x14ac:dyDescent="0.35">
      <c r="M53" s="137"/>
      <c r="N53" s="137"/>
      <c r="O53" s="137"/>
      <c r="P53" s="137"/>
    </row>
    <row r="59" spans="1:16" x14ac:dyDescent="0.2">
      <c r="G59" s="133"/>
    </row>
  </sheetData>
  <mergeCells count="11">
    <mergeCell ref="A2:C2"/>
    <mergeCell ref="B3:C3"/>
    <mergeCell ref="B22:C22"/>
    <mergeCell ref="B4:C4"/>
    <mergeCell ref="B5:C5"/>
    <mergeCell ref="B36:D36"/>
    <mergeCell ref="D22:E22"/>
    <mergeCell ref="L34:M34"/>
    <mergeCell ref="F22:O22"/>
    <mergeCell ref="I10:M10"/>
    <mergeCell ref="O10:S10"/>
  </mergeCells>
  <phoneticPr fontId="3" type="noConversion"/>
  <conditionalFormatting sqref="C31 C24:C25 C28:C29">
    <cfRule type="cellIs" dxfId="97" priority="161" stopIfTrue="1" operator="greaterThanOrEqual">
      <formula>E24</formula>
    </cfRule>
    <cfRule type="cellIs" dxfId="96" priority="162" stopIfTrue="1" operator="lessThan">
      <formula>E24</formula>
    </cfRule>
  </conditionalFormatting>
  <conditionalFormatting sqref="F24:G24">
    <cfRule type="cellIs" dxfId="95" priority="167" stopIfTrue="1" operator="greaterThanOrEqual">
      <formula>1</formula>
    </cfRule>
    <cfRule type="cellIs" dxfId="94" priority="168" stopIfTrue="1" operator="greaterThanOrEqual">
      <formula>0.95</formula>
    </cfRule>
    <cfRule type="cellIs" dxfId="93" priority="169" stopIfTrue="1" operator="greaterThanOrEqual">
      <formula>0.95</formula>
    </cfRule>
  </conditionalFormatting>
  <conditionalFormatting sqref="F24:G31">
    <cfRule type="cellIs" dxfId="92" priority="170" stopIfTrue="1" operator="greaterThanOrEqual">
      <formula>1</formula>
    </cfRule>
    <cfRule type="cellIs" dxfId="91" priority="171" stopIfTrue="1" operator="greaterThanOrEqual">
      <formula>0.95</formula>
    </cfRule>
    <cfRule type="cellIs" dxfId="90" priority="172" stopIfTrue="1" operator="lessThan">
      <formula>0.95</formula>
    </cfRule>
  </conditionalFormatting>
  <conditionalFormatting sqref="C24">
    <cfRule type="cellIs" dxfId="89" priority="158" stopIfTrue="1" operator="greaterThanOrEqual">
      <formula>E24</formula>
    </cfRule>
    <cfRule type="cellIs" dxfId="88" priority="159" stopIfTrue="1" operator="lessThan">
      <formula>E24</formula>
    </cfRule>
  </conditionalFormatting>
  <conditionalFormatting sqref="D39">
    <cfRule type="cellIs" dxfId="87" priority="127" stopIfTrue="1" operator="between">
      <formula>1.1*C25</formula>
      <formula>1.2*C25</formula>
    </cfRule>
    <cfRule type="cellIs" dxfId="86" priority="128" stopIfTrue="1" operator="between">
      <formula>0.9*C25</formula>
      <formula>0.8*C25</formula>
    </cfRule>
    <cfRule type="cellIs" dxfId="85" priority="129" stopIfTrue="1" operator="lessThan">
      <formula>0.8*C25</formula>
    </cfRule>
    <cfRule type="cellIs" dxfId="84" priority="130" stopIfTrue="1" operator="greaterThan">
      <formula>1.2*C25</formula>
    </cfRule>
  </conditionalFormatting>
  <conditionalFormatting sqref="D38">
    <cfRule type="cellIs" dxfId="83" priority="119" stopIfTrue="1" operator="between">
      <formula>1.1*C24</formula>
      <formula>1.2*C24</formula>
    </cfRule>
    <cfRule type="cellIs" dxfId="82" priority="120" stopIfTrue="1" operator="between">
      <formula>0.9*C24</formula>
      <formula>0.8*C24</formula>
    </cfRule>
    <cfRule type="cellIs" dxfId="81" priority="121" stopIfTrue="1" operator="lessThan">
      <formula>0.8*C24</formula>
    </cfRule>
    <cfRule type="cellIs" dxfId="80" priority="122" stopIfTrue="1" operator="greaterThan">
      <formula>1.2*C24</formula>
    </cfRule>
  </conditionalFormatting>
  <conditionalFormatting sqref="D40">
    <cfRule type="cellIs" dxfId="79" priority="107" stopIfTrue="1" operator="between">
      <formula>1.1*C26</formula>
      <formula>1.2*C26</formula>
    </cfRule>
    <cfRule type="cellIs" dxfId="78" priority="108" stopIfTrue="1" operator="between">
      <formula>0.9*C26</formula>
      <formula>0.8*C26</formula>
    </cfRule>
    <cfRule type="cellIs" dxfId="77" priority="109" stopIfTrue="1" operator="lessThan">
      <formula>0.8*C26</formula>
    </cfRule>
    <cfRule type="cellIs" dxfId="76" priority="110" stopIfTrue="1" operator="greaterThan">
      <formula>1.2*C26</formula>
    </cfRule>
  </conditionalFormatting>
  <conditionalFormatting sqref="D42">
    <cfRule type="cellIs" dxfId="75" priority="99" stopIfTrue="1" operator="between">
      <formula>1.1*C28</formula>
      <formula>1.2*C28</formula>
    </cfRule>
    <cfRule type="cellIs" dxfId="74" priority="100" stopIfTrue="1" operator="between">
      <formula>0.9*C28</formula>
      <formula>0.8*C28</formula>
    </cfRule>
    <cfRule type="cellIs" dxfId="73" priority="101" stopIfTrue="1" operator="lessThan">
      <formula>0.8*C28</formula>
    </cfRule>
    <cfRule type="cellIs" dxfId="72" priority="102" stopIfTrue="1" operator="greaterThan">
      <formula>1.2*C28</formula>
    </cfRule>
  </conditionalFormatting>
  <conditionalFormatting sqref="D43">
    <cfRule type="cellIs" dxfId="71" priority="95" stopIfTrue="1" operator="between">
      <formula>1.1*C29</formula>
      <formula>1.2*C29</formula>
    </cfRule>
    <cfRule type="cellIs" dxfId="70" priority="96" stopIfTrue="1" operator="between">
      <formula>0.9*C29</formula>
      <formula>0.8*C29</formula>
    </cfRule>
    <cfRule type="cellIs" dxfId="69" priority="97" stopIfTrue="1" operator="lessThan">
      <formula>0.8*C29</formula>
    </cfRule>
    <cfRule type="cellIs" dxfId="68" priority="98" stopIfTrue="1" operator="greaterThan">
      <formula>1.2*C29</formula>
    </cfRule>
  </conditionalFormatting>
  <conditionalFormatting sqref="D45">
    <cfRule type="cellIs" dxfId="67" priority="91" stopIfTrue="1" operator="between">
      <formula>1.1*C31</formula>
      <formula>1.2*C31</formula>
    </cfRule>
    <cfRule type="cellIs" dxfId="66" priority="92" stopIfTrue="1" operator="between">
      <formula>0.9*C31</formula>
      <formula>0.8*C31</formula>
    </cfRule>
    <cfRule type="cellIs" dxfId="65" priority="93" stopIfTrue="1" operator="lessThan">
      <formula>0.8*C31</formula>
    </cfRule>
    <cfRule type="cellIs" dxfId="64" priority="94" stopIfTrue="1" operator="greaterThan">
      <formula>1.2*C31</formula>
    </cfRule>
  </conditionalFormatting>
  <conditionalFormatting sqref="C45">
    <cfRule type="cellIs" dxfId="63" priority="87" stopIfTrue="1" operator="between">
      <formula>1.1*B31</formula>
      <formula>1.2*B31</formula>
    </cfRule>
    <cfRule type="cellIs" dxfId="62" priority="88" stopIfTrue="1" operator="between">
      <formula>0.9*B31</formula>
      <formula>0.8*B31</formula>
    </cfRule>
    <cfRule type="cellIs" dxfId="61" priority="89" stopIfTrue="1" operator="lessThan">
      <formula>0.8*B31</formula>
    </cfRule>
    <cfRule type="cellIs" dxfId="60" priority="90" stopIfTrue="1" operator="greaterThan">
      <formula>1.2*B31</formula>
    </cfRule>
  </conditionalFormatting>
  <conditionalFormatting sqref="C43 C45">
    <cfRule type="cellIs" dxfId="59" priority="83" stopIfTrue="1" operator="between">
      <formula>1.1*B29</formula>
      <formula>1.2*B29</formula>
    </cfRule>
    <cfRule type="cellIs" dxfId="58" priority="84" stopIfTrue="1" operator="between">
      <formula>0.9*B29</formula>
      <formula>0.8*B29</formula>
    </cfRule>
    <cfRule type="cellIs" dxfId="57" priority="85" stopIfTrue="1" operator="lessThan">
      <formula>0.8*B29</formula>
    </cfRule>
    <cfRule type="cellIs" dxfId="56" priority="86" stopIfTrue="1" operator="greaterThan">
      <formula>1.2*B29</formula>
    </cfRule>
  </conditionalFormatting>
  <conditionalFormatting sqref="C42">
    <cfRule type="cellIs" dxfId="55" priority="79" stopIfTrue="1" operator="between">
      <formula>1.1*B28</formula>
      <formula>1.2*B28</formula>
    </cfRule>
    <cfRule type="cellIs" dxfId="54" priority="80" stopIfTrue="1" operator="between">
      <formula>0.9*B28</formula>
      <formula>0.8*B28</formula>
    </cfRule>
    <cfRule type="cellIs" dxfId="53" priority="81" stopIfTrue="1" operator="lessThan">
      <formula>0.8*B28</formula>
    </cfRule>
    <cfRule type="cellIs" dxfId="52" priority="82" stopIfTrue="1" operator="greaterThan">
      <formula>1.2*B28</formula>
    </cfRule>
  </conditionalFormatting>
  <conditionalFormatting sqref="C41">
    <cfRule type="cellIs" dxfId="51" priority="75" stopIfTrue="1" operator="between">
      <formula>1.1*B27</formula>
      <formula>1.2*B27</formula>
    </cfRule>
    <cfRule type="cellIs" dxfId="50" priority="76" stopIfTrue="1" operator="between">
      <formula>0.9*B27</formula>
      <formula>0.8*B27</formula>
    </cfRule>
    <cfRule type="cellIs" dxfId="49" priority="77" stopIfTrue="1" operator="lessThan">
      <formula>0.8*B27</formula>
    </cfRule>
    <cfRule type="cellIs" dxfId="48" priority="78" stopIfTrue="1" operator="greaterThan">
      <formula>1.2*B27</formula>
    </cfRule>
  </conditionalFormatting>
  <conditionalFormatting sqref="C40:C41">
    <cfRule type="cellIs" dxfId="47" priority="71" stopIfTrue="1" operator="between">
      <formula>1.1*B26</formula>
      <formula>1.2*B26</formula>
    </cfRule>
    <cfRule type="cellIs" dxfId="46" priority="72" stopIfTrue="1" operator="between">
      <formula>0.9*B26</formula>
      <formula>0.8*B26</formula>
    </cfRule>
    <cfRule type="cellIs" dxfId="45" priority="73" stopIfTrue="1" operator="lessThan">
      <formula>0.8*B26</formula>
    </cfRule>
    <cfRule type="cellIs" dxfId="44" priority="74" stopIfTrue="1" operator="greaterThan">
      <formula>1.2*B26</formula>
    </cfRule>
  </conditionalFormatting>
  <conditionalFormatting sqref="C38:C39">
    <cfRule type="cellIs" dxfId="43" priority="67" stopIfTrue="1" operator="between">
      <formula>1.1*B24</formula>
      <formula>1.2*B24</formula>
    </cfRule>
    <cfRule type="cellIs" dxfId="42" priority="68" stopIfTrue="1" operator="between">
      <formula>0.9*B24</formula>
      <formula>0.8*B24</formula>
    </cfRule>
    <cfRule type="cellIs" dxfId="41" priority="69" stopIfTrue="1" operator="lessThan">
      <formula>0.8*B24</formula>
    </cfRule>
    <cfRule type="cellIs" dxfId="40" priority="70" stopIfTrue="1" operator="greaterThan">
      <formula>1.2*B24</formula>
    </cfRule>
  </conditionalFormatting>
  <conditionalFormatting sqref="C45 C38:C43">
    <cfRule type="cellIs" dxfId="39" priority="63" stopIfTrue="1" operator="between">
      <formula>1.1*B24</formula>
      <formula>1.2*B24</formula>
    </cfRule>
    <cfRule type="cellIs" dxfId="38" priority="64" stopIfTrue="1" operator="between">
      <formula>0.9*B24</formula>
      <formula>0.8*B24</formula>
    </cfRule>
    <cfRule type="cellIs" dxfId="37" priority="65" stopIfTrue="1" operator="lessThan">
      <formula>0.8*B24</formula>
    </cfRule>
    <cfRule type="cellIs" dxfId="36" priority="66" stopIfTrue="1" operator="greaterThan">
      <formula>1.2*B24</formula>
    </cfRule>
  </conditionalFormatting>
  <conditionalFormatting sqref="C30">
    <cfRule type="cellIs" dxfId="35" priority="175" stopIfTrue="1" operator="greaterThanOrEqual">
      <formula>$E$30</formula>
    </cfRule>
    <cfRule type="cellIs" dxfId="34" priority="176" stopIfTrue="1" operator="lessThan">
      <formula>$E$30</formula>
    </cfRule>
  </conditionalFormatting>
  <conditionalFormatting sqref="B31 B24:B25 B28:B29">
    <cfRule type="cellIs" dxfId="33" priority="33" stopIfTrue="1" operator="greaterThanOrEqual">
      <formula>D24</formula>
    </cfRule>
    <cfRule type="cellIs" dxfId="32" priority="34" stopIfTrue="1" operator="lessThan">
      <formula>D24</formula>
    </cfRule>
  </conditionalFormatting>
  <conditionalFormatting sqref="B30">
    <cfRule type="cellIs" dxfId="31" priority="29" stopIfTrue="1" operator="greaterThanOrEqual">
      <formula>$E$30</formula>
    </cfRule>
    <cfRule type="cellIs" dxfId="30" priority="30" stopIfTrue="1" operator="lessThan">
      <formula>$E$30</formula>
    </cfRule>
  </conditionalFormatting>
  <conditionalFormatting sqref="D44">
    <cfRule type="cellIs" dxfId="29" priority="25" stopIfTrue="1" operator="between">
      <formula>1.1*C30</formula>
      <formula>1.2*C30</formula>
    </cfRule>
    <cfRule type="cellIs" dxfId="28" priority="26" stopIfTrue="1" operator="between">
      <formula>0.9*C30</formula>
      <formula>0.8*C30</formula>
    </cfRule>
    <cfRule type="cellIs" dxfId="27" priority="27" stopIfTrue="1" operator="lessThan">
      <formula>0.8*C30</formula>
    </cfRule>
    <cfRule type="cellIs" dxfId="26" priority="28" stopIfTrue="1" operator="greaterThan">
      <formula>1.2*C30</formula>
    </cfRule>
  </conditionalFormatting>
  <conditionalFormatting sqref="C44">
    <cfRule type="cellIs" dxfId="25" priority="21" stopIfTrue="1" operator="between">
      <formula>1.1*B30</formula>
      <formula>1.2*B30</formula>
    </cfRule>
    <cfRule type="cellIs" dxfId="24" priority="22" stopIfTrue="1" operator="between">
      <formula>0.9*B30</formula>
      <formula>0.8*B30</formula>
    </cfRule>
    <cfRule type="cellIs" dxfId="23" priority="23" stopIfTrue="1" operator="lessThan">
      <formula>0.8*B30</formula>
    </cfRule>
    <cfRule type="cellIs" dxfId="22" priority="24" stopIfTrue="1" operator="greaterThan">
      <formula>1.2*B30</formula>
    </cfRule>
  </conditionalFormatting>
  <conditionalFormatting sqref="C44">
    <cfRule type="cellIs" dxfId="21" priority="17" stopIfTrue="1" operator="between">
      <formula>1.1*B30</formula>
      <formula>1.2*B30</formula>
    </cfRule>
    <cfRule type="cellIs" dxfId="20" priority="18" stopIfTrue="1" operator="between">
      <formula>0.9*B30</formula>
      <formula>0.8*B30</formula>
    </cfRule>
    <cfRule type="cellIs" dxfId="19" priority="19" stopIfTrue="1" operator="lessThan">
      <formula>0.8*B30</formula>
    </cfRule>
    <cfRule type="cellIs" dxfId="18" priority="20" stopIfTrue="1" operator="greaterThan">
      <formula>1.2*B30</formula>
    </cfRule>
  </conditionalFormatting>
  <conditionalFormatting sqref="D41">
    <cfRule type="cellIs" dxfId="17" priority="13" stopIfTrue="1" operator="between">
      <formula>1.1*C27</formula>
      <formula>1.2*C27</formula>
    </cfRule>
    <cfRule type="cellIs" dxfId="16" priority="14" stopIfTrue="1" operator="between">
      <formula>0.9*C27</formula>
      <formula>0.8*C27</formula>
    </cfRule>
    <cfRule type="cellIs" dxfId="15" priority="15" stopIfTrue="1" operator="lessThan">
      <formula>0.8*C27</formula>
    </cfRule>
    <cfRule type="cellIs" dxfId="14" priority="16" stopIfTrue="1" operator="greaterThan">
      <formula>1.2*C27</formula>
    </cfRule>
  </conditionalFormatting>
  <conditionalFormatting sqref="C26">
    <cfRule type="cellIs" dxfId="13" priority="11" stopIfTrue="1" operator="greaterThanOrEqual">
      <formula>E26</formula>
    </cfRule>
    <cfRule type="cellIs" dxfId="12" priority="12" stopIfTrue="1" operator="lessThan">
      <formula>E26</formula>
    </cfRule>
  </conditionalFormatting>
  <conditionalFormatting sqref="B26">
    <cfRule type="cellIs" dxfId="11" priority="9" stopIfTrue="1" operator="greaterThanOrEqual">
      <formula>D26</formula>
    </cfRule>
    <cfRule type="cellIs" dxfId="10" priority="10" stopIfTrue="1" operator="lessThan">
      <formula>D26</formula>
    </cfRule>
  </conditionalFormatting>
  <conditionalFormatting sqref="C27">
    <cfRule type="cellIs" dxfId="9" priority="3" stopIfTrue="1" operator="greaterThanOrEqual">
      <formula>E27</formula>
    </cfRule>
    <cfRule type="cellIs" dxfId="8" priority="4" stopIfTrue="1" operator="lessThan">
      <formula>E27</formula>
    </cfRule>
  </conditionalFormatting>
  <conditionalFormatting sqref="B27">
    <cfRule type="cellIs" dxfId="7" priority="1" stopIfTrue="1" operator="greaterThanOrEqual">
      <formula>D27</formula>
    </cfRule>
    <cfRule type="cellIs" dxfId="6" priority="2" stopIfTrue="1" operator="lessThan">
      <formula>D27</formula>
    </cfRule>
  </conditionalFormatting>
  <pageMargins left="0.75" right="0.75" top="1" bottom="1" header="0.5" footer="0.5"/>
  <pageSetup paperSize="9" scale="49" orientation="landscape"/>
  <headerFooter alignWithMargins="0"/>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Z41"/>
  <sheetViews>
    <sheetView showGridLines="0" tabSelected="1" zoomScale="80" zoomScaleNormal="80" zoomScalePageLayoutView="80" workbookViewId="0">
      <selection activeCell="AF42" sqref="AF42"/>
    </sheetView>
  </sheetViews>
  <sheetFormatPr defaultColWidth="8.85546875" defaultRowHeight="12.75" x14ac:dyDescent="0.2"/>
  <cols>
    <col min="2" max="2" width="13.85546875" customWidth="1"/>
    <col min="3" max="3" width="4.7109375" customWidth="1"/>
    <col min="4" max="4" width="12.28515625" bestFit="1" customWidth="1"/>
    <col min="5" max="10" width="4.7109375" customWidth="1"/>
    <col min="11" max="12" width="7.7109375" bestFit="1" customWidth="1"/>
    <col min="13" max="13" width="4.7109375" customWidth="1"/>
    <col min="14" max="14" width="4.7109375" style="166" customWidth="1"/>
    <col min="15" max="21" width="4.7109375" customWidth="1"/>
    <col min="22" max="22" width="4.7109375" style="166" customWidth="1"/>
    <col min="23" max="25" width="4.7109375" customWidth="1"/>
    <col min="26" max="27" width="4.7109375" style="166" customWidth="1"/>
    <col min="28" max="30" width="4.7109375" customWidth="1"/>
    <col min="31" max="31" width="4.7109375" style="166" customWidth="1"/>
    <col min="32" max="32" width="4.7109375" customWidth="1"/>
    <col min="33" max="33" width="4.7109375" style="166" customWidth="1"/>
    <col min="34" max="39" width="4.7109375" customWidth="1"/>
    <col min="40" max="41" width="4.7109375" style="166" customWidth="1"/>
    <col min="42" max="47" width="4.7109375" customWidth="1"/>
    <col min="48" max="48" width="5" customWidth="1"/>
    <col min="49" max="49" width="13.7109375" bestFit="1" customWidth="1"/>
    <col min="50" max="50" width="11.140625" bestFit="1" customWidth="1"/>
  </cols>
  <sheetData>
    <row r="1" spans="2:49" ht="13.5" thickBot="1" x14ac:dyDescent="0.25"/>
    <row r="2" spans="2:49" ht="13.5" thickBot="1" x14ac:dyDescent="0.25">
      <c r="B2" s="350" t="s">
        <v>33</v>
      </c>
      <c r="C2" s="334"/>
      <c r="D2" s="334"/>
      <c r="E2" s="334"/>
      <c r="F2" s="335"/>
    </row>
    <row r="3" spans="2:49" x14ac:dyDescent="0.2">
      <c r="B3" s="116" t="s">
        <v>34</v>
      </c>
      <c r="C3" s="361" t="str">
        <f>Metrics!B3</f>
        <v>SouthGrid</v>
      </c>
      <c r="D3" s="362"/>
      <c r="E3" s="362"/>
      <c r="F3" s="363"/>
    </row>
    <row r="4" spans="2:49" x14ac:dyDescent="0.2">
      <c r="B4" s="21" t="s">
        <v>21</v>
      </c>
      <c r="C4" s="364" t="str">
        <f>Metrics!B4</f>
        <v>Q4 2017</v>
      </c>
      <c r="D4" s="365"/>
      <c r="E4" s="365"/>
      <c r="F4" s="366"/>
    </row>
    <row r="5" spans="2:49" ht="13.5" thickBot="1" x14ac:dyDescent="0.25">
      <c r="B5" s="22" t="s">
        <v>25</v>
      </c>
      <c r="C5" s="367" t="str">
        <f>Metrics!B5</f>
        <v>Pete Gronbech</v>
      </c>
      <c r="D5" s="368"/>
      <c r="E5" s="368"/>
      <c r="F5" s="369"/>
    </row>
    <row r="6" spans="2:49" x14ac:dyDescent="0.2">
      <c r="B6" s="147"/>
      <c r="C6" s="146"/>
      <c r="D6" s="145"/>
      <c r="E6" s="145"/>
      <c r="F6" s="145"/>
    </row>
    <row r="7" spans="2:49" x14ac:dyDescent="0.2">
      <c r="B7" s="148" t="s">
        <v>127</v>
      </c>
      <c r="D7" s="145"/>
      <c r="E7" s="145"/>
      <c r="F7" s="145"/>
    </row>
    <row r="8" spans="2:49" ht="13.5" thickBot="1" x14ac:dyDescent="0.25"/>
    <row r="9" spans="2:49" ht="13.5" hidden="1" thickBot="1" x14ac:dyDescent="0.25">
      <c r="B9" s="9" t="s">
        <v>44</v>
      </c>
    </row>
    <row r="10" spans="2:49" ht="75.75" customHeight="1" thickBot="1" x14ac:dyDescent="0.25">
      <c r="B10" s="40" t="s">
        <v>18</v>
      </c>
      <c r="C10" s="114" t="s">
        <v>45</v>
      </c>
      <c r="D10" s="115" t="s">
        <v>46</v>
      </c>
      <c r="E10" s="115" t="s">
        <v>47</v>
      </c>
      <c r="F10" s="115" t="s">
        <v>48</v>
      </c>
      <c r="G10" s="115" t="s">
        <v>80</v>
      </c>
      <c r="H10" s="115" t="s">
        <v>81</v>
      </c>
      <c r="I10" s="115" t="s">
        <v>49</v>
      </c>
      <c r="J10" s="115" t="s">
        <v>50</v>
      </c>
      <c r="K10" s="238" t="s">
        <v>139</v>
      </c>
      <c r="L10" s="115" t="s">
        <v>51</v>
      </c>
      <c r="M10" s="115" t="s">
        <v>52</v>
      </c>
      <c r="N10" s="115" t="s">
        <v>237</v>
      </c>
      <c r="O10" s="115" t="s">
        <v>53</v>
      </c>
      <c r="P10" s="115" t="s">
        <v>54</v>
      </c>
      <c r="Q10" s="115" t="s">
        <v>82</v>
      </c>
      <c r="R10" s="115" t="s">
        <v>55</v>
      </c>
      <c r="S10" s="115" t="s">
        <v>56</v>
      </c>
      <c r="T10" s="115" t="s">
        <v>83</v>
      </c>
      <c r="U10" s="115" t="s">
        <v>57</v>
      </c>
      <c r="V10" s="115" t="s">
        <v>197</v>
      </c>
      <c r="W10" s="115" t="s">
        <v>58</v>
      </c>
      <c r="X10" s="115" t="s">
        <v>144</v>
      </c>
      <c r="Y10" s="115" t="s">
        <v>59</v>
      </c>
      <c r="Z10" s="115" t="s">
        <v>196</v>
      </c>
      <c r="AA10" s="115" t="s">
        <v>199</v>
      </c>
      <c r="AB10" s="115" t="s">
        <v>84</v>
      </c>
      <c r="AC10" s="115" t="s">
        <v>60</v>
      </c>
      <c r="AD10" s="115" t="s">
        <v>61</v>
      </c>
      <c r="AE10" s="115" t="s">
        <v>62</v>
      </c>
      <c r="AF10" s="115" t="s">
        <v>157</v>
      </c>
      <c r="AG10" s="115" t="s">
        <v>153</v>
      </c>
      <c r="AH10" s="115" t="s">
        <v>63</v>
      </c>
      <c r="AI10" s="115" t="s">
        <v>64</v>
      </c>
      <c r="AJ10" s="115" t="s">
        <v>65</v>
      </c>
      <c r="AK10" s="115" t="s">
        <v>66</v>
      </c>
      <c r="AL10" s="115" t="s">
        <v>85</v>
      </c>
      <c r="AM10" s="115" t="s">
        <v>67</v>
      </c>
      <c r="AN10" s="283" t="s">
        <v>246</v>
      </c>
      <c r="AO10" s="115" t="s">
        <v>152</v>
      </c>
      <c r="AP10" s="115" t="s">
        <v>86</v>
      </c>
      <c r="AQ10" s="115" t="s">
        <v>102</v>
      </c>
      <c r="AR10" s="115" t="s">
        <v>87</v>
      </c>
      <c r="AS10" s="115" t="s">
        <v>68</v>
      </c>
      <c r="AT10" s="115" t="s">
        <v>88</v>
      </c>
      <c r="AU10" s="115" t="s">
        <v>89</v>
      </c>
      <c r="AV10" s="115" t="s">
        <v>69</v>
      </c>
      <c r="AW10" s="40" t="s">
        <v>19</v>
      </c>
    </row>
    <row r="11" spans="2:49" ht="13.5" thickBot="1" x14ac:dyDescent="0.25">
      <c r="B11" s="69"/>
      <c r="C11" s="93"/>
      <c r="D11" s="94"/>
      <c r="E11" s="94"/>
      <c r="F11" s="94"/>
      <c r="G11" s="94"/>
      <c r="H11" s="94"/>
      <c r="I11" s="94"/>
      <c r="J11" s="94"/>
      <c r="K11" s="94"/>
      <c r="L11" s="94"/>
      <c r="M11" s="94"/>
      <c r="N11" s="269"/>
      <c r="O11" s="94"/>
      <c r="P11" s="94"/>
      <c r="Q11" s="94"/>
      <c r="R11" s="94"/>
      <c r="S11" s="94"/>
      <c r="T11" s="94"/>
      <c r="U11" s="94"/>
      <c r="V11" s="239"/>
      <c r="W11" s="94"/>
      <c r="X11" s="94"/>
      <c r="Y11" s="94"/>
      <c r="Z11" s="235"/>
      <c r="AA11" s="239"/>
      <c r="AB11" s="94"/>
      <c r="AC11" s="94"/>
      <c r="AD11" s="94"/>
      <c r="AE11" s="94"/>
      <c r="AF11" s="94"/>
      <c r="AG11" s="94"/>
      <c r="AH11" s="94"/>
      <c r="AI11" s="94"/>
      <c r="AJ11" s="94"/>
      <c r="AK11" s="94"/>
      <c r="AL11" s="94"/>
      <c r="AM11" s="94"/>
      <c r="AN11" s="281"/>
      <c r="AO11" s="94"/>
      <c r="AP11" s="94"/>
      <c r="AQ11" s="94"/>
      <c r="AR11" s="94"/>
      <c r="AS11" s="94"/>
      <c r="AT11" s="94"/>
      <c r="AU11" s="94"/>
      <c r="AV11" s="158"/>
      <c r="AW11" s="159"/>
    </row>
    <row r="12" spans="2:49" ht="13.5" thickBot="1" x14ac:dyDescent="0.25">
      <c r="B12" s="69" t="str">
        <f>Resources!A12</f>
        <v>Birmingham</v>
      </c>
      <c r="C12" s="93">
        <v>1</v>
      </c>
      <c r="D12" s="94">
        <v>1</v>
      </c>
      <c r="E12" s="94">
        <v>0</v>
      </c>
      <c r="F12" s="94">
        <v>1</v>
      </c>
      <c r="G12" s="94">
        <v>1</v>
      </c>
      <c r="H12" s="94">
        <v>1</v>
      </c>
      <c r="I12" s="94">
        <v>0</v>
      </c>
      <c r="J12" s="94">
        <v>0</v>
      </c>
      <c r="K12" s="94">
        <v>1</v>
      </c>
      <c r="L12" s="94">
        <v>1</v>
      </c>
      <c r="M12" s="94">
        <v>1</v>
      </c>
      <c r="N12" s="269"/>
      <c r="O12" s="94">
        <v>1</v>
      </c>
      <c r="P12" s="94">
        <v>0</v>
      </c>
      <c r="Q12" s="94">
        <v>0</v>
      </c>
      <c r="R12" s="94">
        <v>1</v>
      </c>
      <c r="S12" s="94">
        <v>0</v>
      </c>
      <c r="T12" s="94">
        <v>1</v>
      </c>
      <c r="U12" s="94">
        <v>1</v>
      </c>
      <c r="V12" s="239"/>
      <c r="W12" s="94">
        <v>1</v>
      </c>
      <c r="X12" s="94">
        <v>0</v>
      </c>
      <c r="Y12" s="94">
        <v>1</v>
      </c>
      <c r="Z12" s="235"/>
      <c r="AA12" s="239"/>
      <c r="AB12" s="94">
        <v>0</v>
      </c>
      <c r="AC12" s="94">
        <v>0</v>
      </c>
      <c r="AD12" s="94">
        <v>0</v>
      </c>
      <c r="AE12" s="94">
        <v>0</v>
      </c>
      <c r="AF12" s="94">
        <v>1</v>
      </c>
      <c r="AG12" s="94">
        <v>1</v>
      </c>
      <c r="AH12" s="94">
        <v>1</v>
      </c>
      <c r="AI12" s="94">
        <v>1</v>
      </c>
      <c r="AJ12" s="94">
        <v>1</v>
      </c>
      <c r="AK12" s="94">
        <v>0</v>
      </c>
      <c r="AL12" s="94">
        <v>0</v>
      </c>
      <c r="AM12" s="94">
        <v>0</v>
      </c>
      <c r="AN12" s="281">
        <v>0</v>
      </c>
      <c r="AO12" s="94"/>
      <c r="AP12" s="94">
        <v>1</v>
      </c>
      <c r="AQ12" s="94">
        <v>0</v>
      </c>
      <c r="AR12" s="94">
        <v>0</v>
      </c>
      <c r="AS12" s="94">
        <v>0</v>
      </c>
      <c r="AT12" s="94">
        <v>0</v>
      </c>
      <c r="AU12" s="94">
        <v>0</v>
      </c>
      <c r="AV12" s="158">
        <v>1</v>
      </c>
      <c r="AW12" s="159">
        <f>SUM(C12:AV12)</f>
        <v>21</v>
      </c>
    </row>
    <row r="13" spans="2:49" ht="13.5" thickBot="1" x14ac:dyDescent="0.25">
      <c r="B13" s="69" t="str">
        <f>Resources!A13</f>
        <v>Bristol</v>
      </c>
      <c r="C13" s="93">
        <v>1</v>
      </c>
      <c r="D13" s="94">
        <v>1</v>
      </c>
      <c r="E13" s="94">
        <v>0</v>
      </c>
      <c r="F13" s="94">
        <v>0</v>
      </c>
      <c r="G13" s="94">
        <v>0</v>
      </c>
      <c r="H13" s="94">
        <v>0</v>
      </c>
      <c r="I13" s="94">
        <v>0</v>
      </c>
      <c r="J13" s="94">
        <v>0</v>
      </c>
      <c r="K13" s="94">
        <v>0</v>
      </c>
      <c r="L13" s="94">
        <v>1</v>
      </c>
      <c r="M13" s="94">
        <v>1</v>
      </c>
      <c r="N13" s="269">
        <v>1</v>
      </c>
      <c r="O13" s="94">
        <v>0</v>
      </c>
      <c r="P13" s="94">
        <v>0</v>
      </c>
      <c r="Q13" s="94">
        <v>0</v>
      </c>
      <c r="R13" s="94">
        <v>0</v>
      </c>
      <c r="S13" s="94">
        <v>0</v>
      </c>
      <c r="T13" s="94">
        <v>1</v>
      </c>
      <c r="U13" s="94">
        <v>0</v>
      </c>
      <c r="V13" s="239"/>
      <c r="W13" s="94">
        <v>1</v>
      </c>
      <c r="X13" s="94">
        <v>1</v>
      </c>
      <c r="Y13" s="94">
        <v>1</v>
      </c>
      <c r="Z13" s="235"/>
      <c r="AA13" s="239"/>
      <c r="AB13" s="94">
        <v>0</v>
      </c>
      <c r="AC13" s="94">
        <v>0</v>
      </c>
      <c r="AD13" s="94">
        <v>0</v>
      </c>
      <c r="AE13" s="94">
        <v>0</v>
      </c>
      <c r="AF13" s="94">
        <v>0</v>
      </c>
      <c r="AG13" s="94">
        <v>0</v>
      </c>
      <c r="AH13" s="94">
        <v>0</v>
      </c>
      <c r="AI13" s="94">
        <v>1</v>
      </c>
      <c r="AJ13" s="94">
        <v>0</v>
      </c>
      <c r="AK13" s="94">
        <v>0</v>
      </c>
      <c r="AL13" s="94">
        <v>0</v>
      </c>
      <c r="AM13" s="94">
        <v>0</v>
      </c>
      <c r="AN13" s="281">
        <v>0</v>
      </c>
      <c r="AO13" s="94"/>
      <c r="AP13" s="94">
        <v>1</v>
      </c>
      <c r="AQ13" s="94">
        <v>0</v>
      </c>
      <c r="AR13" s="94">
        <v>0</v>
      </c>
      <c r="AS13" s="94">
        <v>0</v>
      </c>
      <c r="AT13" s="94">
        <v>0</v>
      </c>
      <c r="AU13" s="94">
        <v>0</v>
      </c>
      <c r="AV13" s="158">
        <v>1</v>
      </c>
      <c r="AW13" s="159">
        <f t="shared" ref="AW13:AW19" si="0">SUM(C13:AV13)</f>
        <v>12</v>
      </c>
    </row>
    <row r="14" spans="2:49" ht="13.5" thickBot="1" x14ac:dyDescent="0.25">
      <c r="B14" s="69" t="str">
        <f>Resources!A14</f>
        <v>Cambridge</v>
      </c>
      <c r="C14" s="93">
        <v>1</v>
      </c>
      <c r="D14" s="269">
        <v>1</v>
      </c>
      <c r="E14" s="269">
        <v>0</v>
      </c>
      <c r="F14" s="269">
        <v>0</v>
      </c>
      <c r="G14" s="269">
        <v>1</v>
      </c>
      <c r="H14" s="269">
        <v>1</v>
      </c>
      <c r="I14" s="269">
        <v>0</v>
      </c>
      <c r="J14" s="269">
        <v>0</v>
      </c>
      <c r="K14" s="269">
        <v>0</v>
      </c>
      <c r="L14" s="269">
        <v>1</v>
      </c>
      <c r="M14" s="269">
        <v>1</v>
      </c>
      <c r="N14" s="269"/>
      <c r="O14" s="269">
        <v>0</v>
      </c>
      <c r="P14" s="269">
        <v>0</v>
      </c>
      <c r="Q14" s="269">
        <v>0</v>
      </c>
      <c r="R14" s="269">
        <v>0</v>
      </c>
      <c r="S14" s="269">
        <v>0</v>
      </c>
      <c r="T14" s="269">
        <v>1</v>
      </c>
      <c r="U14" s="269">
        <v>0</v>
      </c>
      <c r="V14" s="269"/>
      <c r="W14" s="269">
        <v>1</v>
      </c>
      <c r="X14" s="269">
        <v>0</v>
      </c>
      <c r="Y14" s="269">
        <v>1</v>
      </c>
      <c r="Z14" s="269"/>
      <c r="AA14" s="269"/>
      <c r="AB14" s="269">
        <v>0</v>
      </c>
      <c r="AC14" s="269">
        <v>0</v>
      </c>
      <c r="AD14" s="269">
        <v>0</v>
      </c>
      <c r="AE14" s="269">
        <v>0</v>
      </c>
      <c r="AF14" s="269">
        <v>1</v>
      </c>
      <c r="AG14" s="269">
        <v>0</v>
      </c>
      <c r="AH14" s="269">
        <v>0</v>
      </c>
      <c r="AI14" s="269">
        <v>1</v>
      </c>
      <c r="AJ14" s="269">
        <v>0</v>
      </c>
      <c r="AK14" s="269">
        <v>0</v>
      </c>
      <c r="AL14" s="269">
        <v>0</v>
      </c>
      <c r="AM14" s="269">
        <v>0</v>
      </c>
      <c r="AN14" s="281">
        <v>1</v>
      </c>
      <c r="AO14" s="269"/>
      <c r="AP14" s="269">
        <v>1</v>
      </c>
      <c r="AQ14" s="269">
        <v>0</v>
      </c>
      <c r="AR14" s="269">
        <v>0</v>
      </c>
      <c r="AS14" s="269">
        <v>0</v>
      </c>
      <c r="AT14" s="269">
        <v>0</v>
      </c>
      <c r="AU14" s="269">
        <v>0</v>
      </c>
      <c r="AV14" s="307">
        <v>0</v>
      </c>
      <c r="AW14" s="159">
        <f t="shared" si="0"/>
        <v>13</v>
      </c>
    </row>
    <row r="15" spans="2:49" ht="13.5" thickBot="1" x14ac:dyDescent="0.25">
      <c r="B15" s="69" t="str">
        <f>Resources!A15</f>
        <v>Oxford</v>
      </c>
      <c r="C15" s="93">
        <v>1</v>
      </c>
      <c r="D15" s="94">
        <v>1</v>
      </c>
      <c r="E15" s="94">
        <v>0</v>
      </c>
      <c r="F15" s="94">
        <v>0</v>
      </c>
      <c r="G15" s="94">
        <v>0</v>
      </c>
      <c r="H15" s="94">
        <v>0</v>
      </c>
      <c r="I15" s="94">
        <v>0</v>
      </c>
      <c r="J15" s="94">
        <v>0</v>
      </c>
      <c r="K15" s="94">
        <v>1</v>
      </c>
      <c r="L15" s="94">
        <v>1</v>
      </c>
      <c r="M15" s="94">
        <v>1</v>
      </c>
      <c r="N15" s="269"/>
      <c r="O15" s="94">
        <v>0</v>
      </c>
      <c r="P15" s="94">
        <v>1</v>
      </c>
      <c r="Q15" s="94">
        <v>0</v>
      </c>
      <c r="R15" s="94">
        <v>1</v>
      </c>
      <c r="S15" s="94">
        <v>0</v>
      </c>
      <c r="T15" s="94">
        <v>1</v>
      </c>
      <c r="U15" s="94">
        <v>0</v>
      </c>
      <c r="V15" s="239">
        <v>1</v>
      </c>
      <c r="W15" s="94">
        <v>1</v>
      </c>
      <c r="X15" s="94">
        <v>0</v>
      </c>
      <c r="Y15" s="94">
        <v>1</v>
      </c>
      <c r="Z15" s="235">
        <v>1</v>
      </c>
      <c r="AA15" s="239">
        <v>1</v>
      </c>
      <c r="AB15" s="94">
        <v>1</v>
      </c>
      <c r="AC15" s="94">
        <v>0</v>
      </c>
      <c r="AD15" s="94">
        <v>0</v>
      </c>
      <c r="AE15" s="94">
        <v>0</v>
      </c>
      <c r="AF15" s="94">
        <v>1</v>
      </c>
      <c r="AG15" s="94">
        <v>0</v>
      </c>
      <c r="AH15" s="94">
        <v>0</v>
      </c>
      <c r="AI15" s="94">
        <v>1</v>
      </c>
      <c r="AJ15" s="94">
        <v>1</v>
      </c>
      <c r="AK15" s="94">
        <v>0</v>
      </c>
      <c r="AL15" s="94">
        <v>0</v>
      </c>
      <c r="AM15" s="94">
        <v>0</v>
      </c>
      <c r="AN15" s="281">
        <v>0</v>
      </c>
      <c r="AO15" s="94">
        <v>1</v>
      </c>
      <c r="AP15" s="94">
        <v>1</v>
      </c>
      <c r="AQ15" s="94">
        <v>0</v>
      </c>
      <c r="AR15" s="94">
        <v>0</v>
      </c>
      <c r="AS15" s="94">
        <v>1</v>
      </c>
      <c r="AT15" s="94">
        <v>0</v>
      </c>
      <c r="AU15" s="94">
        <v>0</v>
      </c>
      <c r="AV15" s="158">
        <v>1</v>
      </c>
      <c r="AW15" s="159">
        <f>SUM(C15:AV15)</f>
        <v>21</v>
      </c>
    </row>
    <row r="16" spans="2:49" ht="13.5" thickBot="1" x14ac:dyDescent="0.25">
      <c r="B16" s="69" t="str">
        <f>Resources!A16</f>
        <v>RALPP</v>
      </c>
      <c r="C16" s="93">
        <v>1</v>
      </c>
      <c r="D16" s="231">
        <v>1</v>
      </c>
      <c r="E16" s="231">
        <v>0</v>
      </c>
      <c r="F16" s="231">
        <v>1</v>
      </c>
      <c r="G16" s="231">
        <v>1</v>
      </c>
      <c r="H16" s="231">
        <v>1</v>
      </c>
      <c r="I16" s="231">
        <v>1</v>
      </c>
      <c r="J16" s="231">
        <v>1</v>
      </c>
      <c r="K16" s="231">
        <v>0</v>
      </c>
      <c r="L16" s="231">
        <v>1</v>
      </c>
      <c r="M16" s="231">
        <v>1</v>
      </c>
      <c r="N16" s="269"/>
      <c r="O16" s="231">
        <v>1</v>
      </c>
      <c r="P16" s="231">
        <v>1</v>
      </c>
      <c r="Q16" s="231">
        <v>0</v>
      </c>
      <c r="R16" s="231">
        <v>1</v>
      </c>
      <c r="S16" s="231">
        <v>1</v>
      </c>
      <c r="T16" s="231">
        <v>1</v>
      </c>
      <c r="U16" s="231">
        <v>1</v>
      </c>
      <c r="V16" s="239"/>
      <c r="W16" s="231">
        <v>1</v>
      </c>
      <c r="X16" s="231">
        <v>0</v>
      </c>
      <c r="Y16" s="231">
        <v>1</v>
      </c>
      <c r="Z16" s="235">
        <v>1</v>
      </c>
      <c r="AA16" s="239">
        <v>1</v>
      </c>
      <c r="AB16" s="231">
        <v>1</v>
      </c>
      <c r="AC16" s="231">
        <v>1</v>
      </c>
      <c r="AD16" s="231">
        <v>0</v>
      </c>
      <c r="AE16" s="231">
        <v>0</v>
      </c>
      <c r="AF16" s="231">
        <v>1</v>
      </c>
      <c r="AG16" s="231">
        <v>0</v>
      </c>
      <c r="AH16" s="231">
        <v>0</v>
      </c>
      <c r="AI16" s="231">
        <v>1</v>
      </c>
      <c r="AJ16" s="231">
        <v>1</v>
      </c>
      <c r="AK16" s="231">
        <v>1</v>
      </c>
      <c r="AL16" s="231">
        <v>0</v>
      </c>
      <c r="AM16" s="231">
        <v>0</v>
      </c>
      <c r="AN16" s="281">
        <v>0</v>
      </c>
      <c r="AO16" s="231">
        <v>1</v>
      </c>
      <c r="AP16" s="231">
        <v>1</v>
      </c>
      <c r="AQ16" s="231">
        <v>1</v>
      </c>
      <c r="AR16" s="231">
        <v>0</v>
      </c>
      <c r="AS16" s="231">
        <v>1</v>
      </c>
      <c r="AT16" s="231">
        <v>0</v>
      </c>
      <c r="AU16" s="231">
        <v>0</v>
      </c>
      <c r="AV16" s="232">
        <v>1</v>
      </c>
      <c r="AW16" s="159">
        <f t="shared" si="0"/>
        <v>30</v>
      </c>
    </row>
    <row r="17" spans="2:51" ht="13.5" thickBot="1" x14ac:dyDescent="0.25">
      <c r="B17" s="69" t="str">
        <f>Resources!A17</f>
        <v>Sussex</v>
      </c>
      <c r="C17" s="100"/>
      <c r="D17" s="95">
        <v>1</v>
      </c>
      <c r="E17" s="95"/>
      <c r="F17" s="95"/>
      <c r="G17" s="95"/>
      <c r="H17" s="95"/>
      <c r="I17" s="95"/>
      <c r="J17" s="95"/>
      <c r="K17" s="95"/>
      <c r="L17" s="95"/>
      <c r="M17" s="95">
        <v>1</v>
      </c>
      <c r="N17" s="270"/>
      <c r="O17" s="95"/>
      <c r="P17" s="95"/>
      <c r="Q17" s="95"/>
      <c r="R17" s="95"/>
      <c r="S17" s="95"/>
      <c r="T17" s="95"/>
      <c r="U17" s="95"/>
      <c r="V17" s="240"/>
      <c r="W17" s="95"/>
      <c r="X17" s="95"/>
      <c r="Y17" s="95"/>
      <c r="Z17" s="236"/>
      <c r="AA17" s="240"/>
      <c r="AB17" s="95"/>
      <c r="AC17" s="95"/>
      <c r="AD17" s="95"/>
      <c r="AE17" s="95"/>
      <c r="AF17" s="95"/>
      <c r="AG17" s="95"/>
      <c r="AH17" s="95"/>
      <c r="AI17" s="95">
        <v>1</v>
      </c>
      <c r="AJ17" s="95"/>
      <c r="AK17" s="95"/>
      <c r="AL17" s="95"/>
      <c r="AM17" s="95"/>
      <c r="AN17" s="281">
        <v>0</v>
      </c>
      <c r="AO17" s="95">
        <v>1</v>
      </c>
      <c r="AP17" s="95">
        <v>1</v>
      </c>
      <c r="AQ17" s="95"/>
      <c r="AR17" s="95"/>
      <c r="AS17" s="95"/>
      <c r="AT17" s="95"/>
      <c r="AU17" s="101"/>
      <c r="AV17" s="48"/>
      <c r="AW17" s="159">
        <f t="shared" si="0"/>
        <v>5</v>
      </c>
    </row>
    <row r="18" spans="2:51" x14ac:dyDescent="0.2">
      <c r="B18" s="69"/>
      <c r="C18" s="100"/>
      <c r="D18" s="95"/>
      <c r="E18" s="95"/>
      <c r="F18" s="95"/>
      <c r="G18" s="95"/>
      <c r="H18" s="95"/>
      <c r="I18" s="95"/>
      <c r="J18" s="95"/>
      <c r="K18" s="95"/>
      <c r="L18" s="95"/>
      <c r="M18" s="95"/>
      <c r="N18" s="270"/>
      <c r="O18" s="95"/>
      <c r="P18" s="95"/>
      <c r="Q18" s="95"/>
      <c r="R18" s="95"/>
      <c r="S18" s="95"/>
      <c r="T18" s="95"/>
      <c r="U18" s="95"/>
      <c r="V18" s="240"/>
      <c r="W18" s="95"/>
      <c r="X18" s="95"/>
      <c r="Y18" s="95"/>
      <c r="Z18" s="236"/>
      <c r="AA18" s="240"/>
      <c r="AB18" s="95"/>
      <c r="AC18" s="95"/>
      <c r="AD18" s="95"/>
      <c r="AE18" s="95"/>
      <c r="AF18" s="95"/>
      <c r="AG18" s="95"/>
      <c r="AH18" s="95"/>
      <c r="AI18" s="95"/>
      <c r="AJ18" s="95"/>
      <c r="AK18" s="95"/>
      <c r="AL18" s="95"/>
      <c r="AM18" s="95"/>
      <c r="AN18" s="281"/>
      <c r="AO18" s="95"/>
      <c r="AP18" s="95"/>
      <c r="AQ18" s="95"/>
      <c r="AR18" s="95"/>
      <c r="AS18" s="95"/>
      <c r="AT18" s="95"/>
      <c r="AU18" s="101"/>
      <c r="AV18" s="48">
        <f>SUM(C18:AU18)</f>
        <v>0</v>
      </c>
      <c r="AW18" s="159">
        <f t="shared" si="0"/>
        <v>0</v>
      </c>
    </row>
    <row r="19" spans="2:51" ht="13.5" thickBot="1" x14ac:dyDescent="0.25">
      <c r="B19" s="34"/>
      <c r="C19" s="117"/>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282"/>
      <c r="AO19" s="110"/>
      <c r="AP19" s="110"/>
      <c r="AQ19" s="110"/>
      <c r="AR19" s="110"/>
      <c r="AS19" s="110"/>
      <c r="AT19" s="110"/>
      <c r="AU19" s="118"/>
      <c r="AV19" s="51">
        <f>SUM(C19:AU19)</f>
        <v>0</v>
      </c>
      <c r="AW19" s="160">
        <f t="shared" si="0"/>
        <v>0</v>
      </c>
    </row>
    <row r="20" spans="2:51" ht="13.5" thickBot="1" x14ac:dyDescent="0.25">
      <c r="B20" s="65" t="s">
        <v>19</v>
      </c>
      <c r="C20" s="54">
        <f>SUM(C11:C19)</f>
        <v>5</v>
      </c>
      <c r="D20" s="54">
        <f t="shared" ref="D20:AU20" si="1">SUM(D11:D19)</f>
        <v>6</v>
      </c>
      <c r="E20" s="54">
        <f t="shared" si="1"/>
        <v>0</v>
      </c>
      <c r="F20" s="54">
        <f t="shared" si="1"/>
        <v>2</v>
      </c>
      <c r="G20" s="54">
        <f t="shared" si="1"/>
        <v>3</v>
      </c>
      <c r="H20" s="54">
        <f t="shared" si="1"/>
        <v>3</v>
      </c>
      <c r="I20" s="54">
        <f t="shared" si="1"/>
        <v>1</v>
      </c>
      <c r="J20" s="54">
        <f t="shared" si="1"/>
        <v>1</v>
      </c>
      <c r="K20" s="54">
        <f t="shared" si="1"/>
        <v>2</v>
      </c>
      <c r="L20" s="54">
        <f t="shared" si="1"/>
        <v>5</v>
      </c>
      <c r="M20" s="54">
        <f t="shared" si="1"/>
        <v>6</v>
      </c>
      <c r="N20" s="54">
        <f t="shared" si="1"/>
        <v>1</v>
      </c>
      <c r="O20" s="54">
        <f t="shared" si="1"/>
        <v>2</v>
      </c>
      <c r="P20" s="54">
        <f t="shared" si="1"/>
        <v>2</v>
      </c>
      <c r="Q20" s="54">
        <f t="shared" si="1"/>
        <v>0</v>
      </c>
      <c r="R20" s="54">
        <f t="shared" si="1"/>
        <v>3</v>
      </c>
      <c r="S20" s="54">
        <f t="shared" si="1"/>
        <v>1</v>
      </c>
      <c r="T20" s="54">
        <f t="shared" si="1"/>
        <v>5</v>
      </c>
      <c r="U20" s="54">
        <f t="shared" si="1"/>
        <v>2</v>
      </c>
      <c r="V20" s="54">
        <f t="shared" si="1"/>
        <v>1</v>
      </c>
      <c r="W20" s="54">
        <f t="shared" si="1"/>
        <v>5</v>
      </c>
      <c r="X20" s="54">
        <f t="shared" si="1"/>
        <v>1</v>
      </c>
      <c r="Y20" s="54">
        <f t="shared" si="1"/>
        <v>5</v>
      </c>
      <c r="Z20" s="54">
        <f t="shared" si="1"/>
        <v>2</v>
      </c>
      <c r="AA20" s="54">
        <f t="shared" si="1"/>
        <v>2</v>
      </c>
      <c r="AB20" s="54">
        <f t="shared" si="1"/>
        <v>2</v>
      </c>
      <c r="AC20" s="54">
        <f t="shared" si="1"/>
        <v>1</v>
      </c>
      <c r="AD20" s="54">
        <f t="shared" si="1"/>
        <v>0</v>
      </c>
      <c r="AE20" s="54">
        <f t="shared" si="1"/>
        <v>0</v>
      </c>
      <c r="AF20" s="54">
        <f t="shared" si="1"/>
        <v>4</v>
      </c>
      <c r="AG20" s="54">
        <f t="shared" si="1"/>
        <v>1</v>
      </c>
      <c r="AH20" s="54">
        <f t="shared" si="1"/>
        <v>1</v>
      </c>
      <c r="AI20" s="54">
        <f t="shared" si="1"/>
        <v>6</v>
      </c>
      <c r="AJ20" s="54">
        <f t="shared" si="1"/>
        <v>3</v>
      </c>
      <c r="AK20" s="54">
        <f t="shared" si="1"/>
        <v>1</v>
      </c>
      <c r="AL20" s="54">
        <f t="shared" ref="AL20:AQ20" si="2">SUM(AL11:AL19)</f>
        <v>0</v>
      </c>
      <c r="AM20" s="54">
        <f t="shared" si="2"/>
        <v>0</v>
      </c>
      <c r="AN20" s="54">
        <f t="shared" si="2"/>
        <v>1</v>
      </c>
      <c r="AO20" s="54">
        <f t="shared" si="2"/>
        <v>3</v>
      </c>
      <c r="AP20" s="54">
        <f t="shared" si="2"/>
        <v>6</v>
      </c>
      <c r="AQ20" s="54">
        <f t="shared" si="2"/>
        <v>1</v>
      </c>
      <c r="AR20" s="54">
        <f t="shared" si="1"/>
        <v>0</v>
      </c>
      <c r="AS20" s="54">
        <f t="shared" si="1"/>
        <v>2</v>
      </c>
      <c r="AT20" s="54">
        <f t="shared" si="1"/>
        <v>0</v>
      </c>
      <c r="AU20" s="54">
        <f t="shared" si="1"/>
        <v>0</v>
      </c>
      <c r="AV20" s="65">
        <f>SUM(AV11:AV19)</f>
        <v>4</v>
      </c>
      <c r="AW20" s="161">
        <f>SUM(AW11:AW19)</f>
        <v>102</v>
      </c>
    </row>
    <row r="26" spans="2:51" ht="13.5" thickBot="1" x14ac:dyDescent="0.25">
      <c r="B26" s="167" t="s">
        <v>146</v>
      </c>
      <c r="C26" s="166"/>
      <c r="D26" s="166"/>
      <c r="E26" s="166"/>
      <c r="F26" s="166"/>
      <c r="G26" s="166"/>
      <c r="H26" s="166"/>
      <c r="I26" s="166"/>
      <c r="J26" s="166"/>
      <c r="K26" s="166"/>
      <c r="L26" s="166"/>
      <c r="M26" s="166"/>
      <c r="O26" s="166"/>
      <c r="P26" s="166"/>
      <c r="Q26" s="166"/>
      <c r="R26" s="166"/>
      <c r="S26" s="166"/>
      <c r="T26" s="166"/>
      <c r="U26" s="166"/>
      <c r="W26" s="166"/>
      <c r="X26" s="166"/>
      <c r="Y26" s="166"/>
      <c r="AB26" s="166"/>
      <c r="AC26" s="166"/>
      <c r="AD26" s="166"/>
      <c r="AF26" s="166"/>
      <c r="AH26" s="166"/>
      <c r="AI26" s="166"/>
      <c r="AJ26" s="166"/>
      <c r="AK26" s="166"/>
      <c r="AL26" s="166"/>
      <c r="AM26" s="166"/>
      <c r="AP26" s="166"/>
      <c r="AQ26" s="166"/>
      <c r="AR26" s="166"/>
      <c r="AS26" s="166"/>
      <c r="AT26" s="166"/>
      <c r="AU26" s="166"/>
      <c r="AV26" s="166"/>
      <c r="AW26" s="166"/>
    </row>
    <row r="27" spans="2:51" ht="75" customHeight="1" thickBot="1" x14ac:dyDescent="0.25">
      <c r="B27" s="173" t="s">
        <v>18</v>
      </c>
      <c r="C27" s="174" t="s">
        <v>45</v>
      </c>
      <c r="D27" s="174" t="s">
        <v>46</v>
      </c>
      <c r="E27" s="174" t="s">
        <v>47</v>
      </c>
      <c r="F27" s="174" t="s">
        <v>48</v>
      </c>
      <c r="G27" s="174" t="s">
        <v>80</v>
      </c>
      <c r="H27" s="174" t="s">
        <v>81</v>
      </c>
      <c r="I27" s="174" t="s">
        <v>49</v>
      </c>
      <c r="J27" s="174" t="s">
        <v>50</v>
      </c>
      <c r="K27" s="174" t="s">
        <v>147</v>
      </c>
      <c r="L27" s="174" t="s">
        <v>51</v>
      </c>
      <c r="M27" s="174" t="s">
        <v>52</v>
      </c>
      <c r="N27" s="174" t="s">
        <v>237</v>
      </c>
      <c r="O27" s="174" t="s">
        <v>53</v>
      </c>
      <c r="P27" s="174" t="s">
        <v>54</v>
      </c>
      <c r="Q27" s="174" t="s">
        <v>82</v>
      </c>
      <c r="R27" s="174" t="s">
        <v>55</v>
      </c>
      <c r="S27" s="174" t="s">
        <v>56</v>
      </c>
      <c r="T27" s="174" t="s">
        <v>83</v>
      </c>
      <c r="U27" s="174" t="s">
        <v>57</v>
      </c>
      <c r="V27" s="174" t="s">
        <v>197</v>
      </c>
      <c r="W27" s="174" t="s">
        <v>58</v>
      </c>
      <c r="X27" s="174" t="s">
        <v>144</v>
      </c>
      <c r="Y27" s="174" t="s">
        <v>59</v>
      </c>
      <c r="Z27" s="174" t="s">
        <v>196</v>
      </c>
      <c r="AA27" s="174" t="s">
        <v>199</v>
      </c>
      <c r="AB27" s="174" t="s">
        <v>84</v>
      </c>
      <c r="AC27" s="174" t="s">
        <v>60</v>
      </c>
      <c r="AD27" s="174" t="s">
        <v>61</v>
      </c>
      <c r="AE27" s="174" t="s">
        <v>62</v>
      </c>
      <c r="AF27" s="174" t="s">
        <v>157</v>
      </c>
      <c r="AG27" s="174" t="s">
        <v>153</v>
      </c>
      <c r="AH27" s="174" t="s">
        <v>63</v>
      </c>
      <c r="AI27" s="174" t="s">
        <v>64</v>
      </c>
      <c r="AJ27" s="174" t="s">
        <v>65</v>
      </c>
      <c r="AK27" s="174" t="s">
        <v>66</v>
      </c>
      <c r="AL27" s="174" t="s">
        <v>85</v>
      </c>
      <c r="AM27" s="174" t="s">
        <v>67</v>
      </c>
      <c r="AN27" s="174" t="s">
        <v>246</v>
      </c>
      <c r="AO27" s="174" t="s">
        <v>152</v>
      </c>
      <c r="AP27" s="190" t="s">
        <v>86</v>
      </c>
      <c r="AQ27" s="189" t="s">
        <v>102</v>
      </c>
      <c r="AR27" s="174" t="s">
        <v>87</v>
      </c>
      <c r="AS27" s="174" t="s">
        <v>68</v>
      </c>
      <c r="AT27" s="174" t="s">
        <v>88</v>
      </c>
      <c r="AU27" s="174" t="s">
        <v>89</v>
      </c>
      <c r="AV27" s="174" t="s">
        <v>69</v>
      </c>
      <c r="AW27" s="173" t="s">
        <v>19</v>
      </c>
      <c r="AX27" s="176" t="s">
        <v>150</v>
      </c>
      <c r="AY27" s="176" t="s">
        <v>149</v>
      </c>
    </row>
    <row r="28" spans="2:51" ht="13.5" thickBot="1" x14ac:dyDescent="0.25">
      <c r="B28" s="172"/>
      <c r="C28" s="213"/>
      <c r="D28" s="214"/>
      <c r="E28" s="214"/>
      <c r="F28" s="214"/>
      <c r="G28" s="214"/>
      <c r="H28" s="214"/>
      <c r="I28" s="214"/>
      <c r="J28" s="214"/>
      <c r="K28" s="214"/>
      <c r="L28" s="276"/>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4"/>
      <c r="AS28" s="214"/>
      <c r="AT28" s="214"/>
      <c r="AU28" s="214"/>
      <c r="AV28" s="277"/>
      <c r="AW28" s="186"/>
      <c r="AX28" s="177"/>
      <c r="AY28" s="165"/>
    </row>
    <row r="29" spans="2:51" ht="13.5" thickBot="1" x14ac:dyDescent="0.25">
      <c r="B29" s="172" t="str">
        <f t="shared" ref="B29:B34" si="3">B12</f>
        <v>Birmingham</v>
      </c>
      <c r="C29" s="552">
        <v>446</v>
      </c>
      <c r="D29" s="553">
        <v>215</v>
      </c>
      <c r="E29" s="553">
        <v>0.11</v>
      </c>
      <c r="F29" s="553">
        <v>0.1</v>
      </c>
      <c r="G29" s="553">
        <v>0.28000000000000003</v>
      </c>
      <c r="H29" s="553">
        <v>0.01</v>
      </c>
      <c r="I29" s="553">
        <v>0</v>
      </c>
      <c r="J29" s="553">
        <v>0</v>
      </c>
      <c r="K29" s="553">
        <v>0</v>
      </c>
      <c r="L29" s="554">
        <v>1E-3</v>
      </c>
      <c r="M29" s="553">
        <v>0.01</v>
      </c>
      <c r="N29" s="553"/>
      <c r="O29" s="553">
        <v>0</v>
      </c>
      <c r="P29" s="553">
        <v>0</v>
      </c>
      <c r="Q29" s="553">
        <v>0</v>
      </c>
      <c r="R29" s="553">
        <v>0.02</v>
      </c>
      <c r="S29" s="553">
        <v>0</v>
      </c>
      <c r="T29" s="553">
        <v>0.16</v>
      </c>
      <c r="U29" s="553">
        <v>0.03</v>
      </c>
      <c r="V29" s="553"/>
      <c r="W29" s="553">
        <v>0.51</v>
      </c>
      <c r="X29" s="553">
        <v>0</v>
      </c>
      <c r="Y29" s="553">
        <v>0.05</v>
      </c>
      <c r="Z29" s="553"/>
      <c r="AA29" s="553"/>
      <c r="AB29" s="553">
        <v>0</v>
      </c>
      <c r="AC29" s="553">
        <v>0</v>
      </c>
      <c r="AD29" s="553">
        <v>0</v>
      </c>
      <c r="AE29" s="553">
        <v>0</v>
      </c>
      <c r="AF29" s="553">
        <v>1.21</v>
      </c>
      <c r="AG29" s="553">
        <v>0</v>
      </c>
      <c r="AH29" s="553">
        <v>0</v>
      </c>
      <c r="AI29" s="553">
        <v>0</v>
      </c>
      <c r="AJ29" s="553">
        <v>0.02</v>
      </c>
      <c r="AK29" s="553">
        <v>0</v>
      </c>
      <c r="AL29" s="553">
        <v>0</v>
      </c>
      <c r="AM29" s="553">
        <v>0</v>
      </c>
      <c r="AN29" s="553">
        <v>0</v>
      </c>
      <c r="AO29" s="553">
        <v>0</v>
      </c>
      <c r="AP29" s="553">
        <v>0</v>
      </c>
      <c r="AQ29" s="553">
        <v>0</v>
      </c>
      <c r="AR29" s="553">
        <v>0</v>
      </c>
      <c r="AS29" s="553">
        <v>0</v>
      </c>
      <c r="AT29" s="553">
        <v>0</v>
      </c>
      <c r="AU29" s="553">
        <v>0</v>
      </c>
      <c r="AV29" s="305">
        <v>0.02</v>
      </c>
      <c r="AW29" s="186">
        <f t="shared" ref="AW29:AW34" si="4">SUM(C29:AV29)</f>
        <v>663.53099999999984</v>
      </c>
      <c r="AX29" s="177">
        <f t="shared" ref="AX29:AX34" si="5">AW29/$AW$36</f>
        <v>0.1697367013008102</v>
      </c>
      <c r="AY29" s="182">
        <f t="shared" ref="AY29:AY34" si="6">(AW29-(C29+D29+L29+Y29))/AW29</f>
        <v>3.7375797061477236E-3</v>
      </c>
    </row>
    <row r="30" spans="2:51" ht="13.5" thickBot="1" x14ac:dyDescent="0.25">
      <c r="B30" s="172" t="str">
        <f t="shared" si="3"/>
        <v>Bristol</v>
      </c>
      <c r="C30" s="278">
        <v>0</v>
      </c>
      <c r="D30" s="277">
        <v>0</v>
      </c>
      <c r="E30" s="277">
        <v>0</v>
      </c>
      <c r="F30" s="277">
        <v>0</v>
      </c>
      <c r="G30" s="277">
        <v>0</v>
      </c>
      <c r="H30" s="277">
        <v>0</v>
      </c>
      <c r="I30" s="277">
        <v>0</v>
      </c>
      <c r="J30" s="277">
        <v>0</v>
      </c>
      <c r="K30" s="277">
        <v>0</v>
      </c>
      <c r="L30" s="279">
        <v>384.1</v>
      </c>
      <c r="M30" s="277">
        <v>7.0000000000000001E-3</v>
      </c>
      <c r="N30" s="280"/>
      <c r="O30" s="277">
        <v>0</v>
      </c>
      <c r="P30" s="277">
        <v>0</v>
      </c>
      <c r="Q30" s="277">
        <v>0</v>
      </c>
      <c r="R30" s="277">
        <v>0</v>
      </c>
      <c r="S30" s="277">
        <v>0</v>
      </c>
      <c r="T30" s="277">
        <v>0</v>
      </c>
      <c r="U30" s="277">
        <v>0</v>
      </c>
      <c r="V30" s="277"/>
      <c r="W30" s="277">
        <v>0</v>
      </c>
      <c r="X30" s="277">
        <v>0</v>
      </c>
      <c r="Y30" s="277">
        <v>2E-3</v>
      </c>
      <c r="Z30" s="277"/>
      <c r="AA30" s="277"/>
      <c r="AB30" s="277">
        <v>0</v>
      </c>
      <c r="AC30" s="277">
        <v>0</v>
      </c>
      <c r="AD30" s="277">
        <v>0</v>
      </c>
      <c r="AE30" s="277">
        <v>0</v>
      </c>
      <c r="AF30" s="277">
        <v>0</v>
      </c>
      <c r="AG30" s="277">
        <v>0</v>
      </c>
      <c r="AH30" s="277">
        <v>0</v>
      </c>
      <c r="AI30" s="277">
        <v>0</v>
      </c>
      <c r="AJ30" s="277">
        <v>0</v>
      </c>
      <c r="AK30" s="277">
        <v>0</v>
      </c>
      <c r="AL30" s="277">
        <v>0</v>
      </c>
      <c r="AM30" s="277">
        <v>0</v>
      </c>
      <c r="AN30" s="280">
        <v>0</v>
      </c>
      <c r="AO30" s="277">
        <v>0</v>
      </c>
      <c r="AP30" s="277">
        <v>0</v>
      </c>
      <c r="AQ30" s="277">
        <v>0</v>
      </c>
      <c r="AR30" s="277">
        <v>0</v>
      </c>
      <c r="AS30" s="277">
        <v>0</v>
      </c>
      <c r="AT30" s="277">
        <v>0</v>
      </c>
      <c r="AU30" s="277">
        <v>0</v>
      </c>
      <c r="AV30" s="277">
        <v>0</v>
      </c>
      <c r="AW30" s="186">
        <f t="shared" si="4"/>
        <v>384.10900000000004</v>
      </c>
      <c r="AX30" s="177">
        <f t="shared" si="5"/>
        <v>9.8258249576813936E-2</v>
      </c>
      <c r="AY30" s="165">
        <f t="shared" si="6"/>
        <v>1.8223993710131763E-5</v>
      </c>
    </row>
    <row r="31" spans="2:51" ht="13.5" thickBot="1" x14ac:dyDescent="0.25">
      <c r="B31" s="172" t="str">
        <f t="shared" si="3"/>
        <v>Cambridge</v>
      </c>
      <c r="C31" s="304">
        <v>0</v>
      </c>
      <c r="D31" s="305">
        <v>230.8</v>
      </c>
      <c r="E31" s="305">
        <v>0</v>
      </c>
      <c r="F31" s="305">
        <v>0</v>
      </c>
      <c r="G31" s="305">
        <v>9.6000000000000002E-2</v>
      </c>
      <c r="H31" s="305">
        <v>2.4E-2</v>
      </c>
      <c r="I31" s="305">
        <v>0</v>
      </c>
      <c r="J31" s="305">
        <v>0</v>
      </c>
      <c r="K31" s="305">
        <v>0</v>
      </c>
      <c r="L31" s="308">
        <v>0</v>
      </c>
      <c r="M31" s="305">
        <v>4.0000000000000001E-3</v>
      </c>
      <c r="N31" s="305"/>
      <c r="O31" s="305">
        <v>0</v>
      </c>
      <c r="P31" s="305">
        <v>0</v>
      </c>
      <c r="Q31" s="305">
        <v>0</v>
      </c>
      <c r="R31" s="305">
        <v>0</v>
      </c>
      <c r="S31" s="305">
        <v>0</v>
      </c>
      <c r="T31" s="305">
        <v>0.20799999999999999</v>
      </c>
      <c r="U31" s="305">
        <v>0</v>
      </c>
      <c r="V31" s="305"/>
      <c r="W31" s="305">
        <v>0</v>
      </c>
      <c r="X31" s="305">
        <v>0</v>
      </c>
      <c r="Y31" s="305">
        <v>0.441</v>
      </c>
      <c r="Z31" s="305"/>
      <c r="AA31" s="305"/>
      <c r="AB31" s="305">
        <v>0</v>
      </c>
      <c r="AC31" s="305">
        <v>0</v>
      </c>
      <c r="AD31" s="305">
        <v>0</v>
      </c>
      <c r="AE31" s="305">
        <v>0</v>
      </c>
      <c r="AF31" s="305">
        <v>0</v>
      </c>
      <c r="AG31" s="305">
        <v>0</v>
      </c>
      <c r="AH31" s="305">
        <v>0</v>
      </c>
      <c r="AI31" s="305">
        <v>0</v>
      </c>
      <c r="AJ31" s="305">
        <v>0</v>
      </c>
      <c r="AK31" s="305">
        <v>0</v>
      </c>
      <c r="AL31" s="305">
        <v>0</v>
      </c>
      <c r="AM31" s="305">
        <v>0</v>
      </c>
      <c r="AN31" s="305">
        <v>0</v>
      </c>
      <c r="AO31" s="305">
        <v>0</v>
      </c>
      <c r="AP31" s="305">
        <v>0</v>
      </c>
      <c r="AQ31" s="305">
        <v>0</v>
      </c>
      <c r="AR31" s="305">
        <v>0</v>
      </c>
      <c r="AS31" s="305">
        <v>0</v>
      </c>
      <c r="AT31" s="305">
        <v>0</v>
      </c>
      <c r="AU31" s="305">
        <v>0</v>
      </c>
      <c r="AV31" s="309">
        <v>0</v>
      </c>
      <c r="AW31" s="186">
        <f t="shared" si="4"/>
        <v>231.57300000000001</v>
      </c>
      <c r="AX31" s="177">
        <f t="shared" si="5"/>
        <v>5.9238282959398328E-2</v>
      </c>
      <c r="AY31" s="165">
        <f t="shared" si="6"/>
        <v>1.4336731829703534E-3</v>
      </c>
    </row>
    <row r="32" spans="2:51" ht="13.5" thickBot="1" x14ac:dyDescent="0.25">
      <c r="B32" s="172" t="str">
        <f t="shared" si="3"/>
        <v>Oxford</v>
      </c>
      <c r="C32" s="548">
        <v>0</v>
      </c>
      <c r="D32" s="549">
        <v>704</v>
      </c>
      <c r="E32" s="549">
        <v>0</v>
      </c>
      <c r="F32" s="549">
        <v>0</v>
      </c>
      <c r="G32" s="549">
        <v>0</v>
      </c>
      <c r="H32" s="549">
        <v>2.4E-2</v>
      </c>
      <c r="I32" s="549">
        <v>0</v>
      </c>
      <c r="J32" s="549">
        <v>0</v>
      </c>
      <c r="K32" s="549">
        <v>0</v>
      </c>
      <c r="L32" s="550">
        <v>1.01</v>
      </c>
      <c r="M32" s="549">
        <v>0.04</v>
      </c>
      <c r="N32" s="551"/>
      <c r="O32" s="549">
        <v>4.9000000000000002E-2</v>
      </c>
      <c r="P32" s="549">
        <v>0.59</v>
      </c>
      <c r="Q32" s="549">
        <v>0</v>
      </c>
      <c r="R32" s="549">
        <v>4.9000000000000002E-2</v>
      </c>
      <c r="S32" s="549">
        <v>0</v>
      </c>
      <c r="T32" s="549">
        <v>3.5000000000000001E-3</v>
      </c>
      <c r="U32" s="549">
        <v>3.5999999999999997E-2</v>
      </c>
      <c r="V32" s="549"/>
      <c r="W32" s="549">
        <v>4.0000000000000001E-3</v>
      </c>
      <c r="X32" s="549">
        <v>0</v>
      </c>
      <c r="Y32" s="549">
        <v>3.8E-3</v>
      </c>
      <c r="Z32" s="549"/>
      <c r="AA32" s="549"/>
      <c r="AB32" s="549">
        <v>0</v>
      </c>
      <c r="AC32" s="549">
        <v>0</v>
      </c>
      <c r="AD32" s="549">
        <v>0</v>
      </c>
      <c r="AE32" s="549">
        <v>0</v>
      </c>
      <c r="AF32" s="549">
        <v>0</v>
      </c>
      <c r="AG32" s="549">
        <v>0</v>
      </c>
      <c r="AH32" s="549">
        <v>0</v>
      </c>
      <c r="AI32" s="549">
        <v>0</v>
      </c>
      <c r="AJ32" s="549">
        <v>3.3000000000000002E-2</v>
      </c>
      <c r="AK32" s="549">
        <v>0</v>
      </c>
      <c r="AL32" s="549">
        <v>0</v>
      </c>
      <c r="AM32" s="549">
        <v>0</v>
      </c>
      <c r="AN32" s="551">
        <v>0</v>
      </c>
      <c r="AO32" s="549">
        <v>7.38</v>
      </c>
      <c r="AP32" s="549">
        <v>1.7999999999999999E-2</v>
      </c>
      <c r="AQ32" s="549">
        <v>1.6E-2</v>
      </c>
      <c r="AR32" s="549">
        <v>1.5</v>
      </c>
      <c r="AS32" s="549">
        <v>32.130000000000003</v>
      </c>
      <c r="AT32" s="549">
        <v>0</v>
      </c>
      <c r="AU32" s="549">
        <v>0</v>
      </c>
      <c r="AV32" s="549">
        <v>2.2849999999999999E-2</v>
      </c>
      <c r="AW32" s="186">
        <f t="shared" si="4"/>
        <v>746.90914999999984</v>
      </c>
      <c r="AX32" s="177">
        <f t="shared" si="5"/>
        <v>0.19106551961007406</v>
      </c>
      <c r="AY32" s="165">
        <f t="shared" si="6"/>
        <v>5.6091627743481122E-2</v>
      </c>
    </row>
    <row r="33" spans="2:52" ht="13.5" thickBot="1" x14ac:dyDescent="0.25">
      <c r="B33" s="172" t="str">
        <f t="shared" si="3"/>
        <v>RALPP</v>
      </c>
      <c r="C33" s="285">
        <v>0</v>
      </c>
      <c r="D33" s="284">
        <v>662</v>
      </c>
      <c r="E33" s="284">
        <v>2</v>
      </c>
      <c r="F33" s="284">
        <v>1.1000000000000001</v>
      </c>
      <c r="G33" s="284">
        <v>0</v>
      </c>
      <c r="H33" s="284">
        <v>0</v>
      </c>
      <c r="I33" s="284">
        <v>0</v>
      </c>
      <c r="J33" s="284">
        <v>0</v>
      </c>
      <c r="K33" s="284">
        <v>0</v>
      </c>
      <c r="L33" s="286">
        <v>842</v>
      </c>
      <c r="M33" s="284">
        <v>0.27</v>
      </c>
      <c r="N33" s="284">
        <v>0</v>
      </c>
      <c r="O33" s="284">
        <v>0</v>
      </c>
      <c r="P33" s="284">
        <v>0.14000000000000001</v>
      </c>
      <c r="Q33" s="284">
        <v>0</v>
      </c>
      <c r="R33" s="284">
        <v>0.08</v>
      </c>
      <c r="S33" s="284">
        <v>0</v>
      </c>
      <c r="T33" s="284">
        <v>0</v>
      </c>
      <c r="U33" s="284">
        <v>0.03</v>
      </c>
      <c r="V33" s="284"/>
      <c r="W33" s="284">
        <v>1.8</v>
      </c>
      <c r="X33" s="284">
        <v>0</v>
      </c>
      <c r="Y33" s="284">
        <v>305</v>
      </c>
      <c r="Z33" s="284"/>
      <c r="AA33" s="284">
        <v>0</v>
      </c>
      <c r="AB33" s="284">
        <v>21</v>
      </c>
      <c r="AC33" s="284">
        <v>0.59</v>
      </c>
      <c r="AD33" s="284">
        <v>0</v>
      </c>
      <c r="AE33" s="284">
        <v>0</v>
      </c>
      <c r="AF33" s="284">
        <v>0</v>
      </c>
      <c r="AG33" s="284">
        <v>0</v>
      </c>
      <c r="AH33" s="284">
        <v>0</v>
      </c>
      <c r="AI33" s="284">
        <v>0</v>
      </c>
      <c r="AJ33" s="284">
        <v>0.03</v>
      </c>
      <c r="AK33" s="284">
        <v>0</v>
      </c>
      <c r="AL33" s="284">
        <v>0</v>
      </c>
      <c r="AM33" s="284">
        <v>0</v>
      </c>
      <c r="AN33" s="284">
        <v>0</v>
      </c>
      <c r="AO33" s="284">
        <v>0</v>
      </c>
      <c r="AP33" s="284">
        <v>0</v>
      </c>
      <c r="AQ33" s="284">
        <v>0.03</v>
      </c>
      <c r="AR33" s="284">
        <v>0.7</v>
      </c>
      <c r="AS33" s="284">
        <v>0</v>
      </c>
      <c r="AT33" s="284">
        <v>0</v>
      </c>
      <c r="AU33" s="284">
        <v>0</v>
      </c>
      <c r="AV33" s="284">
        <v>0.65</v>
      </c>
      <c r="AW33" s="186">
        <f t="shared" si="4"/>
        <v>1837.4199999999998</v>
      </c>
      <c r="AX33" s="177">
        <f t="shared" si="5"/>
        <v>0.47002718743228988</v>
      </c>
      <c r="AY33" s="165">
        <f t="shared" si="6"/>
        <v>1.5467340074669834E-2</v>
      </c>
    </row>
    <row r="34" spans="2:52" ht="13.5" thickBot="1" x14ac:dyDescent="0.25">
      <c r="B34" s="172" t="str">
        <f t="shared" si="3"/>
        <v>Sussex</v>
      </c>
      <c r="C34" s="183"/>
      <c r="D34" s="287">
        <v>44.6259765625</v>
      </c>
      <c r="E34" s="288"/>
      <c r="F34" s="288"/>
      <c r="G34" s="288"/>
      <c r="H34" s="288"/>
      <c r="I34" s="288"/>
      <c r="J34" s="288"/>
      <c r="K34" s="288"/>
      <c r="L34" s="289"/>
      <c r="M34" s="290">
        <v>0.01</v>
      </c>
      <c r="N34" s="288"/>
      <c r="O34" s="288"/>
      <c r="P34" s="288"/>
      <c r="Q34" s="288"/>
      <c r="R34" s="288"/>
      <c r="S34" s="288">
        <v>0</v>
      </c>
      <c r="T34" s="280"/>
      <c r="U34" s="280"/>
      <c r="V34" s="280"/>
      <c r="W34" s="280"/>
      <c r="X34" s="280"/>
      <c r="Y34" s="280"/>
      <c r="Z34" s="280"/>
      <c r="AA34" s="280"/>
      <c r="AB34" s="280"/>
      <c r="AC34" s="280"/>
      <c r="AD34" s="280"/>
      <c r="AE34" s="280"/>
      <c r="AF34" s="280"/>
      <c r="AG34" s="280"/>
      <c r="AH34" s="280">
        <v>0</v>
      </c>
      <c r="AI34" s="280"/>
      <c r="AJ34" s="280"/>
      <c r="AK34" s="280"/>
      <c r="AL34" s="280"/>
      <c r="AM34" s="280">
        <v>1</v>
      </c>
      <c r="AN34" s="280"/>
      <c r="AO34" s="280"/>
      <c r="AP34" s="280"/>
      <c r="AQ34" s="280"/>
      <c r="AR34" s="280"/>
      <c r="AS34" s="280"/>
      <c r="AT34" s="280"/>
      <c r="AU34" s="280"/>
      <c r="AV34" s="237"/>
      <c r="AW34" s="186">
        <f t="shared" si="4"/>
        <v>45.635976562499998</v>
      </c>
      <c r="AX34" s="177">
        <f t="shared" si="5"/>
        <v>1.1674059120613565E-2</v>
      </c>
      <c r="AY34" s="165">
        <f t="shared" si="6"/>
        <v>2.2131661817661977E-2</v>
      </c>
    </row>
    <row r="35" spans="2:52" ht="13.5" thickBot="1" x14ac:dyDescent="0.25">
      <c r="B35" s="171"/>
      <c r="C35" s="210"/>
      <c r="D35" s="211"/>
      <c r="E35" s="211"/>
      <c r="F35" s="211"/>
      <c r="G35" s="211"/>
      <c r="H35" s="211"/>
      <c r="I35" s="211"/>
      <c r="J35" s="211"/>
      <c r="K35" s="211"/>
      <c r="L35" s="233"/>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181"/>
      <c r="AW35" s="175"/>
      <c r="AX35" s="178"/>
      <c r="AY35" s="178"/>
    </row>
    <row r="36" spans="2:52" ht="13.5" thickBot="1" x14ac:dyDescent="0.25">
      <c r="B36" s="169" t="s">
        <v>19</v>
      </c>
      <c r="C36" s="168">
        <f>SUM(C28:C34)</f>
        <v>446</v>
      </c>
      <c r="D36" s="168">
        <f t="shared" ref="D36:AV36" si="7">SUM(D28:D34)</f>
        <v>1856.4259765625</v>
      </c>
      <c r="E36" s="168">
        <f t="shared" si="7"/>
        <v>2.11</v>
      </c>
      <c r="F36" s="168">
        <f t="shared" si="7"/>
        <v>1.2000000000000002</v>
      </c>
      <c r="G36" s="168">
        <f t="shared" si="7"/>
        <v>0.376</v>
      </c>
      <c r="H36" s="168">
        <f t="shared" si="7"/>
        <v>5.8000000000000003E-2</v>
      </c>
      <c r="I36" s="168">
        <f t="shared" si="7"/>
        <v>0</v>
      </c>
      <c r="J36" s="168">
        <f t="shared" si="7"/>
        <v>0</v>
      </c>
      <c r="K36" s="168">
        <f t="shared" si="7"/>
        <v>0</v>
      </c>
      <c r="L36" s="168">
        <f t="shared" si="7"/>
        <v>1227.1109999999999</v>
      </c>
      <c r="M36" s="168">
        <f t="shared" si="7"/>
        <v>0.34100000000000003</v>
      </c>
      <c r="N36" s="168">
        <f t="shared" si="7"/>
        <v>0</v>
      </c>
      <c r="O36" s="168">
        <f t="shared" si="7"/>
        <v>4.9000000000000002E-2</v>
      </c>
      <c r="P36" s="168">
        <f t="shared" si="7"/>
        <v>0.73</v>
      </c>
      <c r="Q36" s="168">
        <f t="shared" si="7"/>
        <v>0</v>
      </c>
      <c r="R36" s="168">
        <f t="shared" si="7"/>
        <v>0.14900000000000002</v>
      </c>
      <c r="S36" s="168">
        <f t="shared" si="7"/>
        <v>0</v>
      </c>
      <c r="T36" s="168">
        <f t="shared" si="7"/>
        <v>0.3715</v>
      </c>
      <c r="U36" s="168">
        <f t="shared" si="7"/>
        <v>9.6000000000000002E-2</v>
      </c>
      <c r="V36" s="168">
        <f t="shared" si="7"/>
        <v>0</v>
      </c>
      <c r="W36" s="168">
        <f t="shared" si="7"/>
        <v>2.3140000000000001</v>
      </c>
      <c r="X36" s="168">
        <f t="shared" si="7"/>
        <v>0</v>
      </c>
      <c r="Y36" s="168">
        <f t="shared" si="7"/>
        <v>305.49680000000001</v>
      </c>
      <c r="Z36" s="168">
        <f t="shared" si="7"/>
        <v>0</v>
      </c>
      <c r="AA36" s="168">
        <f t="shared" si="7"/>
        <v>0</v>
      </c>
      <c r="AB36" s="168">
        <f t="shared" si="7"/>
        <v>21</v>
      </c>
      <c r="AC36" s="168">
        <f t="shared" si="7"/>
        <v>0.59</v>
      </c>
      <c r="AD36" s="168">
        <f t="shared" si="7"/>
        <v>0</v>
      </c>
      <c r="AE36" s="168">
        <f t="shared" si="7"/>
        <v>0</v>
      </c>
      <c r="AF36" s="168">
        <f t="shared" si="7"/>
        <v>1.21</v>
      </c>
      <c r="AG36" s="168">
        <f t="shared" si="7"/>
        <v>0</v>
      </c>
      <c r="AH36" s="168">
        <f t="shared" si="7"/>
        <v>0</v>
      </c>
      <c r="AI36" s="168">
        <f t="shared" si="7"/>
        <v>0</v>
      </c>
      <c r="AJ36" s="168">
        <f t="shared" si="7"/>
        <v>8.3000000000000004E-2</v>
      </c>
      <c r="AK36" s="168">
        <f t="shared" si="7"/>
        <v>0</v>
      </c>
      <c r="AL36" s="168">
        <f t="shared" si="7"/>
        <v>0</v>
      </c>
      <c r="AM36" s="168">
        <f t="shared" si="7"/>
        <v>1</v>
      </c>
      <c r="AN36" s="168">
        <f>SUM(AN28:AN34)</f>
        <v>0</v>
      </c>
      <c r="AO36" s="168">
        <f t="shared" si="7"/>
        <v>7.38</v>
      </c>
      <c r="AP36" s="168">
        <f t="shared" si="7"/>
        <v>1.7999999999999999E-2</v>
      </c>
      <c r="AQ36" s="168">
        <f t="shared" si="7"/>
        <v>4.5999999999999999E-2</v>
      </c>
      <c r="AR36" s="168">
        <f t="shared" si="7"/>
        <v>2.2000000000000002</v>
      </c>
      <c r="AS36" s="168">
        <f t="shared" si="7"/>
        <v>32.130000000000003</v>
      </c>
      <c r="AT36" s="168">
        <f t="shared" si="7"/>
        <v>0</v>
      </c>
      <c r="AU36" s="168">
        <f t="shared" si="7"/>
        <v>0</v>
      </c>
      <c r="AV36" s="168">
        <f t="shared" si="7"/>
        <v>0.69284999999999997</v>
      </c>
      <c r="AW36" s="179">
        <f>SUM(AW28:AW35)</f>
        <v>3909.1781265624995</v>
      </c>
      <c r="AX36" s="177">
        <f>AW36/$AW$36</f>
        <v>1</v>
      </c>
      <c r="AY36" s="182">
        <f>(AW36-(C36+D36+L36+Y36))/AW36</f>
        <v>1.8966736127012392E-2</v>
      </c>
    </row>
    <row r="38" spans="2:52" x14ac:dyDescent="0.2">
      <c r="AB38" s="166"/>
      <c r="AZ38" s="166"/>
    </row>
    <row r="41" spans="2:52" x14ac:dyDescent="0.2">
      <c r="C41" s="170" t="s">
        <v>148</v>
      </c>
      <c r="D41" s="170"/>
      <c r="E41" s="170"/>
      <c r="AT41" s="202"/>
    </row>
  </sheetData>
  <mergeCells count="4">
    <mergeCell ref="B2:F2"/>
    <mergeCell ref="C3:F3"/>
    <mergeCell ref="C4:F4"/>
    <mergeCell ref="C5:F5"/>
  </mergeCells>
  <phoneticPr fontId="3" type="noConversion"/>
  <conditionalFormatting sqref="C11:AU13 C17:AU19 C15:AU15">
    <cfRule type="cellIs" dxfId="5" priority="7" stopIfTrue="1" operator="equal">
      <formula>1</formula>
    </cfRule>
  </conditionalFormatting>
  <conditionalFormatting sqref="C11:AV13 C15:AV15">
    <cfRule type="cellIs" dxfId="4" priority="6" stopIfTrue="1" operator="equal">
      <formula>1</formula>
    </cfRule>
  </conditionalFormatting>
  <conditionalFormatting sqref="C16:AU16">
    <cfRule type="cellIs" dxfId="3" priority="4" stopIfTrue="1" operator="equal">
      <formula>1</formula>
    </cfRule>
  </conditionalFormatting>
  <conditionalFormatting sqref="C16:AV16">
    <cfRule type="cellIs" dxfId="2" priority="3" stopIfTrue="1" operator="equal">
      <formula>1</formula>
    </cfRule>
  </conditionalFormatting>
  <conditionalFormatting sqref="C14:AU14">
    <cfRule type="cellIs" dxfId="1" priority="2" stopIfTrue="1" operator="equal">
      <formula>1</formula>
    </cfRule>
  </conditionalFormatting>
  <conditionalFormatting sqref="C14:AV14">
    <cfRule type="cellIs" dxfId="0" priority="1" stopIfTrue="1" operator="equal">
      <formula>1</formula>
    </cfRule>
  </conditionalFormatting>
  <hyperlinks>
    <hyperlink ref="K10" r:id="rId1"/>
  </hyperlinks>
  <pageMargins left="0.75" right="0.75" top="1" bottom="1" header="0.5" footer="0.5"/>
  <pageSetup paperSize="9" scale="51"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0"/>
  <sheetViews>
    <sheetView showGridLines="0" topLeftCell="A8" zoomScale="75" zoomScaleNormal="75" zoomScalePageLayoutView="75" workbookViewId="0">
      <selection activeCell="D13" sqref="D13:I16"/>
    </sheetView>
  </sheetViews>
  <sheetFormatPr defaultColWidth="8.85546875" defaultRowHeight="12.75" x14ac:dyDescent="0.2"/>
  <cols>
    <col min="1" max="1" width="9.140625" customWidth="1"/>
    <col min="2" max="2" width="20.140625" customWidth="1"/>
    <col min="3" max="3" width="22.140625" customWidth="1"/>
  </cols>
  <sheetData>
    <row r="1" spans="2:11" ht="13.5" thickBot="1" x14ac:dyDescent="0.25"/>
    <row r="2" spans="2:11" x14ac:dyDescent="0.2">
      <c r="B2" s="19" t="s">
        <v>33</v>
      </c>
      <c r="C2" s="20"/>
    </row>
    <row r="3" spans="2:11" x14ac:dyDescent="0.2">
      <c r="B3" s="21" t="s">
        <v>34</v>
      </c>
      <c r="C3" s="30" t="str">
        <f>Metrics!B3</f>
        <v>SouthGrid</v>
      </c>
    </row>
    <row r="4" spans="2:11" x14ac:dyDescent="0.2">
      <c r="B4" s="21" t="s">
        <v>21</v>
      </c>
      <c r="C4" s="30" t="str">
        <f>Metrics!B4</f>
        <v>Q4 2017</v>
      </c>
    </row>
    <row r="5" spans="2:11" ht="13.5" thickBot="1" x14ac:dyDescent="0.25">
      <c r="B5" s="22" t="s">
        <v>25</v>
      </c>
      <c r="C5" s="31" t="str">
        <f>Metrics!B5</f>
        <v>Pete Gronbech</v>
      </c>
    </row>
    <row r="7" spans="2:11" ht="13.5" thickBot="1" x14ac:dyDescent="0.25">
      <c r="B7" s="9" t="s">
        <v>32</v>
      </c>
      <c r="C7" s="9"/>
    </row>
    <row r="8" spans="2:11" ht="13.5" customHeight="1" thickBot="1" x14ac:dyDescent="0.25">
      <c r="B8" s="10"/>
      <c r="C8" s="11"/>
      <c r="D8" s="370" t="s">
        <v>1</v>
      </c>
      <c r="E8" s="371"/>
      <c r="F8" s="372"/>
      <c r="G8" s="371" t="s">
        <v>2</v>
      </c>
      <c r="H8" s="371"/>
      <c r="I8" s="372"/>
    </row>
    <row r="9" spans="2:11" ht="13.5" thickBot="1" x14ac:dyDescent="0.25">
      <c r="B9" s="12" t="s">
        <v>18</v>
      </c>
      <c r="C9" s="13" t="s">
        <v>5</v>
      </c>
      <c r="D9" s="14" t="s">
        <v>0</v>
      </c>
      <c r="E9" s="15" t="s">
        <v>3</v>
      </c>
      <c r="F9" s="16" t="s">
        <v>4</v>
      </c>
      <c r="G9" s="17" t="s">
        <v>0</v>
      </c>
      <c r="H9" s="15" t="s">
        <v>3</v>
      </c>
      <c r="I9" s="18" t="s">
        <v>4</v>
      </c>
    </row>
    <row r="10" spans="2:11" x14ac:dyDescent="0.2">
      <c r="B10" s="42"/>
      <c r="C10" s="43"/>
      <c r="D10" s="1"/>
      <c r="E10" s="2"/>
      <c r="F10" s="44"/>
      <c r="G10" s="45"/>
      <c r="H10" s="2"/>
      <c r="I10" s="3"/>
    </row>
    <row r="11" spans="2:11" x14ac:dyDescent="0.2">
      <c r="B11" s="46"/>
      <c r="C11" s="47"/>
      <c r="D11" s="226"/>
      <c r="E11" s="214"/>
      <c r="F11" s="227"/>
      <c r="G11" s="213"/>
      <c r="H11" s="214"/>
      <c r="I11" s="228"/>
    </row>
    <row r="12" spans="2:11" x14ac:dyDescent="0.2">
      <c r="B12" s="48"/>
      <c r="C12" s="49"/>
      <c r="D12" s="183"/>
      <c r="E12" s="181"/>
      <c r="F12" s="185"/>
      <c r="G12" s="180"/>
      <c r="H12" s="181"/>
      <c r="I12" s="184"/>
    </row>
    <row r="13" spans="2:11" x14ac:dyDescent="0.2">
      <c r="B13" s="48" t="str">
        <f>Resources!A12</f>
        <v>Birmingham</v>
      </c>
      <c r="C13" s="142" t="s">
        <v>142</v>
      </c>
      <c r="D13" s="542">
        <v>0.5</v>
      </c>
      <c r="E13" s="542">
        <v>0.5</v>
      </c>
      <c r="F13" s="542">
        <v>0.5</v>
      </c>
      <c r="G13" s="543"/>
      <c r="H13" s="543"/>
      <c r="I13" s="543"/>
      <c r="J13" s="187"/>
    </row>
    <row r="14" spans="2:11" x14ac:dyDescent="0.2">
      <c r="B14" s="48"/>
      <c r="C14" s="142"/>
      <c r="D14" s="242"/>
      <c r="E14" s="543"/>
      <c r="F14" s="243"/>
      <c r="G14" s="543"/>
      <c r="H14" s="543"/>
      <c r="I14" s="543"/>
      <c r="J14" s="187"/>
      <c r="K14" s="257"/>
    </row>
    <row r="15" spans="2:11" x14ac:dyDescent="0.2">
      <c r="B15" s="48"/>
      <c r="C15" s="49"/>
      <c r="D15" s="242"/>
      <c r="E15" s="241"/>
      <c r="F15" s="243"/>
      <c r="G15" s="543"/>
      <c r="H15" s="241"/>
      <c r="I15" s="544"/>
    </row>
    <row r="16" spans="2:11" x14ac:dyDescent="0.2">
      <c r="B16" s="159" t="str">
        <f>Resources!A13</f>
        <v>Bristol</v>
      </c>
      <c r="C16" s="142" t="s">
        <v>141</v>
      </c>
      <c r="D16" s="545"/>
      <c r="E16" s="546"/>
      <c r="F16" s="547"/>
      <c r="G16" s="545">
        <v>0.2</v>
      </c>
      <c r="H16" s="546">
        <v>0.2</v>
      </c>
      <c r="I16" s="547">
        <v>0.2</v>
      </c>
      <c r="J16" s="202"/>
    </row>
    <row r="17" spans="2:11" x14ac:dyDescent="0.2">
      <c r="B17" s="48"/>
      <c r="C17" s="142" t="s">
        <v>194</v>
      </c>
      <c r="D17" s="262"/>
      <c r="E17" s="263"/>
      <c r="F17" s="264"/>
      <c r="G17" s="262"/>
      <c r="H17" s="263"/>
      <c r="I17" s="264"/>
      <c r="J17" s="202"/>
    </row>
    <row r="18" spans="2:11" x14ac:dyDescent="0.2">
      <c r="B18" s="48" t="str">
        <f>Resources!A14</f>
        <v>Cambridge</v>
      </c>
      <c r="C18" s="142"/>
      <c r="D18" s="183"/>
      <c r="E18" s="181"/>
      <c r="F18" s="192"/>
      <c r="G18" s="180"/>
      <c r="H18" s="181"/>
      <c r="I18" s="193"/>
    </row>
    <row r="19" spans="2:11" x14ac:dyDescent="0.2">
      <c r="B19" s="48"/>
      <c r="C19" s="142" t="s">
        <v>151</v>
      </c>
      <c r="D19" s="261"/>
      <c r="E19" s="265"/>
      <c r="F19" s="266"/>
      <c r="G19" s="304">
        <v>0.5</v>
      </c>
      <c r="H19" s="305">
        <v>0.5</v>
      </c>
      <c r="I19" s="306">
        <v>0.5</v>
      </c>
      <c r="J19" s="234"/>
      <c r="K19" s="221"/>
    </row>
    <row r="20" spans="2:11" x14ac:dyDescent="0.2">
      <c r="B20" s="48" t="str">
        <f>Resources!A15</f>
        <v>Oxford</v>
      </c>
      <c r="C20" s="142"/>
      <c r="D20" s="183"/>
      <c r="E20" s="181"/>
      <c r="F20" s="185"/>
      <c r="G20" s="180"/>
      <c r="H20" s="181"/>
      <c r="I20" s="184"/>
    </row>
    <row r="21" spans="2:11" ht="13.5" thickBot="1" x14ac:dyDescent="0.25">
      <c r="B21" s="48"/>
      <c r="C21" s="142" t="s">
        <v>208</v>
      </c>
      <c r="D21" s="242">
        <v>0.5</v>
      </c>
      <c r="E21" s="241">
        <v>0.5</v>
      </c>
      <c r="F21" s="243">
        <v>0.5</v>
      </c>
      <c r="G21" s="242"/>
      <c r="H21" s="241"/>
      <c r="I21" s="243"/>
    </row>
    <row r="22" spans="2:11" ht="13.5" thickBot="1" x14ac:dyDescent="0.25">
      <c r="B22" s="50"/>
      <c r="C22" s="162" t="s">
        <v>140</v>
      </c>
      <c r="D22" s="244">
        <v>0.5</v>
      </c>
      <c r="E22" s="245">
        <v>0.5</v>
      </c>
      <c r="F22" s="246">
        <v>0.5</v>
      </c>
      <c r="G22" s="242"/>
      <c r="H22" s="241"/>
      <c r="I22" s="243"/>
    </row>
    <row r="23" spans="2:11" x14ac:dyDescent="0.2">
      <c r="B23" s="50" t="str">
        <f>Resources!A16</f>
        <v>RALPP</v>
      </c>
      <c r="C23" s="215" t="s">
        <v>190</v>
      </c>
      <c r="D23" s="310">
        <v>0.4</v>
      </c>
      <c r="E23" s="311">
        <v>0.4</v>
      </c>
      <c r="F23" s="312">
        <v>0.4</v>
      </c>
      <c r="G23" s="313">
        <v>0.4</v>
      </c>
      <c r="H23" s="311">
        <v>0.4</v>
      </c>
      <c r="I23" s="314">
        <v>0.4</v>
      </c>
    </row>
    <row r="24" spans="2:11" s="166" customFormat="1" x14ac:dyDescent="0.2">
      <c r="B24" s="50"/>
      <c r="C24" s="215" t="s">
        <v>143</v>
      </c>
      <c r="D24" s="310">
        <v>0.2</v>
      </c>
      <c r="E24" s="311">
        <v>0.2</v>
      </c>
      <c r="F24" s="312">
        <v>0.2</v>
      </c>
      <c r="G24" s="313">
        <v>0.3</v>
      </c>
      <c r="H24" s="311">
        <v>0.3</v>
      </c>
      <c r="I24" s="314">
        <v>0.3</v>
      </c>
    </row>
    <row r="25" spans="2:11" s="166" customFormat="1" x14ac:dyDescent="0.2">
      <c r="B25" s="212"/>
      <c r="C25" s="215"/>
      <c r="D25" s="295"/>
      <c r="E25" s="291"/>
      <c r="F25" s="292"/>
      <c r="G25" s="293"/>
      <c r="H25" s="291"/>
      <c r="I25" s="294"/>
    </row>
    <row r="26" spans="2:11" x14ac:dyDescent="0.2">
      <c r="B26" s="191" t="s">
        <v>145</v>
      </c>
      <c r="C26" s="164"/>
      <c r="D26" s="207"/>
      <c r="E26" s="208"/>
      <c r="F26" s="209"/>
      <c r="G26" s="219"/>
      <c r="H26" s="208"/>
      <c r="I26" s="220"/>
      <c r="J26" s="202"/>
      <c r="K26" s="163" t="s">
        <v>156</v>
      </c>
    </row>
    <row r="27" spans="2:11" s="166" customFormat="1" x14ac:dyDescent="0.2">
      <c r="B27" s="218"/>
      <c r="C27" s="274" t="s">
        <v>240</v>
      </c>
      <c r="D27" s="296"/>
      <c r="E27" s="297"/>
      <c r="F27" s="298"/>
      <c r="G27" s="299">
        <v>0.1</v>
      </c>
      <c r="H27" s="299">
        <v>0.1</v>
      </c>
      <c r="I27" s="299">
        <v>0.1</v>
      </c>
      <c r="J27" s="202"/>
      <c r="K27" s="163"/>
    </row>
    <row r="28" spans="2:11" ht="13.5" thickBot="1" x14ac:dyDescent="0.25">
      <c r="B28" s="51"/>
      <c r="C28" s="275" t="s">
        <v>241</v>
      </c>
      <c r="D28" s="210"/>
      <c r="E28" s="211"/>
      <c r="F28" s="300"/>
      <c r="G28" s="301">
        <v>0.4</v>
      </c>
      <c r="H28" s="302">
        <v>0.4</v>
      </c>
      <c r="I28" s="303">
        <v>0.4</v>
      </c>
      <c r="J28" s="202"/>
    </row>
    <row r="29" spans="2:11" ht="13.5" thickBot="1" x14ac:dyDescent="0.25">
      <c r="B29" s="52" t="s">
        <v>19</v>
      </c>
      <c r="C29" s="53"/>
      <c r="D29" s="54">
        <f t="shared" ref="D29:I29" si="0">SUM(D10:D28)</f>
        <v>2.1</v>
      </c>
      <c r="E29" s="55">
        <f t="shared" si="0"/>
        <v>2.1</v>
      </c>
      <c r="F29" s="56">
        <f t="shared" si="0"/>
        <v>2.1</v>
      </c>
      <c r="G29" s="54">
        <f t="shared" si="0"/>
        <v>1.9000000000000004</v>
      </c>
      <c r="H29" s="55">
        <f t="shared" si="0"/>
        <v>1.9000000000000004</v>
      </c>
      <c r="I29" s="56">
        <f t="shared" si="0"/>
        <v>1.9000000000000004</v>
      </c>
    </row>
    <row r="31" spans="2:11" ht="13.5" thickBot="1" x14ac:dyDescent="0.25">
      <c r="B31" s="9" t="s">
        <v>126</v>
      </c>
    </row>
    <row r="32" spans="2:11" ht="13.5" customHeight="1" thickBot="1" x14ac:dyDescent="0.25">
      <c r="B32" s="58"/>
      <c r="C32" s="59"/>
      <c r="D32" s="373" t="s">
        <v>116</v>
      </c>
      <c r="E32" s="374"/>
      <c r="F32" s="375"/>
      <c r="G32" s="376" t="s">
        <v>2</v>
      </c>
      <c r="H32" s="374"/>
      <c r="I32" s="375"/>
    </row>
    <row r="33" spans="2:9" ht="13.5" thickBot="1" x14ac:dyDescent="0.25">
      <c r="B33" s="60" t="s">
        <v>18</v>
      </c>
      <c r="C33" s="61" t="s">
        <v>5</v>
      </c>
      <c r="D33" s="62" t="s">
        <v>0</v>
      </c>
      <c r="E33" s="63" t="s">
        <v>3</v>
      </c>
      <c r="F33" s="64" t="s">
        <v>4</v>
      </c>
      <c r="G33" s="62" t="s">
        <v>0</v>
      </c>
      <c r="H33" s="63" t="s">
        <v>3</v>
      </c>
      <c r="I33" s="64" t="s">
        <v>4</v>
      </c>
    </row>
    <row r="34" spans="2:9" ht="13.5" thickBot="1" x14ac:dyDescent="0.25">
      <c r="B34" s="149"/>
      <c r="C34" s="150"/>
      <c r="D34" s="151"/>
      <c r="E34" s="152"/>
      <c r="F34" s="153"/>
      <c r="G34" s="151"/>
      <c r="H34" s="152"/>
      <c r="I34" s="153"/>
    </row>
    <row r="35" spans="2:9" ht="13.5" thickBot="1" x14ac:dyDescent="0.25">
      <c r="B35" s="65"/>
      <c r="C35" s="52"/>
      <c r="D35" s="66"/>
      <c r="E35" s="67"/>
      <c r="F35" s="68"/>
      <c r="G35" s="66"/>
      <c r="H35" s="67"/>
      <c r="I35" s="68"/>
    </row>
    <row r="40" spans="2:9" x14ac:dyDescent="0.2">
      <c r="C40" s="166"/>
    </row>
  </sheetData>
  <mergeCells count="4">
    <mergeCell ref="D8:F8"/>
    <mergeCell ref="G8:I8"/>
    <mergeCell ref="D32:F32"/>
    <mergeCell ref="G32:I32"/>
  </mergeCells>
  <phoneticPr fontId="3" type="noConversion"/>
  <pageMargins left="0.75" right="0.75" top="1" bottom="1" header="0.5" footer="0.5"/>
  <pageSetup paperSize="9" orientation="landscape"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94"/>
  <sheetViews>
    <sheetView showGridLines="0" topLeftCell="A6" workbookViewId="0">
      <selection activeCell="H9" sqref="H9:L9"/>
    </sheetView>
  </sheetViews>
  <sheetFormatPr defaultColWidth="8.85546875" defaultRowHeight="12.75" x14ac:dyDescent="0.2"/>
  <cols>
    <col min="1" max="1" width="9.140625" customWidth="1"/>
    <col min="2" max="2" width="11.85546875" customWidth="1"/>
    <col min="3" max="3" width="22.85546875" customWidth="1"/>
    <col min="4" max="5" width="8.85546875" customWidth="1"/>
    <col min="6" max="6" width="10.7109375" customWidth="1"/>
    <col min="7" max="7" width="10.140625" bestFit="1" customWidth="1"/>
    <col min="8" max="10" width="8.85546875" customWidth="1"/>
    <col min="11" max="11" width="13.42578125" customWidth="1"/>
    <col min="12" max="12" width="32" customWidth="1"/>
  </cols>
  <sheetData>
    <row r="1" spans="2:12" ht="13.5" thickBot="1" x14ac:dyDescent="0.25"/>
    <row r="2" spans="2:12" ht="13.5" thickBot="1" x14ac:dyDescent="0.25">
      <c r="B2" s="23" t="s">
        <v>20</v>
      </c>
      <c r="C2" s="24"/>
    </row>
    <row r="3" spans="2:12" x14ac:dyDescent="0.2">
      <c r="B3" s="29" t="s">
        <v>24</v>
      </c>
      <c r="C3" s="32" t="str">
        <f>Metrics!B3</f>
        <v>SouthGrid</v>
      </c>
    </row>
    <row r="4" spans="2:12" x14ac:dyDescent="0.2">
      <c r="B4" s="21" t="s">
        <v>21</v>
      </c>
      <c r="C4" s="30" t="str">
        <f>Metrics!B4</f>
        <v>Q4 2017</v>
      </c>
    </row>
    <row r="5" spans="2:12" ht="13.5" thickBot="1" x14ac:dyDescent="0.25">
      <c r="B5" s="22" t="s">
        <v>25</v>
      </c>
      <c r="C5" s="31" t="str">
        <f>Metrics!B5</f>
        <v>Pete Gronbech</v>
      </c>
    </row>
    <row r="7" spans="2:12" ht="13.5" thickBot="1" x14ac:dyDescent="0.25">
      <c r="B7" s="9" t="s">
        <v>6</v>
      </c>
    </row>
    <row r="8" spans="2:12" ht="16.5" customHeight="1" thickTop="1" thickBot="1" x14ac:dyDescent="0.25">
      <c r="B8" s="111" t="s">
        <v>101</v>
      </c>
      <c r="C8" s="489" t="s">
        <v>7</v>
      </c>
      <c r="D8" s="487"/>
      <c r="E8" s="487"/>
      <c r="F8" s="487"/>
      <c r="G8" s="490"/>
      <c r="H8" s="487" t="s">
        <v>8</v>
      </c>
      <c r="I8" s="487"/>
      <c r="J8" s="487"/>
      <c r="K8" s="487"/>
      <c r="L8" s="488"/>
    </row>
    <row r="9" spans="2:12" ht="125.25" customHeight="1" thickTop="1" thickBot="1" x14ac:dyDescent="0.25">
      <c r="B9" s="112" t="str">
        <f>Resources!A12</f>
        <v>Birmingham</v>
      </c>
      <c r="C9" s="541" t="s">
        <v>271</v>
      </c>
      <c r="D9" s="494"/>
      <c r="E9" s="494"/>
      <c r="F9" s="494"/>
      <c r="G9" s="494"/>
      <c r="H9" s="541" t="s">
        <v>272</v>
      </c>
      <c r="I9" s="494"/>
      <c r="J9" s="494"/>
      <c r="K9" s="494"/>
      <c r="L9" s="494"/>
    </row>
    <row r="10" spans="2:12" ht="199.5" customHeight="1" thickTop="1" thickBot="1" x14ac:dyDescent="0.25">
      <c r="B10" s="112" t="str">
        <f>Resources!A13</f>
        <v>Bristol</v>
      </c>
      <c r="C10" s="495" t="s">
        <v>270</v>
      </c>
      <c r="D10" s="496"/>
      <c r="E10" s="496"/>
      <c r="F10" s="496"/>
      <c r="G10" s="497"/>
      <c r="H10" s="495" t="s">
        <v>261</v>
      </c>
      <c r="I10" s="496"/>
      <c r="J10" s="496"/>
      <c r="K10" s="496"/>
      <c r="L10" s="497"/>
    </row>
    <row r="11" spans="2:12" ht="204" customHeight="1" x14ac:dyDescent="0.2">
      <c r="B11" s="112" t="str">
        <f>Resources!A14</f>
        <v>Cambridge</v>
      </c>
      <c r="C11" s="523" t="s">
        <v>250</v>
      </c>
      <c r="D11" s="524"/>
      <c r="E11" s="524"/>
      <c r="F11" s="524"/>
      <c r="G11" s="525"/>
      <c r="H11" s="526" t="s">
        <v>251</v>
      </c>
      <c r="I11" s="527"/>
      <c r="J11" s="527"/>
      <c r="K11" s="527"/>
      <c r="L11" s="527"/>
    </row>
    <row r="12" spans="2:12" ht="409.5" customHeight="1" x14ac:dyDescent="0.2">
      <c r="B12" s="112" t="str">
        <f>Resources!A15</f>
        <v>Oxford</v>
      </c>
      <c r="C12" s="493" t="s">
        <v>248</v>
      </c>
      <c r="D12" s="492"/>
      <c r="E12" s="492"/>
      <c r="F12" s="492"/>
      <c r="G12" s="492"/>
      <c r="H12" s="491"/>
      <c r="I12" s="492"/>
      <c r="J12" s="492"/>
      <c r="K12" s="492"/>
      <c r="L12" s="492"/>
    </row>
    <row r="13" spans="2:12" ht="201" customHeight="1" x14ac:dyDescent="0.2">
      <c r="B13" s="112" t="str">
        <f>Resources!A16</f>
        <v>RALPP</v>
      </c>
      <c r="C13" s="528" t="s">
        <v>254</v>
      </c>
      <c r="D13" s="529"/>
      <c r="E13" s="529"/>
      <c r="F13" s="529"/>
      <c r="G13" s="529"/>
      <c r="H13" s="528" t="s">
        <v>255</v>
      </c>
      <c r="I13" s="529"/>
      <c r="J13" s="529"/>
      <c r="K13" s="529"/>
      <c r="L13" s="529"/>
    </row>
    <row r="14" spans="2:12" ht="256.5" customHeight="1" thickBot="1" x14ac:dyDescent="0.25">
      <c r="B14" s="113" t="s">
        <v>145</v>
      </c>
      <c r="C14" s="522" t="s">
        <v>244</v>
      </c>
      <c r="D14" s="522"/>
      <c r="E14" s="522"/>
      <c r="F14" s="522"/>
      <c r="G14" s="522"/>
      <c r="H14" s="522" t="s">
        <v>245</v>
      </c>
      <c r="I14" s="522"/>
      <c r="J14" s="522"/>
      <c r="K14" s="522"/>
      <c r="L14" s="522"/>
    </row>
    <row r="15" spans="2:12" ht="13.5" thickTop="1" x14ac:dyDescent="0.2">
      <c r="B15" t="s">
        <v>11</v>
      </c>
    </row>
    <row r="17" spans="2:11" ht="13.5" thickBot="1" x14ac:dyDescent="0.25">
      <c r="B17" s="9" t="s">
        <v>9</v>
      </c>
    </row>
    <row r="18" spans="2:11" ht="13.5" thickBot="1" x14ac:dyDescent="0.25">
      <c r="B18" s="325" t="s">
        <v>10</v>
      </c>
      <c r="C18" s="414"/>
      <c r="D18" s="414"/>
      <c r="E18" s="414"/>
      <c r="F18" s="414"/>
      <c r="G18" s="414" t="s">
        <v>12</v>
      </c>
      <c r="H18" s="414"/>
      <c r="I18" s="414"/>
      <c r="J18" s="414"/>
      <c r="K18" s="415"/>
    </row>
    <row r="19" spans="2:11" ht="31.5" customHeight="1" x14ac:dyDescent="0.2">
      <c r="B19" s="530" t="s">
        <v>154</v>
      </c>
      <c r="C19" s="531"/>
      <c r="D19" s="531"/>
      <c r="E19" s="531"/>
      <c r="F19" s="531"/>
      <c r="G19" s="438" t="s">
        <v>155</v>
      </c>
      <c r="H19" s="439"/>
      <c r="I19" s="439"/>
      <c r="J19" s="439"/>
      <c r="K19" s="440"/>
    </row>
    <row r="20" spans="2:11" ht="64.5" customHeight="1" thickBot="1" x14ac:dyDescent="0.25">
      <c r="B20" s="532"/>
      <c r="C20" s="533"/>
      <c r="D20" s="533"/>
      <c r="E20" s="533"/>
      <c r="F20" s="534"/>
      <c r="G20" s="535"/>
      <c r="H20" s="533"/>
      <c r="I20" s="533"/>
      <c r="J20" s="533"/>
      <c r="K20" s="536"/>
    </row>
    <row r="21" spans="2:11" ht="15" customHeight="1" x14ac:dyDescent="0.2">
      <c r="B21" s="78"/>
      <c r="C21" s="78"/>
      <c r="D21" s="78"/>
      <c r="E21" s="78"/>
      <c r="F21" s="78"/>
      <c r="G21" s="78"/>
      <c r="H21" s="78"/>
      <c r="I21" s="78"/>
      <c r="J21" s="78"/>
      <c r="K21" s="78"/>
    </row>
    <row r="23" spans="2:11" ht="12.75" customHeight="1" thickBot="1" x14ac:dyDescent="0.25">
      <c r="B23" s="9" t="s">
        <v>30</v>
      </c>
    </row>
    <row r="24" spans="2:11" ht="13.5" thickBot="1" x14ac:dyDescent="0.25">
      <c r="B24" s="325" t="s">
        <v>10</v>
      </c>
      <c r="C24" s="414"/>
      <c r="D24" s="414"/>
      <c r="E24" s="414"/>
      <c r="F24" s="414"/>
      <c r="G24" s="414" t="s">
        <v>12</v>
      </c>
      <c r="H24" s="414"/>
      <c r="I24" s="414"/>
      <c r="J24" s="414"/>
      <c r="K24" s="415"/>
    </row>
    <row r="25" spans="2:11" ht="89.25" customHeight="1" x14ac:dyDescent="0.2">
      <c r="B25" s="539" t="s">
        <v>210</v>
      </c>
      <c r="C25" s="537"/>
      <c r="D25" s="537"/>
      <c r="E25" s="537"/>
      <c r="F25" s="540"/>
      <c r="G25" s="438" t="s">
        <v>211</v>
      </c>
      <c r="H25" s="537"/>
      <c r="I25" s="537"/>
      <c r="J25" s="537"/>
      <c r="K25" s="538"/>
    </row>
    <row r="26" spans="2:11" ht="62.25" customHeight="1" x14ac:dyDescent="0.2">
      <c r="B26" s="502"/>
      <c r="C26" s="503"/>
      <c r="D26" s="503"/>
      <c r="E26" s="503"/>
      <c r="F26" s="504"/>
      <c r="G26" s="505"/>
      <c r="H26" s="503"/>
      <c r="I26" s="503"/>
      <c r="J26" s="503"/>
      <c r="K26" s="506"/>
    </row>
    <row r="27" spans="2:11" ht="62.25" customHeight="1" x14ac:dyDescent="0.2">
      <c r="B27" s="516"/>
      <c r="C27" s="503"/>
      <c r="D27" s="503"/>
      <c r="E27" s="503"/>
      <c r="F27" s="504"/>
      <c r="G27" s="517"/>
      <c r="H27" s="503"/>
      <c r="I27" s="503"/>
      <c r="J27" s="503"/>
      <c r="K27" s="506"/>
    </row>
    <row r="28" spans="2:11" ht="15" customHeight="1" thickBot="1" x14ac:dyDescent="0.25">
      <c r="B28" s="518"/>
      <c r="C28" s="508"/>
      <c r="D28" s="508"/>
      <c r="E28" s="508"/>
      <c r="F28" s="508"/>
      <c r="G28" s="507"/>
      <c r="H28" s="508"/>
      <c r="I28" s="508"/>
      <c r="J28" s="508"/>
      <c r="K28" s="509"/>
    </row>
    <row r="29" spans="2:11" ht="25.5" customHeight="1" x14ac:dyDescent="0.2">
      <c r="B29" s="519"/>
      <c r="C29" s="520"/>
      <c r="D29" s="520"/>
      <c r="E29" s="520"/>
      <c r="F29" s="520"/>
      <c r="G29" s="519"/>
      <c r="H29" s="520"/>
      <c r="I29" s="520"/>
      <c r="J29" s="520"/>
      <c r="K29" s="520"/>
    </row>
    <row r="30" spans="2:11" ht="25.5" customHeight="1" x14ac:dyDescent="0.2">
      <c r="B30" s="78"/>
      <c r="C30" s="77"/>
      <c r="D30" s="77"/>
      <c r="E30" s="77"/>
      <c r="F30" s="77"/>
      <c r="G30" s="78"/>
      <c r="H30" s="77"/>
      <c r="I30" s="77"/>
      <c r="J30" s="77"/>
      <c r="K30" s="77"/>
    </row>
    <row r="32" spans="2:11" ht="13.5" thickBot="1" x14ac:dyDescent="0.25">
      <c r="B32" s="9" t="s">
        <v>13</v>
      </c>
    </row>
    <row r="33" spans="2:17" ht="13.5" thickBot="1" x14ac:dyDescent="0.25">
      <c r="B33" s="325" t="s">
        <v>14</v>
      </c>
      <c r="C33" s="414"/>
      <c r="D33" s="414"/>
      <c r="E33" s="414"/>
      <c r="F33" s="414"/>
      <c r="G33" s="412" t="s">
        <v>15</v>
      </c>
      <c r="H33" s="413"/>
      <c r="I33" s="412" t="s">
        <v>16</v>
      </c>
      <c r="J33" s="414"/>
      <c r="K33" s="414"/>
      <c r="L33" s="414"/>
      <c r="M33" s="415"/>
    </row>
    <row r="34" spans="2:17" ht="39" customHeight="1" thickBot="1" x14ac:dyDescent="0.25">
      <c r="B34" s="513" t="s">
        <v>219</v>
      </c>
      <c r="C34" s="389"/>
      <c r="D34" s="389"/>
      <c r="E34" s="389"/>
      <c r="F34" s="390"/>
      <c r="G34" s="441" t="s">
        <v>236</v>
      </c>
      <c r="H34" s="392"/>
      <c r="I34" s="510" t="s">
        <v>256</v>
      </c>
      <c r="J34" s="511"/>
      <c r="K34" s="511"/>
      <c r="L34" s="511"/>
      <c r="M34" s="512"/>
    </row>
    <row r="35" spans="2:17" s="166" customFormat="1" ht="39" customHeight="1" x14ac:dyDescent="0.2">
      <c r="B35" s="513"/>
      <c r="C35" s="389"/>
      <c r="D35" s="389"/>
      <c r="E35" s="389"/>
      <c r="F35" s="390"/>
      <c r="G35" s="391"/>
      <c r="H35" s="392"/>
      <c r="I35" s="521"/>
      <c r="J35" s="383"/>
      <c r="K35" s="383"/>
      <c r="L35" s="383"/>
      <c r="M35" s="384"/>
    </row>
    <row r="36" spans="2:17" ht="51.75" customHeight="1" x14ac:dyDescent="0.2">
      <c r="B36" s="514" t="s">
        <v>220</v>
      </c>
      <c r="C36" s="485"/>
      <c r="D36" s="485"/>
      <c r="E36" s="485"/>
      <c r="F36" s="515"/>
      <c r="G36" s="461">
        <v>43100</v>
      </c>
      <c r="H36" s="462"/>
      <c r="I36" s="473" t="s">
        <v>226</v>
      </c>
      <c r="J36" s="474"/>
      <c r="K36" s="474"/>
      <c r="L36" s="474"/>
      <c r="M36" s="475"/>
      <c r="Q36" s="187"/>
    </row>
    <row r="37" spans="2:17" ht="72.75" customHeight="1" x14ac:dyDescent="0.2">
      <c r="B37" s="260" t="s">
        <v>227</v>
      </c>
      <c r="C37" s="247"/>
      <c r="D37" s="247"/>
      <c r="E37" s="247"/>
      <c r="F37" s="248"/>
      <c r="G37" s="461" t="s">
        <v>228</v>
      </c>
      <c r="H37" s="462"/>
      <c r="I37" s="473" t="s">
        <v>233</v>
      </c>
      <c r="J37" s="474"/>
      <c r="K37" s="474"/>
      <c r="L37" s="474"/>
      <c r="M37" s="475"/>
    </row>
    <row r="38" spans="2:17" s="166" customFormat="1" ht="50.25" customHeight="1" x14ac:dyDescent="0.2">
      <c r="B38" s="435" t="s">
        <v>229</v>
      </c>
      <c r="C38" s="478"/>
      <c r="D38" s="478"/>
      <c r="E38" s="478"/>
      <c r="F38" s="479"/>
      <c r="G38" s="461" t="s">
        <v>230</v>
      </c>
      <c r="H38" s="462"/>
      <c r="I38" s="473" t="s">
        <v>232</v>
      </c>
      <c r="J38" s="474"/>
      <c r="K38" s="474"/>
      <c r="L38" s="474"/>
      <c r="M38" s="475"/>
    </row>
    <row r="39" spans="2:17" s="166" customFormat="1" ht="13.5" thickBot="1" x14ac:dyDescent="0.25">
      <c r="B39" s="477" t="s">
        <v>234</v>
      </c>
      <c r="C39" s="478"/>
      <c r="D39" s="478"/>
      <c r="E39" s="478"/>
      <c r="F39" s="479"/>
      <c r="G39" s="461">
        <v>42947</v>
      </c>
      <c r="H39" s="462"/>
      <c r="I39" s="473" t="s">
        <v>235</v>
      </c>
      <c r="J39" s="498"/>
      <c r="K39" s="498"/>
      <c r="L39" s="498"/>
      <c r="M39" s="499"/>
    </row>
    <row r="40" spans="2:17" s="166" customFormat="1" ht="63.75" customHeight="1" thickBot="1" x14ac:dyDescent="0.25">
      <c r="B40" s="401" t="s">
        <v>262</v>
      </c>
      <c r="C40" s="402"/>
      <c r="D40" s="402"/>
      <c r="E40" s="402"/>
      <c r="F40" s="403"/>
      <c r="G40" s="404">
        <v>42947</v>
      </c>
      <c r="H40" s="400"/>
      <c r="I40" s="385" t="s">
        <v>247</v>
      </c>
      <c r="J40" s="386"/>
      <c r="K40" s="386"/>
      <c r="L40" s="386"/>
      <c r="M40" s="387"/>
    </row>
    <row r="41" spans="2:17" s="166" customFormat="1" ht="52.5" customHeight="1" x14ac:dyDescent="0.2">
      <c r="B41" s="250"/>
      <c r="C41" s="251"/>
      <c r="D41" s="251"/>
      <c r="E41" s="251"/>
      <c r="F41" s="249"/>
      <c r="G41" s="410"/>
      <c r="H41" s="411"/>
      <c r="I41" s="482"/>
      <c r="J41" s="483"/>
      <c r="K41" s="483"/>
      <c r="L41" s="483"/>
      <c r="M41" s="484"/>
    </row>
    <row r="42" spans="2:17" s="166" customFormat="1" x14ac:dyDescent="0.2">
      <c r="B42" s="477"/>
      <c r="C42" s="485"/>
      <c r="D42" s="485"/>
      <c r="E42" s="485"/>
      <c r="F42" s="486"/>
      <c r="G42" s="410"/>
      <c r="H42" s="411"/>
      <c r="I42" s="253"/>
      <c r="J42" s="254"/>
      <c r="K42" s="254"/>
      <c r="L42" s="254"/>
      <c r="M42" s="255"/>
    </row>
    <row r="43" spans="2:17" s="166" customFormat="1" x14ac:dyDescent="0.2">
      <c r="B43" s="477"/>
      <c r="C43" s="485"/>
      <c r="D43" s="485"/>
      <c r="E43" s="485"/>
      <c r="F43" s="486"/>
      <c r="G43" s="410"/>
      <c r="H43" s="411"/>
      <c r="I43" s="253"/>
      <c r="J43" s="254"/>
      <c r="K43" s="254"/>
      <c r="L43" s="254"/>
      <c r="M43" s="255"/>
    </row>
    <row r="44" spans="2:17" s="166" customFormat="1" ht="13.5" thickBot="1" x14ac:dyDescent="0.25">
      <c r="B44" s="477"/>
      <c r="C44" s="478"/>
      <c r="D44" s="478"/>
      <c r="E44" s="478"/>
      <c r="F44" s="479"/>
      <c r="G44" s="480"/>
      <c r="H44" s="481"/>
      <c r="I44" s="500"/>
      <c r="J44" s="368"/>
      <c r="K44" s="368"/>
      <c r="L44" s="368"/>
      <c r="M44" s="369"/>
    </row>
    <row r="45" spans="2:17" s="166" customFormat="1" x14ac:dyDescent="0.2">
      <c r="B45" s="77"/>
      <c r="C45" s="77"/>
      <c r="D45" s="77"/>
      <c r="E45" s="77"/>
      <c r="F45" s="77"/>
      <c r="G45" s="126"/>
      <c r="H45" s="77"/>
      <c r="I45"/>
      <c r="J45"/>
      <c r="K45"/>
      <c r="L45"/>
      <c r="M45"/>
    </row>
    <row r="46" spans="2:17" s="166" customFormat="1" ht="13.5" thickBot="1" x14ac:dyDescent="0.25">
      <c r="B46" s="9" t="s">
        <v>17</v>
      </c>
      <c r="C46"/>
      <c r="D46"/>
      <c r="E46"/>
      <c r="F46"/>
      <c r="G46"/>
      <c r="H46"/>
      <c r="I46"/>
      <c r="J46"/>
      <c r="K46"/>
      <c r="L46"/>
      <c r="M46"/>
    </row>
    <row r="47" spans="2:17" ht="13.5" thickBot="1" x14ac:dyDescent="0.25">
      <c r="B47" s="325" t="s">
        <v>14</v>
      </c>
      <c r="C47" s="414"/>
      <c r="D47" s="414"/>
      <c r="E47" s="414"/>
      <c r="F47" s="414"/>
      <c r="G47" s="412" t="s">
        <v>15</v>
      </c>
      <c r="H47" s="413"/>
      <c r="I47" s="412" t="s">
        <v>16</v>
      </c>
      <c r="J47" s="414"/>
      <c r="K47" s="414"/>
      <c r="L47" s="414"/>
      <c r="M47" s="415"/>
    </row>
    <row r="48" spans="2:17" ht="12.75" customHeight="1" x14ac:dyDescent="0.2">
      <c r="B48" s="388" t="s">
        <v>257</v>
      </c>
      <c r="C48" s="389"/>
      <c r="D48" s="389"/>
      <c r="E48" s="389"/>
      <c r="F48" s="390"/>
      <c r="G48" s="391">
        <v>43190</v>
      </c>
      <c r="H48" s="392"/>
      <c r="I48" s="393"/>
      <c r="J48" s="389"/>
      <c r="K48" s="389"/>
      <c r="L48" s="389"/>
      <c r="M48" s="394"/>
    </row>
    <row r="49" spans="2:13" x14ac:dyDescent="0.2">
      <c r="B49" s="395" t="s">
        <v>258</v>
      </c>
      <c r="C49" s="383"/>
      <c r="D49" s="383"/>
      <c r="E49" s="383"/>
      <c r="F49" s="396"/>
      <c r="G49" s="397">
        <v>43190</v>
      </c>
      <c r="H49" s="398"/>
      <c r="I49" s="382"/>
      <c r="J49" s="383"/>
      <c r="K49" s="383"/>
      <c r="L49" s="383"/>
      <c r="M49" s="384"/>
    </row>
    <row r="50" spans="2:13" ht="29.25" customHeight="1" x14ac:dyDescent="0.2">
      <c r="B50" s="395" t="s">
        <v>259</v>
      </c>
      <c r="C50" s="383"/>
      <c r="D50" s="383"/>
      <c r="E50" s="383"/>
      <c r="F50" s="396"/>
      <c r="G50" s="397">
        <v>43190</v>
      </c>
      <c r="H50" s="398"/>
      <c r="I50" s="382"/>
      <c r="J50" s="383"/>
      <c r="K50" s="383"/>
      <c r="L50" s="383"/>
      <c r="M50" s="384"/>
    </row>
    <row r="51" spans="2:13" ht="40.5" customHeight="1" thickBot="1" x14ac:dyDescent="0.25">
      <c r="B51" s="377" t="s">
        <v>260</v>
      </c>
      <c r="C51" s="378"/>
      <c r="D51" s="378"/>
      <c r="E51" s="378"/>
      <c r="F51" s="379"/>
      <c r="G51" s="380">
        <v>43190</v>
      </c>
      <c r="H51" s="381"/>
      <c r="I51" s="382"/>
      <c r="J51" s="383"/>
      <c r="K51" s="383"/>
      <c r="L51" s="383"/>
      <c r="M51" s="384"/>
    </row>
    <row r="52" spans="2:13" s="166" customFormat="1" ht="63.75" customHeight="1" thickBot="1" x14ac:dyDescent="0.25">
      <c r="B52" s="401" t="s">
        <v>220</v>
      </c>
      <c r="C52" s="402"/>
      <c r="D52" s="402"/>
      <c r="E52" s="402"/>
      <c r="F52" s="403"/>
      <c r="G52" s="404">
        <v>43830</v>
      </c>
      <c r="H52" s="400"/>
      <c r="I52" s="385" t="s">
        <v>221</v>
      </c>
      <c r="J52" s="386"/>
      <c r="K52" s="386"/>
      <c r="L52" s="386"/>
      <c r="M52" s="387"/>
    </row>
    <row r="53" spans="2:13" s="166" customFormat="1" ht="63.75" customHeight="1" thickBot="1" x14ac:dyDescent="0.25">
      <c r="B53" s="315" t="s">
        <v>263</v>
      </c>
      <c r="C53" s="316"/>
      <c r="D53" s="316"/>
      <c r="E53" s="316"/>
      <c r="F53" s="317"/>
      <c r="G53" s="399">
        <v>43191</v>
      </c>
      <c r="H53" s="400"/>
      <c r="I53" s="385" t="s">
        <v>264</v>
      </c>
      <c r="J53" s="386"/>
      <c r="K53" s="386"/>
      <c r="L53" s="386"/>
      <c r="M53" s="387"/>
    </row>
    <row r="54" spans="2:13" s="166" customFormat="1" ht="75" customHeight="1" thickBot="1" x14ac:dyDescent="0.25">
      <c r="B54" s="401" t="s">
        <v>265</v>
      </c>
      <c r="C54" s="402"/>
      <c r="D54" s="402"/>
      <c r="E54" s="402"/>
      <c r="F54" s="403"/>
      <c r="G54" s="404">
        <v>43191</v>
      </c>
      <c r="H54" s="400"/>
      <c r="I54" s="385" t="s">
        <v>231</v>
      </c>
      <c r="J54" s="386"/>
      <c r="K54" s="386"/>
      <c r="L54" s="386"/>
      <c r="M54" s="387"/>
    </row>
    <row r="55" spans="2:13" s="166" customFormat="1" ht="63.75" customHeight="1" thickBot="1" x14ac:dyDescent="0.25">
      <c r="B55" s="401" t="s">
        <v>266</v>
      </c>
      <c r="C55" s="402"/>
      <c r="D55" s="402"/>
      <c r="E55" s="402"/>
      <c r="F55" s="403"/>
      <c r="G55" s="404">
        <v>43191</v>
      </c>
      <c r="H55" s="400"/>
      <c r="I55" s="385" t="s">
        <v>267</v>
      </c>
      <c r="J55" s="386"/>
      <c r="K55" s="386"/>
      <c r="L55" s="386"/>
      <c r="M55" s="387"/>
    </row>
    <row r="56" spans="2:13" ht="12.75" customHeight="1" thickBot="1" x14ac:dyDescent="0.25">
      <c r="B56" s="401" t="s">
        <v>268</v>
      </c>
      <c r="C56" s="402"/>
      <c r="D56" s="402"/>
      <c r="E56" s="402"/>
      <c r="F56" s="403"/>
      <c r="G56" s="404">
        <v>43191</v>
      </c>
      <c r="H56" s="400"/>
      <c r="I56" s="385" t="s">
        <v>269</v>
      </c>
      <c r="J56" s="386"/>
      <c r="K56" s="386"/>
      <c r="L56" s="386"/>
      <c r="M56" s="387"/>
    </row>
    <row r="57" spans="2:13" ht="12.75" customHeight="1" x14ac:dyDescent="0.2">
      <c r="B57" s="435"/>
      <c r="C57" s="436"/>
      <c r="D57" s="436"/>
      <c r="E57" s="436"/>
      <c r="F57" s="437"/>
      <c r="G57" s="405"/>
      <c r="H57" s="406"/>
      <c r="I57" s="407"/>
      <c r="J57" s="408"/>
      <c r="K57" s="408"/>
      <c r="L57" s="408"/>
      <c r="M57" s="409"/>
    </row>
    <row r="58" spans="2:13" ht="45.75" customHeight="1" x14ac:dyDescent="0.2">
      <c r="B58" s="271" t="s">
        <v>145</v>
      </c>
      <c r="C58" s="272"/>
      <c r="D58" s="272"/>
      <c r="E58" s="272"/>
      <c r="F58" s="273"/>
      <c r="G58" s="476">
        <v>42978</v>
      </c>
      <c r="H58" s="476"/>
      <c r="I58" s="434" t="s">
        <v>238</v>
      </c>
      <c r="J58" s="434"/>
      <c r="K58" s="434"/>
      <c r="L58" s="434"/>
      <c r="M58" s="434"/>
    </row>
    <row r="59" spans="2:13" ht="15.75" customHeight="1" x14ac:dyDescent="0.2">
      <c r="B59" s="501" t="s">
        <v>145</v>
      </c>
      <c r="C59" s="501"/>
      <c r="D59" s="501"/>
      <c r="E59" s="501"/>
      <c r="F59" s="501"/>
      <c r="G59" s="476" t="s">
        <v>236</v>
      </c>
      <c r="H59" s="476"/>
      <c r="I59" s="434" t="s">
        <v>239</v>
      </c>
      <c r="J59" s="434"/>
      <c r="K59" s="434"/>
      <c r="L59" s="434"/>
      <c r="M59" s="434"/>
    </row>
    <row r="60" spans="2:13" x14ac:dyDescent="0.2">
      <c r="B60" s="477"/>
      <c r="C60" s="478"/>
      <c r="D60" s="478"/>
      <c r="E60" s="478"/>
      <c r="F60" s="479"/>
      <c r="G60" s="461"/>
      <c r="H60" s="462"/>
      <c r="I60" s="473"/>
      <c r="J60" s="498"/>
      <c r="K60" s="498"/>
      <c r="L60" s="498"/>
      <c r="M60" s="499"/>
    </row>
    <row r="62" spans="2:13" x14ac:dyDescent="0.2">
      <c r="B62" s="57"/>
    </row>
    <row r="64" spans="2:13" ht="13.5" thickBot="1" x14ac:dyDescent="0.25">
      <c r="B64" s="167" t="s">
        <v>159</v>
      </c>
      <c r="C64" s="166"/>
      <c r="D64" s="166"/>
      <c r="E64" s="166"/>
      <c r="F64" s="166"/>
      <c r="G64" s="166"/>
      <c r="H64" s="166"/>
      <c r="I64" s="166"/>
      <c r="J64" s="166"/>
      <c r="K64" s="166"/>
      <c r="L64" s="166"/>
      <c r="M64" s="166"/>
    </row>
    <row r="65" spans="2:13" ht="13.5" thickBot="1" x14ac:dyDescent="0.25">
      <c r="B65" s="325" t="s">
        <v>160</v>
      </c>
      <c r="C65" s="414"/>
      <c r="D65" s="414"/>
      <c r="E65" s="414"/>
      <c r="F65" s="414"/>
      <c r="G65" s="412" t="s">
        <v>161</v>
      </c>
      <c r="H65" s="413"/>
      <c r="I65" s="412" t="s">
        <v>162</v>
      </c>
      <c r="J65" s="414"/>
      <c r="K65" s="414"/>
      <c r="L65" s="414"/>
      <c r="M65" s="415"/>
    </row>
    <row r="66" spans="2:13" ht="13.5" thickBot="1" x14ac:dyDescent="0.25">
      <c r="B66" s="463" t="s">
        <v>171</v>
      </c>
      <c r="C66" s="464"/>
      <c r="D66" s="464"/>
      <c r="E66" s="464"/>
      <c r="F66" s="465"/>
      <c r="G66" s="466">
        <v>41197</v>
      </c>
      <c r="H66" s="467"/>
      <c r="I66" s="468" t="s">
        <v>172</v>
      </c>
      <c r="J66" s="469"/>
      <c r="K66" s="469"/>
      <c r="L66" s="469"/>
      <c r="M66" s="470"/>
    </row>
    <row r="67" spans="2:13" ht="13.5" thickBot="1" x14ac:dyDescent="0.25">
      <c r="B67" s="422"/>
      <c r="C67" s="423"/>
      <c r="D67" s="423"/>
      <c r="E67" s="423"/>
      <c r="F67" s="423"/>
      <c r="G67" s="471"/>
      <c r="H67" s="472"/>
      <c r="I67" s="458"/>
      <c r="J67" s="459"/>
      <c r="K67" s="459"/>
      <c r="L67" s="459"/>
      <c r="M67" s="460"/>
    </row>
    <row r="68" spans="2:13" s="166" customFormat="1" ht="13.5" thickBot="1" x14ac:dyDescent="0.25">
      <c r="B68" s="325" t="s">
        <v>163</v>
      </c>
      <c r="C68" s="414"/>
      <c r="D68" s="414"/>
      <c r="E68" s="414"/>
      <c r="F68" s="414"/>
      <c r="G68" s="412" t="s">
        <v>161</v>
      </c>
      <c r="H68" s="413"/>
      <c r="I68" s="412" t="s">
        <v>162</v>
      </c>
      <c r="J68" s="414"/>
      <c r="K68" s="414"/>
      <c r="L68" s="414"/>
      <c r="M68" s="415"/>
    </row>
    <row r="69" spans="2:13" s="166" customFormat="1" x14ac:dyDescent="0.2">
      <c r="B69" s="448" t="s">
        <v>175</v>
      </c>
      <c r="C69" s="449"/>
      <c r="D69" s="449"/>
      <c r="E69" s="449"/>
      <c r="F69" s="449"/>
      <c r="G69" s="443"/>
      <c r="H69" s="444"/>
      <c r="I69" s="450" t="s">
        <v>176</v>
      </c>
      <c r="J69" s="451"/>
      <c r="K69" s="451"/>
      <c r="L69" s="451"/>
      <c r="M69" s="452"/>
    </row>
    <row r="70" spans="2:13" x14ac:dyDescent="0.2">
      <c r="B70" s="453" t="s">
        <v>180</v>
      </c>
      <c r="C70" s="454"/>
      <c r="D70" s="454"/>
      <c r="E70" s="454"/>
      <c r="F70" s="455"/>
      <c r="G70" s="443" t="s">
        <v>181</v>
      </c>
      <c r="H70" s="444"/>
      <c r="I70" s="445" t="s">
        <v>182</v>
      </c>
      <c r="J70" s="446"/>
      <c r="K70" s="446"/>
      <c r="L70" s="446"/>
      <c r="M70" s="447"/>
    </row>
    <row r="71" spans="2:13" ht="13.5" thickBot="1" x14ac:dyDescent="0.25">
      <c r="B71" s="456" t="s">
        <v>185</v>
      </c>
      <c r="C71" s="427"/>
      <c r="D71" s="427"/>
      <c r="E71" s="427"/>
      <c r="F71" s="457"/>
      <c r="G71" s="429" t="s">
        <v>187</v>
      </c>
      <c r="H71" s="430"/>
      <c r="I71" s="458" t="s">
        <v>186</v>
      </c>
      <c r="J71" s="459"/>
      <c r="K71" s="459"/>
      <c r="L71" s="459"/>
      <c r="M71" s="460"/>
    </row>
    <row r="72" spans="2:13" ht="13.5" thickBot="1" x14ac:dyDescent="0.25">
      <c r="B72" s="325" t="s">
        <v>164</v>
      </c>
      <c r="C72" s="414"/>
      <c r="D72" s="414"/>
      <c r="E72" s="414"/>
      <c r="F72" s="414"/>
      <c r="G72" s="412" t="s">
        <v>161</v>
      </c>
      <c r="H72" s="413"/>
      <c r="I72" s="412" t="s">
        <v>162</v>
      </c>
      <c r="J72" s="414"/>
      <c r="K72" s="414"/>
      <c r="L72" s="414"/>
      <c r="M72" s="415"/>
    </row>
    <row r="73" spans="2:13" x14ac:dyDescent="0.2">
      <c r="B73" s="416"/>
      <c r="C73" s="417"/>
      <c r="D73" s="417"/>
      <c r="E73" s="417"/>
      <c r="F73" s="417"/>
      <c r="G73" s="391"/>
      <c r="H73" s="418"/>
      <c r="I73" s="419"/>
      <c r="J73" s="420"/>
      <c r="K73" s="420"/>
      <c r="L73" s="420"/>
      <c r="M73" s="421"/>
    </row>
    <row r="74" spans="2:13" ht="12.75" customHeight="1" thickBot="1" x14ac:dyDescent="0.25">
      <c r="B74" s="422"/>
      <c r="C74" s="423"/>
      <c r="D74" s="423"/>
      <c r="E74" s="423"/>
      <c r="F74" s="423"/>
      <c r="G74" s="424"/>
      <c r="H74" s="425"/>
      <c r="I74" s="426"/>
      <c r="J74" s="427"/>
      <c r="K74" s="427"/>
      <c r="L74" s="427"/>
      <c r="M74" s="428"/>
    </row>
    <row r="75" spans="2:13" ht="12.75" customHeight="1" thickBot="1" x14ac:dyDescent="0.25">
      <c r="B75" s="325" t="s">
        <v>165</v>
      </c>
      <c r="C75" s="414"/>
      <c r="D75" s="414"/>
      <c r="E75" s="414"/>
      <c r="F75" s="414"/>
      <c r="G75" s="412" t="s">
        <v>161</v>
      </c>
      <c r="H75" s="413"/>
      <c r="I75" s="412" t="s">
        <v>162</v>
      </c>
      <c r="J75" s="414"/>
      <c r="K75" s="414"/>
      <c r="L75" s="414"/>
      <c r="M75" s="415"/>
    </row>
    <row r="76" spans="2:13" s="166" customFormat="1" x14ac:dyDescent="0.2">
      <c r="B76" s="416" t="s">
        <v>173</v>
      </c>
      <c r="C76" s="417"/>
      <c r="D76" s="417"/>
      <c r="E76" s="417"/>
      <c r="F76" s="417"/>
      <c r="G76" s="391">
        <v>41053</v>
      </c>
      <c r="H76" s="418"/>
      <c r="I76" s="438" t="s">
        <v>183</v>
      </c>
      <c r="J76" s="439"/>
      <c r="K76" s="439"/>
      <c r="L76" s="439"/>
      <c r="M76" s="440"/>
    </row>
    <row r="77" spans="2:13" x14ac:dyDescent="0.2">
      <c r="B77" s="416"/>
      <c r="C77" s="417"/>
      <c r="D77" s="417"/>
      <c r="E77" s="417"/>
      <c r="F77" s="417"/>
      <c r="G77" s="443"/>
      <c r="H77" s="444"/>
      <c r="I77" s="445"/>
      <c r="J77" s="446"/>
      <c r="K77" s="446"/>
      <c r="L77" s="446"/>
      <c r="M77" s="447"/>
    </row>
    <row r="78" spans="2:13" ht="13.5" thickBot="1" x14ac:dyDescent="0.25">
      <c r="B78" s="196"/>
      <c r="C78" s="197"/>
      <c r="D78" s="197"/>
      <c r="E78" s="197"/>
      <c r="F78" s="197"/>
      <c r="G78" s="198"/>
      <c r="H78" s="199"/>
      <c r="I78" s="200"/>
      <c r="J78" s="197"/>
      <c r="K78" s="197"/>
      <c r="L78" s="197"/>
      <c r="M78" s="201"/>
    </row>
    <row r="79" spans="2:13" ht="12.75" customHeight="1" thickBot="1" x14ac:dyDescent="0.25">
      <c r="B79" s="325" t="s">
        <v>166</v>
      </c>
      <c r="C79" s="414"/>
      <c r="D79" s="414"/>
      <c r="E79" s="414"/>
      <c r="F79" s="414"/>
      <c r="G79" s="412" t="s">
        <v>161</v>
      </c>
      <c r="H79" s="413"/>
      <c r="I79" s="412" t="s">
        <v>162</v>
      </c>
      <c r="J79" s="414"/>
      <c r="K79" s="414"/>
      <c r="L79" s="414"/>
      <c r="M79" s="415"/>
    </row>
    <row r="80" spans="2:13" ht="13.5" customHeight="1" x14ac:dyDescent="0.2">
      <c r="B80" s="416" t="s">
        <v>177</v>
      </c>
      <c r="C80" s="417"/>
      <c r="D80" s="417"/>
      <c r="E80" s="417"/>
      <c r="F80" s="417"/>
      <c r="G80" s="441" t="s">
        <v>178</v>
      </c>
      <c r="H80" s="442"/>
      <c r="I80" s="438" t="s">
        <v>179</v>
      </c>
      <c r="J80" s="439"/>
      <c r="K80" s="439"/>
      <c r="L80" s="439"/>
      <c r="M80" s="440"/>
    </row>
    <row r="81" spans="2:13" ht="13.5" thickBot="1" x14ac:dyDescent="0.25">
      <c r="B81" s="422"/>
      <c r="C81" s="423"/>
      <c r="D81" s="423"/>
      <c r="E81" s="423"/>
      <c r="F81" s="423"/>
      <c r="G81" s="429" t="s">
        <v>189</v>
      </c>
      <c r="H81" s="430"/>
      <c r="I81" s="431" t="s">
        <v>179</v>
      </c>
      <c r="J81" s="432"/>
      <c r="K81" s="432"/>
      <c r="L81" s="432"/>
      <c r="M81" s="433"/>
    </row>
    <row r="82" spans="2:13" ht="13.5" thickBot="1" x14ac:dyDescent="0.25">
      <c r="B82" s="325" t="s">
        <v>167</v>
      </c>
      <c r="C82" s="414"/>
      <c r="D82" s="414"/>
      <c r="E82" s="414"/>
      <c r="F82" s="414"/>
      <c r="G82" s="412" t="s">
        <v>161</v>
      </c>
      <c r="H82" s="413"/>
      <c r="I82" s="412" t="s">
        <v>162</v>
      </c>
      <c r="J82" s="414"/>
      <c r="K82" s="414"/>
      <c r="L82" s="414"/>
      <c r="M82" s="415"/>
    </row>
    <row r="83" spans="2:13" x14ac:dyDescent="0.2">
      <c r="B83" s="416"/>
      <c r="C83" s="417"/>
      <c r="D83" s="417"/>
      <c r="E83" s="417"/>
      <c r="F83" s="417"/>
      <c r="G83" s="391"/>
      <c r="H83" s="418"/>
      <c r="I83" s="419"/>
      <c r="J83" s="420"/>
      <c r="K83" s="420"/>
      <c r="L83" s="420"/>
      <c r="M83" s="421"/>
    </row>
    <row r="84" spans="2:13" ht="13.5" thickBot="1" x14ac:dyDescent="0.25">
      <c r="B84" s="422"/>
      <c r="C84" s="423"/>
      <c r="D84" s="423"/>
      <c r="E84" s="423"/>
      <c r="F84" s="423"/>
      <c r="G84" s="424"/>
      <c r="H84" s="425"/>
      <c r="I84" s="426"/>
      <c r="J84" s="427"/>
      <c r="K84" s="427"/>
      <c r="L84" s="427"/>
      <c r="M84" s="428"/>
    </row>
    <row r="85" spans="2:13" ht="13.5" thickBot="1" x14ac:dyDescent="0.25">
      <c r="B85" s="325" t="s">
        <v>168</v>
      </c>
      <c r="C85" s="414"/>
      <c r="D85" s="414"/>
      <c r="E85" s="414"/>
      <c r="F85" s="414"/>
      <c r="G85" s="412" t="s">
        <v>161</v>
      </c>
      <c r="H85" s="413"/>
      <c r="I85" s="412" t="s">
        <v>162</v>
      </c>
      <c r="J85" s="414"/>
      <c r="K85" s="414"/>
      <c r="L85" s="414"/>
      <c r="M85" s="415"/>
    </row>
    <row r="86" spans="2:13" x14ac:dyDescent="0.2">
      <c r="B86" s="416"/>
      <c r="C86" s="417"/>
      <c r="D86" s="417"/>
      <c r="E86" s="417"/>
      <c r="F86" s="417"/>
      <c r="G86" s="391"/>
      <c r="H86" s="418"/>
      <c r="I86" s="419"/>
      <c r="J86" s="420"/>
      <c r="K86" s="420"/>
      <c r="L86" s="420"/>
      <c r="M86" s="421"/>
    </row>
    <row r="87" spans="2:13" ht="13.5" thickBot="1" x14ac:dyDescent="0.25">
      <c r="B87" s="422"/>
      <c r="C87" s="423"/>
      <c r="D87" s="423"/>
      <c r="E87" s="423"/>
      <c r="F87" s="423"/>
      <c r="G87" s="424"/>
      <c r="H87" s="425"/>
      <c r="I87" s="426"/>
      <c r="J87" s="427"/>
      <c r="K87" s="427"/>
      <c r="L87" s="427"/>
      <c r="M87" s="428"/>
    </row>
    <row r="88" spans="2:13" ht="12.75" customHeight="1" thickBot="1" x14ac:dyDescent="0.25">
      <c r="B88" s="325" t="s">
        <v>169</v>
      </c>
      <c r="C88" s="414"/>
      <c r="D88" s="414"/>
      <c r="E88" s="414"/>
      <c r="F88" s="414"/>
      <c r="G88" s="412" t="s">
        <v>161</v>
      </c>
      <c r="H88" s="413"/>
      <c r="I88" s="412" t="s">
        <v>162</v>
      </c>
      <c r="J88" s="414"/>
      <c r="K88" s="414"/>
      <c r="L88" s="414"/>
      <c r="M88" s="415"/>
    </row>
    <row r="89" spans="2:13" s="166" customFormat="1" ht="13.5" thickBot="1" x14ac:dyDescent="0.25">
      <c r="B89" s="416" t="s">
        <v>130</v>
      </c>
      <c r="C89" s="417"/>
      <c r="D89" s="417"/>
      <c r="E89" s="417"/>
      <c r="F89" s="417"/>
      <c r="G89" s="441" t="s">
        <v>72</v>
      </c>
      <c r="H89" s="442"/>
      <c r="I89" s="438" t="s">
        <v>174</v>
      </c>
      <c r="J89" s="439"/>
      <c r="K89" s="439"/>
      <c r="L89" s="439"/>
      <c r="M89" s="440"/>
    </row>
    <row r="90" spans="2:13" ht="13.5" thickBot="1" x14ac:dyDescent="0.25">
      <c r="B90" s="422" t="s">
        <v>130</v>
      </c>
      <c r="C90" s="423"/>
      <c r="D90" s="423"/>
      <c r="E90" s="423"/>
      <c r="F90" s="423"/>
      <c r="G90" s="441" t="s">
        <v>72</v>
      </c>
      <c r="H90" s="442"/>
      <c r="I90" s="426" t="s">
        <v>209</v>
      </c>
      <c r="J90" s="427"/>
      <c r="K90" s="427"/>
      <c r="L90" s="427"/>
      <c r="M90" s="428"/>
    </row>
    <row r="91" spans="2:13" ht="13.5" thickBot="1" x14ac:dyDescent="0.25">
      <c r="B91" s="196"/>
      <c r="C91" s="197"/>
      <c r="D91" s="197"/>
      <c r="E91" s="197"/>
      <c r="F91" s="197"/>
      <c r="G91" s="198"/>
      <c r="H91" s="199"/>
      <c r="I91" s="200"/>
      <c r="J91" s="197"/>
      <c r="K91" s="197"/>
      <c r="L91" s="197"/>
      <c r="M91" s="201"/>
    </row>
    <row r="92" spans="2:13" ht="12.75" customHeight="1" thickBot="1" x14ac:dyDescent="0.25">
      <c r="B92" s="325" t="s">
        <v>170</v>
      </c>
      <c r="C92" s="414"/>
      <c r="D92" s="414"/>
      <c r="E92" s="414"/>
      <c r="F92" s="414"/>
      <c r="G92" s="412" t="s">
        <v>161</v>
      </c>
      <c r="H92" s="413"/>
      <c r="I92" s="412" t="s">
        <v>162</v>
      </c>
      <c r="J92" s="414"/>
      <c r="K92" s="414"/>
      <c r="L92" s="414"/>
      <c r="M92" s="415"/>
    </row>
    <row r="93" spans="2:13" x14ac:dyDescent="0.2">
      <c r="B93" s="416" t="s">
        <v>130</v>
      </c>
      <c r="C93" s="417"/>
      <c r="D93" s="417"/>
      <c r="E93" s="417"/>
      <c r="F93" s="417"/>
      <c r="G93" s="391">
        <v>41614</v>
      </c>
      <c r="H93" s="418"/>
      <c r="I93" s="438" t="s">
        <v>191</v>
      </c>
      <c r="J93" s="439"/>
      <c r="K93" s="439"/>
      <c r="L93" s="439"/>
      <c r="M93" s="440"/>
    </row>
    <row r="94" spans="2:13" ht="13.5" thickBot="1" x14ac:dyDescent="0.25">
      <c r="B94" s="422"/>
      <c r="C94" s="423"/>
      <c r="D94" s="423"/>
      <c r="E94" s="423"/>
      <c r="F94" s="423"/>
      <c r="G94" s="424"/>
      <c r="H94" s="425"/>
      <c r="I94" s="426"/>
      <c r="J94" s="427"/>
      <c r="K94" s="427"/>
      <c r="L94" s="427"/>
      <c r="M94" s="428"/>
    </row>
  </sheetData>
  <mergeCells count="188">
    <mergeCell ref="C14:G14"/>
    <mergeCell ref="H14:L14"/>
    <mergeCell ref="C11:G11"/>
    <mergeCell ref="H11:L11"/>
    <mergeCell ref="C13:G13"/>
    <mergeCell ref="H13:L13"/>
    <mergeCell ref="B56:F56"/>
    <mergeCell ref="G56:H56"/>
    <mergeCell ref="I56:M56"/>
    <mergeCell ref="B55:F55"/>
    <mergeCell ref="G55:H55"/>
    <mergeCell ref="I55:M55"/>
    <mergeCell ref="G19:K19"/>
    <mergeCell ref="G18:K18"/>
    <mergeCell ref="B18:F18"/>
    <mergeCell ref="B19:F19"/>
    <mergeCell ref="B24:F24"/>
    <mergeCell ref="G24:K24"/>
    <mergeCell ref="B20:F20"/>
    <mergeCell ref="G20:K20"/>
    <mergeCell ref="G25:K25"/>
    <mergeCell ref="B25:F25"/>
    <mergeCell ref="I39:M39"/>
    <mergeCell ref="B42:F42"/>
    <mergeCell ref="B26:F26"/>
    <mergeCell ref="G26:K26"/>
    <mergeCell ref="G28:K28"/>
    <mergeCell ref="I34:M34"/>
    <mergeCell ref="I36:M36"/>
    <mergeCell ref="G37:H37"/>
    <mergeCell ref="I37:M37"/>
    <mergeCell ref="B34:F34"/>
    <mergeCell ref="G34:H34"/>
    <mergeCell ref="B36:F36"/>
    <mergeCell ref="I33:M33"/>
    <mergeCell ref="G33:H33"/>
    <mergeCell ref="B33:F33"/>
    <mergeCell ref="B27:F27"/>
    <mergeCell ref="G27:K27"/>
    <mergeCell ref="B28:F28"/>
    <mergeCell ref="G36:H36"/>
    <mergeCell ref="B29:F29"/>
    <mergeCell ref="G29:K29"/>
    <mergeCell ref="B35:F35"/>
    <mergeCell ref="G35:H35"/>
    <mergeCell ref="I35:M35"/>
    <mergeCell ref="H8:L8"/>
    <mergeCell ref="C8:G8"/>
    <mergeCell ref="H12:L12"/>
    <mergeCell ref="C12:G12"/>
    <mergeCell ref="C9:G9"/>
    <mergeCell ref="H9:L9"/>
    <mergeCell ref="H10:L10"/>
    <mergeCell ref="C10:G10"/>
    <mergeCell ref="B60:F60"/>
    <mergeCell ref="I60:M60"/>
    <mergeCell ref="G60:H60"/>
    <mergeCell ref="B54:F54"/>
    <mergeCell ref="G54:H54"/>
    <mergeCell ref="I54:M54"/>
    <mergeCell ref="B38:F38"/>
    <mergeCell ref="I47:M47"/>
    <mergeCell ref="I44:M44"/>
    <mergeCell ref="B47:F47"/>
    <mergeCell ref="G47:H47"/>
    <mergeCell ref="G59:H59"/>
    <mergeCell ref="G39:H39"/>
    <mergeCell ref="B39:F39"/>
    <mergeCell ref="B59:F59"/>
    <mergeCell ref="I59:M59"/>
    <mergeCell ref="G38:H38"/>
    <mergeCell ref="I68:M68"/>
    <mergeCell ref="B65:F65"/>
    <mergeCell ref="G65:H65"/>
    <mergeCell ref="I65:M65"/>
    <mergeCell ref="B66:F66"/>
    <mergeCell ref="G66:H66"/>
    <mergeCell ref="I66:M66"/>
    <mergeCell ref="B67:F67"/>
    <mergeCell ref="G67:H67"/>
    <mergeCell ref="I67:M67"/>
    <mergeCell ref="B68:F68"/>
    <mergeCell ref="G68:H68"/>
    <mergeCell ref="I38:M38"/>
    <mergeCell ref="G58:H58"/>
    <mergeCell ref="B44:F44"/>
    <mergeCell ref="G44:H44"/>
    <mergeCell ref="I41:M41"/>
    <mergeCell ref="B43:F43"/>
    <mergeCell ref="G43:H43"/>
    <mergeCell ref="B40:F40"/>
    <mergeCell ref="G40:H40"/>
    <mergeCell ref="B69:F69"/>
    <mergeCell ref="G69:H69"/>
    <mergeCell ref="I69:M69"/>
    <mergeCell ref="B70:F70"/>
    <mergeCell ref="G70:H70"/>
    <mergeCell ref="I70:M70"/>
    <mergeCell ref="B71:F71"/>
    <mergeCell ref="G71:H71"/>
    <mergeCell ref="I71:M71"/>
    <mergeCell ref="B77:F77"/>
    <mergeCell ref="G77:H77"/>
    <mergeCell ref="I77:M77"/>
    <mergeCell ref="B74:F74"/>
    <mergeCell ref="G74:H74"/>
    <mergeCell ref="I74:M74"/>
    <mergeCell ref="B75:F75"/>
    <mergeCell ref="G75:H75"/>
    <mergeCell ref="I75:M75"/>
    <mergeCell ref="B72:F72"/>
    <mergeCell ref="G72:H72"/>
    <mergeCell ref="I72:M72"/>
    <mergeCell ref="B73:F73"/>
    <mergeCell ref="G73:H73"/>
    <mergeCell ref="I73:M73"/>
    <mergeCell ref="B76:F76"/>
    <mergeCell ref="G76:H76"/>
    <mergeCell ref="I76:M76"/>
    <mergeCell ref="B89:F89"/>
    <mergeCell ref="G89:H89"/>
    <mergeCell ref="I89:M89"/>
    <mergeCell ref="B90:F90"/>
    <mergeCell ref="G90:H90"/>
    <mergeCell ref="I90:M90"/>
    <mergeCell ref="B87:F87"/>
    <mergeCell ref="G87:H87"/>
    <mergeCell ref="I87:M87"/>
    <mergeCell ref="B88:F88"/>
    <mergeCell ref="G88:H88"/>
    <mergeCell ref="I88:M88"/>
    <mergeCell ref="B94:F94"/>
    <mergeCell ref="G94:H94"/>
    <mergeCell ref="I94:M94"/>
    <mergeCell ref="B92:F92"/>
    <mergeCell ref="G92:H92"/>
    <mergeCell ref="I92:M92"/>
    <mergeCell ref="B93:F93"/>
    <mergeCell ref="G93:H93"/>
    <mergeCell ref="I93:M93"/>
    <mergeCell ref="B86:F86"/>
    <mergeCell ref="G86:H86"/>
    <mergeCell ref="I86:M86"/>
    <mergeCell ref="B83:F83"/>
    <mergeCell ref="G83:H83"/>
    <mergeCell ref="I83:M83"/>
    <mergeCell ref="B84:F84"/>
    <mergeCell ref="G84:H84"/>
    <mergeCell ref="I84:M84"/>
    <mergeCell ref="B85:F85"/>
    <mergeCell ref="I53:M53"/>
    <mergeCell ref="G53:H53"/>
    <mergeCell ref="B52:F52"/>
    <mergeCell ref="I52:M52"/>
    <mergeCell ref="G52:H52"/>
    <mergeCell ref="G57:H57"/>
    <mergeCell ref="I57:M57"/>
    <mergeCell ref="G41:H41"/>
    <mergeCell ref="G85:H85"/>
    <mergeCell ref="I85:M85"/>
    <mergeCell ref="B81:F81"/>
    <mergeCell ref="G81:H81"/>
    <mergeCell ref="I81:M81"/>
    <mergeCell ref="B82:F82"/>
    <mergeCell ref="G82:H82"/>
    <mergeCell ref="I82:M82"/>
    <mergeCell ref="B79:F79"/>
    <mergeCell ref="G79:H79"/>
    <mergeCell ref="I79:M79"/>
    <mergeCell ref="I58:M58"/>
    <mergeCell ref="B57:F57"/>
    <mergeCell ref="B80:F80"/>
    <mergeCell ref="G80:H80"/>
    <mergeCell ref="I80:M80"/>
    <mergeCell ref="B51:F51"/>
    <mergeCell ref="G51:H51"/>
    <mergeCell ref="I51:M51"/>
    <mergeCell ref="I40:M40"/>
    <mergeCell ref="B48:F48"/>
    <mergeCell ref="G48:H48"/>
    <mergeCell ref="I48:M48"/>
    <mergeCell ref="B49:F49"/>
    <mergeCell ref="G49:H49"/>
    <mergeCell ref="I49:M49"/>
    <mergeCell ref="B50:F50"/>
    <mergeCell ref="G50:H50"/>
    <mergeCell ref="I50:M50"/>
    <mergeCell ref="G42:H42"/>
  </mergeCells>
  <phoneticPr fontId="3" type="noConversion"/>
  <pageMargins left="0.75" right="0.75" top="1" bottom="1" header="0.5" footer="0.5"/>
  <pageSetup paperSize="9" scale="36" fitToHeight="2"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Metrics</vt:lpstr>
      <vt:lpstr>Resources</vt:lpstr>
      <vt:lpstr>VOs</vt:lpstr>
      <vt:lpstr>Manpower</vt:lpstr>
      <vt:lpstr>Narrative</vt:lpstr>
      <vt:lpstr>Manpower!Print_Area</vt:lpstr>
      <vt:lpstr>Metrics!Print_Area</vt:lpstr>
      <vt:lpstr>Narrative!Print_Area</vt:lpstr>
      <vt:lpstr>Resources!Print_Area</vt:lpstr>
      <vt:lpstr>VOs!Print_Area</vt:lpstr>
    </vt:vector>
  </TitlesOfParts>
  <Company>GridPP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GridPP quareterly report</dc:title>
  <dc:creator>Jeremy Coles / Tier-2 Coordinators</dc:creator>
  <cp:keywords>Quarterly report</cp:keywords>
  <cp:lastModifiedBy>Peter Gronbech</cp:lastModifiedBy>
  <cp:lastPrinted>2013-04-30T15:00:37Z</cp:lastPrinted>
  <dcterms:created xsi:type="dcterms:W3CDTF">2006-07-17T09:56:01Z</dcterms:created>
  <dcterms:modified xsi:type="dcterms:W3CDTF">2018-02-02T11:10:03Z</dcterms:modified>
</cp:coreProperties>
</file>