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files\excel\PMB\Quarterly Reports\2017\Q3\"/>
    </mc:Choice>
  </mc:AlternateContent>
  <bookViews>
    <workbookView xWindow="0" yWindow="0" windowWidth="19155" windowHeight="6855" tabRatio="992" activeTab="2"/>
  </bookViews>
  <sheets>
    <sheet name="Metrics" sheetId="1" r:id="rId1"/>
    <sheet name="Resources" sheetId="2" r:id="rId2"/>
    <sheet name="VOs" sheetId="3" r:id="rId3"/>
    <sheet name="Manpower" sheetId="4" r:id="rId4"/>
    <sheet name="Lancaster" sheetId="5" r:id="rId5"/>
    <sheet name="Liverpool" sheetId="6" r:id="rId6"/>
    <sheet name="Sheffield" sheetId="7" r:id="rId7"/>
  </sheets>
  <definedNames>
    <definedName name="__xlnm_Print_Area">NA()</definedName>
    <definedName name="__xlnm_Print_Area_1">NA()</definedName>
    <definedName name="__xlnm_Print_Area_1_8">"#N/A"</definedName>
    <definedName name="__xlnm_Print_Area_2">NA()</definedName>
    <definedName name="__xlnm_Print_Area_2_8">"#N/A"</definedName>
    <definedName name="__xlnm_Print_Area_3">NA()</definedName>
    <definedName name="__xlnm_Print_Area_3_8">"#N/A"</definedName>
    <definedName name="__xlnm_Print_Area_8">"#N/A"</definedName>
    <definedName name="__xlnm_Print_Area" localSheetId="3">Manpower!$B$1:$I$26</definedName>
    <definedName name="__xlnm_Print_Area" localSheetId="0">Metrics!$A$1:$Q$25</definedName>
    <definedName name="__xlnm_Print_Area" localSheetId="1">Resources!$A$1:$T$38</definedName>
    <definedName name="__xlnm_Print_Area" localSheetId="2">VOs!$A$1:$AO$16</definedName>
    <definedName name="__xlnm_Print_Area_0" localSheetId="3">Manpower!$B$1:$I$26</definedName>
    <definedName name="__xlnm_Print_Area_0" localSheetId="0">Metrics!$A$1:$Q$25</definedName>
    <definedName name="__xlnm_Print_Area_0" localSheetId="1">Resources!$A$1:$T$38</definedName>
    <definedName name="__xlnm_Print_Area_0" localSheetId="2">VOs!$A$1:$AO$16</definedName>
    <definedName name="__xlnm_Print_Area_0_0" localSheetId="3">Manpower!$B$1:$I$26</definedName>
    <definedName name="__xlnm_Print_Area_0_0" localSheetId="0">Metrics!$A$1:$Q$25</definedName>
    <definedName name="__xlnm_Print_Area_0_0" localSheetId="1">Resources!$A$1:$T$38</definedName>
    <definedName name="__xlnm_Print_Area_0_0" localSheetId="2">VOs!$A$1:$AO$16</definedName>
    <definedName name="__xlnm_Print_Area_0_0_0" localSheetId="3">Manpower!$B$1:$I$26</definedName>
    <definedName name="__xlnm_Print_Area_0_0_0" localSheetId="0">Metrics!$A$1:$Q$25</definedName>
    <definedName name="__xlnm_Print_Area_0_0_0" localSheetId="1">Resources!$A$1:$T$38</definedName>
    <definedName name="__xlnm_Print_Area_0_0_0" localSheetId="2">VOs!$A$1:$AO$16</definedName>
    <definedName name="__xlnm_Print_Area_0_0_0_0" localSheetId="3">Manpower!$B$1:$I$26</definedName>
    <definedName name="__xlnm_Print_Area_0_0_0_0" localSheetId="0">Metrics!$A$1:$Q$25</definedName>
    <definedName name="__xlnm_Print_Area_0_0_0_0" localSheetId="1">Resources!$A$1:$T$38</definedName>
    <definedName name="__xlnm_Print_Area_0_0_0_0" localSheetId="2">VOs!$A$1:$AO$16</definedName>
    <definedName name="__xlnm_Print_Area_0_0_0_0_0" localSheetId="3">Manpower!$B$1:$I$26</definedName>
    <definedName name="__xlnm_Print_Area_0_0_0_0_0" localSheetId="0">Metrics!$A$1:$Q$25</definedName>
    <definedName name="__xlnm_Print_Area_0_0_0_0_0" localSheetId="1">Resources!$A$1:$T$38</definedName>
    <definedName name="__xlnm_Print_Area_0_0_0_0_0" localSheetId="2">VOs!$A$1:$AO$16</definedName>
    <definedName name="Excel_BuiltIn_Print_Area_2">NA()</definedName>
    <definedName name="Excel_BuiltIn_Print_Area_2_1">0</definedName>
    <definedName name="Excel_BuiltIn_Print_Area_2_2">0</definedName>
    <definedName name="Excel_BuiltIn_Print_Area_2_5">"#REF!"</definedName>
    <definedName name="Excel_BuiltIn_Print_Area_2_8">"#N/A"</definedName>
    <definedName name="_xlnm.Print_Area" localSheetId="3">Manpower!$B$1:$I$26</definedName>
    <definedName name="_xlnm.Print_Area" localSheetId="0">Metrics!$A$1:$Q$25</definedName>
    <definedName name="_xlnm.Print_Area" localSheetId="1">Resources!$A$1:$T$38</definedName>
    <definedName name="_xlnm.Print_Area" localSheetId="2">VOs!$A$1:$AO$16</definedName>
  </definedNames>
  <calcPr calcId="162913"/>
</workbook>
</file>

<file path=xl/calcChain.xml><?xml version="1.0" encoding="utf-8"?>
<calcChain xmlns="http://schemas.openxmlformats.org/spreadsheetml/2006/main">
  <c r="C3" i="4" l="1"/>
  <c r="C4" i="4"/>
  <c r="C5" i="4"/>
  <c r="B10" i="4"/>
  <c r="B13" i="4"/>
  <c r="B16" i="4"/>
  <c r="B19" i="4"/>
  <c r="D20" i="4"/>
  <c r="E20" i="4"/>
  <c r="F20" i="4"/>
  <c r="G20" i="4"/>
  <c r="H20" i="4"/>
  <c r="I20" i="4"/>
  <c r="D9" i="1"/>
  <c r="G9" i="1"/>
  <c r="J9" i="1"/>
  <c r="M9" i="1"/>
  <c r="O11" i="1"/>
  <c r="P13" i="1"/>
  <c r="P14" i="1"/>
  <c r="B3" i="2"/>
  <c r="B4" i="2"/>
  <c r="O11" i="2"/>
  <c r="P11" i="2"/>
  <c r="Q11" i="2"/>
  <c r="H12" i="2"/>
  <c r="L12" i="2"/>
  <c r="N12" i="2"/>
  <c r="R12" i="2"/>
  <c r="H13" i="2"/>
  <c r="L13" i="2"/>
  <c r="N13" i="2"/>
  <c r="R13" i="2"/>
  <c r="H14" i="2"/>
  <c r="L14" i="2"/>
  <c r="N14" i="2"/>
  <c r="R14" i="2"/>
  <c r="H15" i="2"/>
  <c r="L15" i="2"/>
  <c r="N15" i="2"/>
  <c r="R15" i="2"/>
  <c r="O24" i="2" s="1"/>
  <c r="O15" i="1" s="1"/>
  <c r="I16" i="2"/>
  <c r="L16" i="2" s="1"/>
  <c r="J16" i="2"/>
  <c r="K16" i="2"/>
  <c r="O16" i="2"/>
  <c r="P16" i="2"/>
  <c r="Q16" i="2"/>
  <c r="A21" i="2"/>
  <c r="F21" i="2"/>
  <c r="F12" i="1" s="1"/>
  <c r="G21" i="2"/>
  <c r="F11" i="1" s="1"/>
  <c r="J21" i="2"/>
  <c r="M21" i="2"/>
  <c r="O21" i="2" s="1"/>
  <c r="F15" i="1" s="1"/>
  <c r="N21" i="2"/>
  <c r="F16" i="1" s="1"/>
  <c r="A22" i="2"/>
  <c r="F22" i="2"/>
  <c r="I12" i="1" s="1"/>
  <c r="G22" i="2"/>
  <c r="I11" i="1" s="1"/>
  <c r="J22" i="2"/>
  <c r="L22" i="2"/>
  <c r="M22" i="2" s="1"/>
  <c r="A23" i="2"/>
  <c r="F23" i="2"/>
  <c r="L12" i="1" s="1"/>
  <c r="G23" i="2"/>
  <c r="L11" i="1" s="1"/>
  <c r="H23" i="2"/>
  <c r="J23" i="2"/>
  <c r="L23" i="2"/>
  <c r="M23" i="2" s="1"/>
  <c r="A24" i="2"/>
  <c r="F24" i="2"/>
  <c r="O12" i="1" s="1"/>
  <c r="G24" i="2"/>
  <c r="J24" i="2"/>
  <c r="N24" i="2" s="1"/>
  <c r="O16" i="1" s="1"/>
  <c r="L24" i="2"/>
  <c r="M24" i="2"/>
  <c r="B25" i="2"/>
  <c r="H22" i="2" s="1"/>
  <c r="C25" i="2"/>
  <c r="I21" i="2" s="1"/>
  <c r="D25" i="2"/>
  <c r="E25" i="2"/>
  <c r="F25" i="2"/>
  <c r="P12" i="1" s="1"/>
  <c r="G25" i="2"/>
  <c r="P11" i="1" s="1"/>
  <c r="H25" i="2"/>
  <c r="L25" i="2"/>
  <c r="M25" i="2"/>
  <c r="A32" i="2"/>
  <c r="F32" i="2"/>
  <c r="A33" i="2"/>
  <c r="F33" i="2"/>
  <c r="A34" i="2"/>
  <c r="F34" i="2"/>
  <c r="A35" i="2"/>
  <c r="F35" i="2"/>
  <c r="B36" i="2"/>
  <c r="C36" i="2"/>
  <c r="D36" i="2"/>
  <c r="E36" i="2"/>
  <c r="E37" i="2" s="1"/>
  <c r="C3" i="3"/>
  <c r="C4" i="3"/>
  <c r="C5" i="3"/>
  <c r="B11" i="3"/>
  <c r="AQ11" i="3"/>
  <c r="B12" i="3"/>
  <c r="AQ12" i="3"/>
  <c r="B13" i="3"/>
  <c r="AQ13" i="3"/>
  <c r="B14" i="3"/>
  <c r="AQ14" i="3"/>
  <c r="C15" i="3"/>
  <c r="D15" i="3"/>
  <c r="E15" i="3"/>
  <c r="F15" i="3"/>
  <c r="G15" i="3"/>
  <c r="H15" i="3"/>
  <c r="I15" i="3"/>
  <c r="J15" i="3"/>
  <c r="K15" i="3"/>
  <c r="L15" i="3"/>
  <c r="N15" i="3"/>
  <c r="O15" i="3"/>
  <c r="P15" i="3"/>
  <c r="Q15" i="3"/>
  <c r="S15" i="3"/>
  <c r="T15" i="3"/>
  <c r="U15" i="3"/>
  <c r="W15" i="3"/>
  <c r="X15" i="3"/>
  <c r="AA15" i="3"/>
  <c r="AB15" i="3"/>
  <c r="AC15" i="3"/>
  <c r="AF15" i="3"/>
  <c r="AG15" i="3"/>
  <c r="AI15" i="3"/>
  <c r="AJ15" i="3"/>
  <c r="AK15" i="3"/>
  <c r="AL15" i="3"/>
  <c r="AM15" i="3"/>
  <c r="AN15" i="3"/>
  <c r="AO15" i="3"/>
  <c r="AQ15" i="3"/>
  <c r="H20" i="3"/>
  <c r="I20" i="3" s="1"/>
  <c r="H21" i="3"/>
  <c r="I21" i="3" s="1"/>
  <c r="J21" i="3"/>
  <c r="H22" i="3"/>
  <c r="J22" i="3" s="1"/>
  <c r="I22" i="3"/>
  <c r="H23" i="3"/>
  <c r="I23" i="3" s="1"/>
  <c r="J23" i="3"/>
  <c r="C24" i="3"/>
  <c r="D24" i="3"/>
  <c r="E24" i="3"/>
  <c r="F24" i="3"/>
  <c r="G24" i="3"/>
  <c r="O23" i="2" l="1"/>
  <c r="L15" i="1" s="1"/>
  <c r="N23" i="2"/>
  <c r="L16" i="1" s="1"/>
  <c r="N22" i="2"/>
  <c r="I16" i="1" s="1"/>
  <c r="O22" i="2"/>
  <c r="I15" i="1" s="1"/>
  <c r="R16" i="2"/>
  <c r="O25" i="2" s="1"/>
  <c r="P15" i="1" s="1"/>
  <c r="J20" i="3"/>
  <c r="J25" i="2"/>
  <c r="H24" i="2"/>
  <c r="H21" i="2"/>
  <c r="H24" i="3"/>
  <c r="J24" i="3" s="1"/>
  <c r="I25" i="2"/>
  <c r="I23" i="2"/>
  <c r="I22" i="2"/>
  <c r="I24" i="2"/>
  <c r="K25" i="2" l="1"/>
  <c r="K21" i="2"/>
  <c r="K24" i="2"/>
  <c r="N25" i="2"/>
  <c r="P16" i="1" s="1"/>
  <c r="K22" i="2"/>
  <c r="I24" i="3"/>
  <c r="K23" i="2"/>
</calcChain>
</file>

<file path=xl/sharedStrings.xml><?xml version="1.0" encoding="utf-8"?>
<sst xmlns="http://schemas.openxmlformats.org/spreadsheetml/2006/main" count="424" uniqueCount="228">
  <si>
    <t>GridPP Tier-2 Quarterly Report</t>
  </si>
  <si>
    <t>OK</t>
  </si>
  <si>
    <t>Tier-2</t>
  </si>
  <si>
    <t>Tier 2</t>
  </si>
  <si>
    <t>Close to target</t>
  </si>
  <si>
    <t>Quarter</t>
  </si>
  <si>
    <t>Q3 2017</t>
  </si>
  <si>
    <t>Not OK</t>
  </si>
  <si>
    <t>Reported by</t>
  </si>
  <si>
    <t>Matt Doidge</t>
  </si>
  <si>
    <t>Not yet able to be measured</t>
  </si>
  <si>
    <t>Suspended</t>
  </si>
  <si>
    <t>Metric no.</t>
  </si>
  <si>
    <t>Description</t>
  </si>
  <si>
    <t>Target</t>
  </si>
  <si>
    <t>Comments</t>
  </si>
  <si>
    <t>Q-2</t>
  </si>
  <si>
    <t>Q-1</t>
  </si>
  <si>
    <t>Current</t>
  </si>
  <si>
    <t>.x.1</t>
  </si>
  <si>
    <t>% of promised (by that time) disk available to GridPP</t>
  </si>
  <si>
    <t>.x.2</t>
  </si>
  <si>
    <t>% of promised (by that time) CPU available</t>
  </si>
  <si>
    <t>.x.3</t>
  </si>
  <si>
    <t>Average SAM (SLL page) availability performance over the last quarter</t>
  </si>
  <si>
    <t>95% averaged over sites in Tier-2</t>
  </si>
  <si>
    <t>.x.4</t>
  </si>
  <si>
    <t>Average SAM (SLL page) reliability performance over the last quarter</t>
  </si>
  <si>
    <t>.x.7</t>
  </si>
  <si>
    <t>Approx. CPU utilisation (wall clock time)</t>
  </si>
  <si>
    <t>.x.8</t>
  </si>
  <si>
    <t>Approx. CPU utilisation (CPU time)</t>
  </si>
  <si>
    <t>Used the link provided by Pete instead of the SLL page:</t>
  </si>
  <si>
    <t>.x.3/.4</t>
  </si>
  <si>
    <t>http://pprc.qmul.ac.uk/~lloyd/gridpp/nagios_plots.html</t>
  </si>
  <si>
    <t>http://argo.egi.eu/lavoisier/site_reports?accept=html</t>
  </si>
  <si>
    <t>.x.5</t>
  </si>
  <si>
    <t>http://pprc.qmul.ac.uk/~lloyd/gridpp/uktest.html</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</si>
  <si>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</si>
  <si>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</si>
  <si>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</si>
  <si>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</si>
  <si>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</si>
  <si>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</si>
  <si>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</si>
  <si>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</si>
  <si>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</si>
  <si>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t>
  </si>
  <si>
    <t>Lancaster</t>
  </si>
  <si>
    <t>umd4</t>
  </si>
  <si>
    <t>10Gb/s</t>
  </si>
  <si>
    <t>DPM</t>
  </si>
  <si>
    <t>Total</t>
  </si>
  <si>
    <t>Liverpool</t>
  </si>
  <si>
    <t>Emi-3</t>
  </si>
  <si>
    <t>5Gb/s</t>
  </si>
  <si>
    <t>Manchester</t>
  </si>
  <si>
    <t>Sheffield</t>
  </si>
  <si>
    <t>Total CPU hrs</t>
  </si>
  <si>
    <t>Current Resources Available</t>
  </si>
  <si>
    <t>https://accounting-next.egi.eu/egi/country/United%20Kingdom/normelap_processors/SITE/DATE/2017/1/2017/3/all/onlyinfrajobs/</t>
  </si>
  <si>
    <t>Used normalised sum elapsed*number of processors</t>
  </si>
  <si>
    <t>Total available to GridPP</t>
  </si>
  <si>
    <t>Promised (GridPP MoU 2017)</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</si>
  <si>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</si>
  <si>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</si>
  <si>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</si>
  <si>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</si>
  <si>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</si>
  <si>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</si>
  <si>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</si>
  <si>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</si>
  <si>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</si>
  <si>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</si>
  <si>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</si>
  <si>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</si>
  <si>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</si>
  <si>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</si>
  <si>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Totals</t>
  </si>
  <si>
    <t>Q1</t>
  </si>
  <si>
    <t>2160/2184 (if leap year)</t>
  </si>
  <si>
    <t>Q2</t>
  </si>
  <si>
    <t>gstat2</t>
  </si>
  <si>
    <t>Read the SI2K from gstat</t>
  </si>
  <si>
    <t>Q3</t>
  </si>
  <si>
    <t>cpu cores</t>
  </si>
  <si>
    <t>HS06</t>
  </si>
  <si>
    <t>TB</t>
  </si>
  <si>
    <t>SI2K</t>
  </si>
  <si>
    <t>Q4</t>
  </si>
  <si>
    <t>NA</t>
  </si>
  <si>
    <t>USED REBUS FOR THESE FIGURES, SO NO SI2K</t>
  </si>
  <si>
    <t>Colour coding is green for within 10% and orange within 20%</t>
  </si>
  <si>
    <t>Gstat currently shows KSI2k so this is converted to HS06 above</t>
  </si>
  <si>
    <t>Vos Supported</t>
  </si>
  <si>
    <t>Supported VOs</t>
  </si>
  <si>
    <t>alice</t>
  </si>
  <si>
    <t>atlas</t>
  </si>
  <si>
    <t>babar</t>
  </si>
  <si>
    <t>biomed</t>
  </si>
  <si>
    <t>calice</t>
  </si>
  <si>
    <t>camont</t>
  </si>
  <si>
    <t>cdf</t>
  </si>
  <si>
    <t>cedar</t>
  </si>
  <si>
    <t>cms</t>
  </si>
  <si>
    <t>dteam</t>
  </si>
  <si>
    <t>dune</t>
  </si>
  <si>
    <t>dzero</t>
  </si>
  <si>
    <t>esr</t>
  </si>
  <si>
    <t>epic</t>
  </si>
  <si>
    <t>fusion</t>
  </si>
  <si>
    <t>Fermilab (microboone)</t>
  </si>
  <si>
    <t>geant4</t>
  </si>
  <si>
    <t>gridpp</t>
  </si>
  <si>
    <t>hone</t>
  </si>
  <si>
    <t>Icecube</t>
  </si>
  <si>
    <t>ilc</t>
  </si>
  <si>
    <t>lhcb</t>
  </si>
  <si>
    <t>LSST</t>
  </si>
  <si>
    <t>LZ</t>
  </si>
  <si>
    <t>mice</t>
  </si>
  <si>
    <t>magic</t>
  </si>
  <si>
    <t>na48</t>
  </si>
  <si>
    <t>na62</t>
  </si>
  <si>
    <t>neiss</t>
  </si>
  <si>
    <t>ops</t>
  </si>
  <si>
    <t>pheno</t>
  </si>
  <si>
    <t>vo.skatelescope.eu</t>
  </si>
  <si>
    <t>snoplus</t>
  </si>
  <si>
    <t>vo.sixt.cern.ch</t>
  </si>
  <si>
    <t>londongrid</t>
  </si>
  <si>
    <t>northgrid</t>
  </si>
  <si>
    <t>superb</t>
  </si>
  <si>
    <t>supernemo</t>
  </si>
  <si>
    <t>t2k.org</t>
  </si>
  <si>
    <t>zeus</t>
  </si>
  <si>
    <t>Storage resource in use per VO (TB)</t>
  </si>
  <si>
    <t>t2k</t>
  </si>
  <si>
    <t>common</t>
  </si>
  <si>
    <t>Site Percentage of T2 Disk used</t>
  </si>
  <si>
    <t>Site percentage non LHC</t>
  </si>
  <si>
    <t>Reported only VOs occupying more than 50GB</t>
  </si>
  <si>
    <t>Effort (FTE)</t>
  </si>
  <si>
    <t>GridPP Funded</t>
  </si>
  <si>
    <t>Unfunded</t>
  </si>
  <si>
    <t>Name</t>
  </si>
  <si>
    <t>Month 1</t>
  </si>
  <si>
    <t>Month 2</t>
  </si>
  <si>
    <t>Month 3</t>
  </si>
  <si>
    <t>R. Long</t>
  </si>
  <si>
    <t>M. Doidge</t>
  </si>
  <si>
    <t>P. Love</t>
  </si>
  <si>
    <t>S. Jones</t>
  </si>
  <si>
    <t>R. Fay</t>
  </si>
  <si>
    <t>J. Bland</t>
  </si>
  <si>
    <t>A. Forti</t>
  </si>
  <si>
    <t>R. Frank</t>
  </si>
  <si>
    <t>A. McNab</t>
  </si>
  <si>
    <t>E. Korolkova</t>
  </si>
  <si>
    <t>EGI Funded Posts (FTE)</t>
  </si>
  <si>
    <t>EGI Funded</t>
  </si>
  <si>
    <t>GridPP Quarterly Report</t>
  </si>
  <si>
    <t>Area</t>
  </si>
  <si>
    <t>NorthGrid</t>
  </si>
  <si>
    <t>17Q2</t>
  </si>
  <si>
    <t>Progress over last Quarter</t>
  </si>
  <si>
    <t>Work area</t>
  </si>
  <si>
    <t>Successes</t>
  </si>
  <si>
    <t>Problems/Issues</t>
  </si>
  <si>
    <t>C7 Migration
New Vos enabled.
More IPv6 testing
Vacation Season</t>
  </si>
  <si>
    <t>Majority of the cluster moved to C7
NA62 and skatelescope rolled out
IPv6 testing methodology perfected
Everyone is feeling refreshed</t>
  </si>
  <si>
    <t>Still need to leave some kit on SL6 for non-atlas Vos.
Still no greenlight to dualstack everything
Reduced manhours this quarter.</t>
  </si>
  <si>
    <t>Note:To get multiple lines per box use Alt-Return</t>
  </si>
  <si>
    <t>Insitute or area specific risks</t>
  </si>
  <si>
    <t>Risk</t>
  </si>
  <si>
    <t>Mitigating Action</t>
  </si>
  <si>
    <t xml:space="preserve">
Still need a new SE headnode – current one out of warranty.
Need new CE as well.
NFS server struggling under load
(same risks as last quarter, C7 migration took a lot of effort))
</t>
  </si>
  <si>
    <t>Not showing its age since updated, will set up test SE next quarter.
Looking at HTCondor
Need to fix stagein/out scripts.</t>
  </si>
  <si>
    <t>Objectives and Deliverables for Last Quarter</t>
  </si>
  <si>
    <t>Objective/Deliverable</t>
  </si>
  <si>
    <t>Due Date</t>
  </si>
  <si>
    <t>Metric/Output</t>
  </si>
  <si>
    <t xml:space="preserve">
C7 upgrade</t>
  </si>
  <si>
    <t xml:space="preserve">30/9/17
</t>
  </si>
  <si>
    <t xml:space="preserve">Moved and adjusted to C7
</t>
  </si>
  <si>
    <t>Objectives and Deliverables for Next Quarter</t>
  </si>
  <si>
    <t>New CE, to allow for containerisation strategies.
Large scale tarball update.
Dualstack SE, or I'll eat my hat</t>
  </si>
  <si>
    <t xml:space="preserve">
23/12/2017</t>
  </si>
  <si>
    <t xml:space="preserve">New CE
New tarballs
End of the v6 saga at Lancaster.
</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</si>
  <si>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</si>
  <si>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</si>
  <si>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</si>
  <si>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</si>
  <si>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</si>
  <si>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</si>
  <si>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</si>
  <si>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</si>
  <si>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</si>
  <si>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</si>
  <si>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</si>
  <si>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Matt joined the NGI Security Team in September</t>
  </si>
  <si>
    <t>Other outputs and Knowledge</t>
  </si>
  <si>
    <t>UI/WN Tarball</t>
  </si>
  <si>
    <t>Involved with CentOS 7 adoption for atlas, MW Readiness WG</t>
  </si>
  <si>
    <t>17Q3</t>
  </si>
  <si>
    <t>S Jones, J Bland, R Fay</t>
  </si>
  <si>
    <t>Routines
Talks, Docs
Server Room Move</t>
  </si>
  <si>
    <t>Routine sys admin  (SSL Firewall interference, kernel updates, re-benchmarking, removal of state Vos: camont, cdf, d0, esr, magic, neiss. Complete move to UMD, Create Centos7 builds for 3 architectures, 
DPM pool updated to Centos7 DPM 1.9)
Slides prepared to WLCG Accounting Task Force to show how to do round trip, black box testing of APEL system. 
Wrote doc on GridPP wiki to demonstrate Centos7 Worker Node Adoption using Puppet3/Hiera. Wrote puppet3/Hiera modules for Centos 7 worker node adoption without Yaim.
Completed move to new room, aircon, power, network, hardware, etc.</t>
  </si>
  <si>
    <r>
      <rPr>
        <sz val="10"/>
        <color indexed="8"/>
        <rFont val="Menlo-Regular"/>
      </rPr>
      <t>None to speak of
Will present at 19</t>
    </r>
    <r>
      <rPr>
        <vertAlign val="superscript"/>
        <sz val="10"/>
        <color indexed="8"/>
        <rFont val="Menlo-Regular"/>
      </rPr>
      <t>th</t>
    </r>
    <r>
      <rPr>
        <sz val="10"/>
        <color indexed="8"/>
        <rFont val="Menlo-Regular"/>
      </rPr>
      <t xml:space="preserve"> Oct WLCG/CERN meeting.
None. But we do need guidance on adoption of new tech, cloud, containers, Vms, also storage systems and protocols. What is a full generic site? Requirements, please.
In the runup, there was much reduced throughput. I will attempt to maximise throughput for next quarter to make up. This happened due to flaky aircon, and outage time for move, and on top we had big ssl problems due to external contractor and firewall. It's all over now, though.</t>
    </r>
  </si>
  <si>
    <t>Institute or area specific risks</t>
  </si>
  <si>
    <t xml:space="preserve">Ipv6
Medium sized site
Network redundancy, lack of
</t>
  </si>
  <si>
    <r>
      <rPr>
        <sz val="10"/>
        <rFont val="Arial"/>
        <family val="2"/>
      </rPr>
      <t xml:space="preserve">Need to work with external supplier (CSD). Link works, but too slow for real use.
Plotting course as “medium sized site.”
</t>
    </r>
    <r>
      <rPr>
        <sz val="10"/>
        <color indexed="8"/>
        <rFont val="Menlo-Regular"/>
      </rPr>
      <t xml:space="preserve">
We lack network stack redundancy. Some of our kit is out of warranty. A failure would lead to some outage; no funds to improve this situation.
</t>
    </r>
  </si>
  <si>
    <t xml:space="preserve">Continue adoption of Ipv6, documentation
Continue adoption of Centos7
Continue GridPP5 HW purchases
Progress on new cooling from facilities
Convert site to Puppet 3
Plans to continue with Tom Whyntie's user guide
VAC Superslot/Multicore tests
</t>
  </si>
  <si>
    <t xml:space="preserve">'30/09/2017
'30/09/2017
'30/09/2017
'30/09/2017
'30/09/2017
'30/09/2017
'30/09/2017
</t>
  </si>
  <si>
    <t>Prepared but link too slow to go live.
Prepared but too little traffic to go live.
Slipped, CPU next
All done
In progress, will take years.
Slipped
Slipped</t>
  </si>
  <si>
    <t>Continue adoption of Ipv6, documentation
Continue adoption of Centos7
Continue GridPP5 HW purchases
Convert site to Puppet 3
Plans to continue with Tom Whyntie's user guide
VAC Superslot/Multicore tests
Research usefulness of Condor/Singularity, document baseline
Develop Account Black Box Testing</t>
  </si>
  <si>
    <t>'30/12/2017
'30/12/2017
'30/12/2017
'30/12/2017
'30/12/2017
'30/12/2017
'30/12/2017
'30/12/2017</t>
  </si>
  <si>
    <t xml:space="preserve">Faster link needed from central services
More traffic needed from Vos
Spec for service node and CPU by XMAS
Ongoing. Will take years.
I'll look at it if there is a call for it.
By XMAS
Hot topic. Look at it.
I'll do it if there is a call for it.
</t>
  </si>
  <si>
    <t>Elena Korolkova</t>
  </si>
  <si>
    <t>Operations</t>
  </si>
  <si>
    <t xml:space="preserve"> sl7 was installed on one mode which is currently  under test. Storage accounting script is installed. Routine sysadmin work. </t>
  </si>
  <si>
    <t>Local sysadmin who was helping with GridPP servers left. The post is advertised for the seconf time. University currently doesn't support ipv6. ipv6 has been disabled on the University border (support issues from the University provider).</t>
  </si>
  <si>
    <t>University answer for enabling ipv6 is that this will require money. The question is still under discussion.</t>
  </si>
  <si>
    <t>one node is now running sl7. Under test. Storage accounting script is installed.</t>
  </si>
  <si>
    <t xml:space="preserve">    30 September 2017</t>
  </si>
  <si>
    <t>Install arc ce. Connect sl7 nodes to condor cluster.</t>
  </si>
  <si>
    <t xml:space="preserve"> Date</t>
  </si>
  <si>
    <t>atlas cloud support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</si>
</sst>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 ;[Red]\-#,##0\ "/>
    <numFmt numFmtId="166" formatCode="0.0"/>
    <numFmt numFmtId="167" formatCode="m/d/yyyy"/>
    <numFmt numFmtId="168" formatCode="d\-mmm\-yy"/>
    <numFmt numFmtId="169" formatCode="dd/mm/yy"/>
  </numFmts>
  <fonts count="16">
    <font>
      <sz val="10"/>
      <name val="Arial"/>
      <family val="2"/>
    </font>
    <font>
      <b/>
      <sz val="10"/>
      <name val="Arial"/>
      <family val="2"/>
    </font>
    <font>
      <sz val="10"/>
      <color indexed="39"/>
      <name val="Arial"/>
      <family val="2"/>
    </font>
    <font>
      <sz val="10"/>
      <color indexed="16"/>
      <name val="Arial"/>
      <family val="2"/>
    </font>
    <font>
      <u/>
      <sz val="10"/>
      <color indexed="39"/>
      <name val="Arial"/>
      <family val="2"/>
    </font>
    <font>
      <sz val="10"/>
      <color indexed="12"/>
      <name val="Arial"/>
      <family val="2"/>
    </font>
    <font>
      <sz val="10"/>
      <color indexed="60"/>
      <name val="Arial"/>
      <family val="2"/>
    </font>
    <font>
      <sz val="10"/>
      <color indexed="18"/>
      <name val="Arial"/>
      <family val="2"/>
    </font>
    <font>
      <b/>
      <sz val="10"/>
      <color indexed="39"/>
      <name val="Arial"/>
      <family val="2"/>
    </font>
    <font>
      <sz val="10"/>
      <color indexed="10"/>
      <name val="Arial"/>
      <family val="2"/>
    </font>
    <font>
      <sz val="10"/>
      <color indexed="8"/>
      <name val="Arial"/>
      <family val="2"/>
    </font>
    <font>
      <sz val="10"/>
      <color indexed="8"/>
      <name val="Menlo-Regular"/>
    </font>
    <font>
      <vertAlign val="superscript"/>
      <sz val="10"/>
      <color indexed="8"/>
      <name val="Menlo-Regular"/>
    </font>
    <font>
      <sz val="9"/>
      <name val="Arial"/>
      <family val="2"/>
    </font>
    <font>
      <sz val="10"/>
      <color indexed="8"/>
      <name val="DejaVu LGC Sans"/>
      <family val="2"/>
    </font>
    <font>
      <sz val="10"/>
      <name val="Arial"/>
      <family val="2"/>
    </font>
  </fonts>
  <fills count="17">
    <fill>
      <patternFill patternType="none"/>
    </fill>
    <fill>
      <patternFill patternType="gray125"/>
    </fill>
    <fill>
      <patternFill patternType="solid">
        <fgColor indexed="44"/>
        <bgColor indexed="22"/>
      </patternFill>
    </fill>
    <fill>
      <patternFill patternType="solid">
        <fgColor indexed="17"/>
        <bgColor indexed="11"/>
      </patternFill>
    </fill>
    <fill>
      <patternFill patternType="solid">
        <fgColor indexed="27"/>
        <bgColor indexed="41"/>
      </patternFill>
    </fill>
    <fill>
      <patternFill patternType="solid">
        <fgColor indexed="52"/>
        <bgColor indexed="51"/>
      </patternFill>
    </fill>
    <fill>
      <patternFill patternType="solid">
        <fgColor indexed="60"/>
        <bgColor indexed="10"/>
      </patternFill>
    </fill>
    <fill>
      <patternFill patternType="solid">
        <fgColor indexed="46"/>
        <bgColor indexed="24"/>
      </patternFill>
    </fill>
    <fill>
      <patternFill patternType="solid">
        <fgColor indexed="8"/>
        <bgColor indexed="58"/>
      </patternFill>
    </fill>
    <fill>
      <patternFill patternType="solid">
        <fgColor indexed="22"/>
        <bgColor indexed="31"/>
      </patternFill>
    </fill>
    <fill>
      <patternFill patternType="solid">
        <fgColor indexed="31"/>
        <bgColor indexed="22"/>
      </patternFill>
    </fill>
    <fill>
      <patternFill patternType="solid">
        <fgColor indexed="57"/>
        <bgColor indexed="11"/>
      </patternFill>
    </fill>
    <fill>
      <patternFill patternType="solid">
        <fgColor indexed="21"/>
        <bgColor indexed="38"/>
      </patternFill>
    </fill>
    <fill>
      <patternFill patternType="solid">
        <fgColor indexed="11"/>
        <bgColor indexed="57"/>
      </patternFill>
    </fill>
    <fill>
      <patternFill patternType="solid">
        <fgColor indexed="50"/>
        <bgColor indexed="55"/>
      </patternFill>
    </fill>
    <fill>
      <patternFill patternType="solid">
        <fgColor indexed="9"/>
        <bgColor indexed="26"/>
      </patternFill>
    </fill>
    <fill>
      <patternFill patternType="solid">
        <fgColor indexed="26"/>
        <bgColor indexed="9"/>
      </patternFill>
    </fill>
  </fills>
  <borders count="38">
    <border>
      <left/>
      <right/>
      <top/>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ck">
        <color indexed="8"/>
      </right>
      <top/>
      <bottom/>
      <diagonal/>
    </border>
    <border>
      <left style="thick">
        <color indexed="8"/>
      </left>
      <right/>
      <top/>
      <bottom style="thick">
        <color indexed="8"/>
      </bottom>
      <diagonal/>
    </border>
    <border>
      <left/>
      <right style="thick">
        <color indexed="8"/>
      </right>
      <top/>
      <bottom style="thick">
        <color indexed="8"/>
      </bottom>
      <diagonal/>
    </border>
    <border>
      <left/>
      <right style="thick">
        <color indexed="8"/>
      </right>
      <top style="thick">
        <color indexed="8"/>
      </top>
      <bottom/>
      <diagonal/>
    </border>
    <border>
      <left/>
      <right style="thick">
        <color indexed="8"/>
      </right>
      <top style="thick">
        <color indexed="8"/>
      </top>
      <bottom style="thick">
        <color indexed="8"/>
      </bottom>
      <diagonal/>
    </border>
    <border>
      <left style="thick">
        <color indexed="8"/>
      </left>
      <right style="thick">
        <color indexed="8"/>
      </right>
      <top/>
      <bottom style="thick">
        <color indexed="8"/>
      </bottom>
      <diagonal/>
    </border>
    <border>
      <left/>
      <right/>
      <top style="thick">
        <color indexed="8"/>
      </top>
      <bottom style="thick">
        <color indexed="8"/>
      </bottom>
      <diagonal/>
    </border>
    <border>
      <left/>
      <right/>
      <top style="thick">
        <color indexed="8"/>
      </top>
      <bottom/>
      <diagonal/>
    </border>
    <border>
      <left style="thick">
        <color indexed="8"/>
      </left>
      <right/>
      <top style="thick">
        <color indexed="8"/>
      </top>
      <bottom/>
      <diagonal/>
    </border>
    <border>
      <left style="thick">
        <color indexed="8"/>
      </left>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s>
  <cellStyleXfs count="5">
    <xf numFmtId="0" fontId="0" fillId="0" borderId="0"/>
    <xf numFmtId="0" fontId="4" fillId="0" borderId="0"/>
    <xf numFmtId="0" fontId="15" fillId="0" borderId="0"/>
    <xf numFmtId="0" fontId="15" fillId="0" borderId="0"/>
    <xf numFmtId="0" fontId="15" fillId="0" borderId="0"/>
  </cellStyleXfs>
  <cellXfs count="234">
    <xf numFmtId="0" fontId="0" fillId="0" borderId="0" xfId="0"/>
    <xf numFmtId="0" fontId="15" fillId="0" borderId="0" xfId="2"/>
    <xf numFmtId="0" fontId="15" fillId="0" borderId="0" xfId="2" applyAlignment="1">
      <alignment horizontal="left"/>
    </xf>
    <xf numFmtId="0" fontId="1" fillId="2" borderId="1" xfId="2" applyFont="1" applyFill="1" applyBorder="1"/>
    <xf numFmtId="0" fontId="15" fillId="2" borderId="1" xfId="2" applyFill="1" applyBorder="1"/>
    <xf numFmtId="0" fontId="15" fillId="3" borderId="1" xfId="2" applyFill="1" applyBorder="1"/>
    <xf numFmtId="0" fontId="1" fillId="4" borderId="1" xfId="2" applyFont="1" applyFill="1" applyBorder="1"/>
    <xf numFmtId="0" fontId="2" fillId="0" borderId="1" xfId="2" applyFont="1" applyBorder="1"/>
    <xf numFmtId="0" fontId="0" fillId="5" borderId="3" xfId="2" applyFont="1" applyFill="1" applyBorder="1"/>
    <xf numFmtId="0" fontId="15" fillId="6" borderId="1" xfId="2" applyFill="1" applyBorder="1"/>
    <xf numFmtId="0" fontId="15" fillId="7" borderId="1" xfId="2" applyFill="1" applyBorder="1"/>
    <xf numFmtId="0" fontId="15" fillId="0" borderId="0" xfId="2" applyBorder="1"/>
    <xf numFmtId="0" fontId="15" fillId="8" borderId="6" xfId="2" applyFill="1" applyBorder="1"/>
    <xf numFmtId="0" fontId="1" fillId="2" borderId="2" xfId="2" applyFont="1" applyFill="1" applyBorder="1" applyAlignment="1">
      <alignment horizontal="left"/>
    </xf>
    <xf numFmtId="0" fontId="1" fillId="2" borderId="1" xfId="2" applyFont="1" applyFill="1" applyBorder="1" applyAlignment="1">
      <alignment horizontal="center"/>
    </xf>
    <xf numFmtId="0" fontId="1" fillId="2" borderId="8" xfId="2" applyFont="1" applyFill="1" applyBorder="1" applyAlignment="1">
      <alignment horizontal="left"/>
    </xf>
    <xf numFmtId="0" fontId="1" fillId="2" borderId="8" xfId="2" applyFont="1" applyFill="1" applyBorder="1"/>
    <xf numFmtId="0" fontId="1" fillId="2" borderId="2" xfId="2" applyFont="1" applyFill="1" applyBorder="1"/>
    <xf numFmtId="164" fontId="1" fillId="4" borderId="1" xfId="2" applyNumberFormat="1" applyFont="1" applyFill="1" applyBorder="1" applyAlignment="1">
      <alignment wrapText="1"/>
    </xf>
    <xf numFmtId="0" fontId="0" fillId="0" borderId="1" xfId="2" applyFont="1" applyBorder="1" applyAlignment="1">
      <alignment wrapText="1"/>
    </xf>
    <xf numFmtId="9" fontId="15" fillId="0" borderId="1" xfId="2" applyNumberFormat="1" applyBorder="1" applyAlignment="1">
      <alignment horizontal="left" wrapText="1"/>
    </xf>
    <xf numFmtId="9" fontId="15" fillId="0" borderId="1" xfId="2" applyNumberFormat="1" applyBorder="1" applyAlignment="1">
      <alignment horizontal="left"/>
    </xf>
    <xf numFmtId="9" fontId="15" fillId="0" borderId="1" xfId="2" applyNumberFormat="1" applyBorder="1"/>
    <xf numFmtId="0" fontId="0" fillId="0" borderId="1" xfId="2" applyFont="1" applyBorder="1"/>
    <xf numFmtId="0" fontId="3" fillId="0" borderId="0" xfId="2" applyFont="1"/>
    <xf numFmtId="0" fontId="4" fillId="0" borderId="0" xfId="1" applyFont="1" applyBorder="1" applyAlignment="1" applyProtection="1"/>
    <xf numFmtId="0" fontId="5" fillId="0" borderId="0" xfId="2" applyFont="1" applyAlignment="1">
      <alignment horizontal="left"/>
    </xf>
    <xf numFmtId="0" fontId="5" fillId="0" borderId="0" xfId="2" applyFont="1"/>
    <xf numFmtId="0" fontId="0" fillId="0" borderId="0" xfId="2" applyFont="1" applyBorder="1" applyAlignment="1"/>
    <xf numFmtId="0" fontId="6" fillId="0" borderId="0" xfId="2" applyFont="1"/>
    <xf numFmtId="0" fontId="7" fillId="0" borderId="0" xfId="2" applyFont="1"/>
    <xf numFmtId="0" fontId="1" fillId="0" borderId="0" xfId="2" applyFont="1"/>
    <xf numFmtId="0" fontId="1" fillId="4" borderId="1" xfId="2" applyFont="1" applyFill="1" applyBorder="1" applyAlignment="1">
      <alignment wrapText="1"/>
    </xf>
    <xf numFmtId="0" fontId="1" fillId="4" borderId="9" xfId="2" applyFont="1" applyFill="1" applyBorder="1" applyAlignment="1">
      <alignment horizontal="center" wrapText="1"/>
    </xf>
    <xf numFmtId="0" fontId="1" fillId="4" borderId="1" xfId="2" applyFont="1" applyFill="1" applyBorder="1" applyAlignment="1">
      <alignment horizontal="center" wrapText="1"/>
    </xf>
    <xf numFmtId="17" fontId="15" fillId="0" borderId="0" xfId="2" applyNumberFormat="1"/>
    <xf numFmtId="0" fontId="8" fillId="0" borderId="3" xfId="2" applyFont="1" applyBorder="1"/>
    <xf numFmtId="0" fontId="2" fillId="0" borderId="0" xfId="2" applyFont="1" applyBorder="1"/>
    <xf numFmtId="0" fontId="2" fillId="0" borderId="2" xfId="2" applyFont="1" applyBorder="1"/>
    <xf numFmtId="0" fontId="2" fillId="0" borderId="4" xfId="2" applyFont="1" applyBorder="1"/>
    <xf numFmtId="0" fontId="1" fillId="9" borderId="10" xfId="2" applyFont="1" applyFill="1" applyBorder="1" applyAlignment="1">
      <alignment wrapText="1"/>
    </xf>
    <xf numFmtId="17" fontId="8" fillId="4" borderId="1" xfId="2" applyNumberFormat="1" applyFont="1" applyFill="1" applyBorder="1" applyAlignment="1">
      <alignment horizontal="center" wrapText="1"/>
    </xf>
    <xf numFmtId="17" fontId="1" fillId="9" borderId="1" xfId="2" applyNumberFormat="1" applyFont="1" applyFill="1" applyBorder="1"/>
    <xf numFmtId="0" fontId="1" fillId="9" borderId="10" xfId="2" applyFont="1" applyFill="1" applyBorder="1"/>
    <xf numFmtId="17" fontId="1" fillId="4" borderId="1" xfId="2" applyNumberFormat="1" applyFont="1" applyFill="1" applyBorder="1" applyAlignment="1">
      <alignment horizontal="center"/>
    </xf>
    <xf numFmtId="0" fontId="1" fillId="9" borderId="1" xfId="2" applyFont="1" applyFill="1" applyBorder="1"/>
    <xf numFmtId="0" fontId="1" fillId="9" borderId="9" xfId="2" applyFont="1" applyFill="1" applyBorder="1"/>
    <xf numFmtId="0" fontId="0" fillId="0" borderId="0" xfId="2" applyFont="1" applyAlignment="1">
      <alignment wrapText="1"/>
    </xf>
    <xf numFmtId="1" fontId="15" fillId="9" borderId="2" xfId="2" applyNumberFormat="1" applyFill="1" applyBorder="1"/>
    <xf numFmtId="1" fontId="15" fillId="9" borderId="1" xfId="2" applyNumberFormat="1" applyFill="1" applyBorder="1"/>
    <xf numFmtId="0" fontId="15" fillId="10" borderId="1" xfId="2" applyFill="1" applyBorder="1"/>
    <xf numFmtId="0" fontId="1" fillId="0" borderId="1" xfId="2" applyFont="1" applyBorder="1"/>
    <xf numFmtId="0" fontId="15" fillId="9" borderId="10" xfId="2" applyFill="1" applyBorder="1"/>
    <xf numFmtId="0" fontId="1" fillId="4" borderId="2" xfId="2" applyFont="1" applyFill="1" applyBorder="1" applyAlignment="1">
      <alignment wrapText="1"/>
    </xf>
    <xf numFmtId="0" fontId="1" fillId="4" borderId="12" xfId="2" applyFont="1" applyFill="1" applyBorder="1" applyAlignment="1">
      <alignment horizontal="center" wrapText="1"/>
    </xf>
    <xf numFmtId="0" fontId="1" fillId="4" borderId="2" xfId="2" applyFont="1" applyFill="1" applyBorder="1" applyAlignment="1">
      <alignment horizontal="center" wrapText="1"/>
    </xf>
    <xf numFmtId="0" fontId="1" fillId="4" borderId="8" xfId="2" applyFont="1" applyFill="1" applyBorder="1" applyAlignment="1">
      <alignment horizontal="center" wrapText="1"/>
    </xf>
    <xf numFmtId="0" fontId="1" fillId="4" borderId="13" xfId="2" applyFont="1" applyFill="1" applyBorder="1" applyAlignment="1">
      <alignment horizontal="center" wrapText="1"/>
    </xf>
    <xf numFmtId="0" fontId="1" fillId="4" borderId="10" xfId="2" applyFont="1" applyFill="1" applyBorder="1" applyAlignment="1">
      <alignment horizontal="center" wrapText="1"/>
    </xf>
    <xf numFmtId="0" fontId="1" fillId="9" borderId="14" xfId="2" applyFont="1" applyFill="1" applyBorder="1"/>
    <xf numFmtId="165" fontId="15" fillId="0" borderId="5" xfId="2" applyNumberFormat="1" applyBorder="1"/>
    <xf numFmtId="10" fontId="0" fillId="0" borderId="1" xfId="2" applyNumberFormat="1" applyFont="1" applyBorder="1"/>
    <xf numFmtId="10" fontId="15" fillId="9" borderId="1" xfId="2" applyNumberFormat="1" applyFill="1" applyBorder="1"/>
    <xf numFmtId="1" fontId="0" fillId="9" borderId="1" xfId="2" applyNumberFormat="1" applyFont="1" applyFill="1" applyBorder="1"/>
    <xf numFmtId="0" fontId="15" fillId="9" borderId="1" xfId="2" applyFill="1" applyBorder="1"/>
    <xf numFmtId="0" fontId="0" fillId="9" borderId="14" xfId="2" applyFont="1" applyFill="1" applyBorder="1"/>
    <xf numFmtId="0" fontId="0" fillId="0" borderId="0" xfId="2" applyFont="1"/>
    <xf numFmtId="0" fontId="6" fillId="0" borderId="0" xfId="2" applyFont="1" applyBorder="1"/>
    <xf numFmtId="0" fontId="0" fillId="0" borderId="1" xfId="2" applyFont="1" applyBorder="1" applyAlignment="1">
      <alignment horizontal="center"/>
    </xf>
    <xf numFmtId="0" fontId="1" fillId="0" borderId="0" xfId="2" applyFont="1" applyBorder="1" applyAlignment="1">
      <alignment horizontal="center" wrapText="1"/>
    </xf>
    <xf numFmtId="1" fontId="2" fillId="11" borderId="1" xfId="2" applyNumberFormat="1" applyFont="1" applyFill="1" applyBorder="1"/>
    <xf numFmtId="0" fontId="0" fillId="0" borderId="7" xfId="2" applyFont="1" applyBorder="1" applyAlignment="1">
      <alignment horizontal="center"/>
    </xf>
    <xf numFmtId="0" fontId="2" fillId="12" borderId="1" xfId="2" applyFont="1" applyFill="1" applyBorder="1"/>
    <xf numFmtId="0" fontId="1" fillId="0" borderId="0" xfId="2" applyFont="1" applyBorder="1"/>
    <xf numFmtId="0" fontId="15" fillId="0" borderId="0" xfId="2" applyBorder="1" applyAlignment="1"/>
    <xf numFmtId="0" fontId="8" fillId="2" borderId="2" xfId="2" applyFont="1" applyFill="1" applyBorder="1" applyAlignment="1">
      <alignment textRotation="90"/>
    </xf>
    <xf numFmtId="0" fontId="2" fillId="13" borderId="1" xfId="2" applyFont="1" applyFill="1" applyBorder="1"/>
    <xf numFmtId="0" fontId="2" fillId="14" borderId="1" xfId="2" applyFont="1" applyFill="1" applyBorder="1"/>
    <xf numFmtId="0" fontId="9" fillId="14" borderId="1" xfId="2" applyFont="1" applyFill="1" applyBorder="1"/>
    <xf numFmtId="0" fontId="1" fillId="0" borderId="9" xfId="2" applyFont="1" applyBorder="1"/>
    <xf numFmtId="0" fontId="2" fillId="15" borderId="1" xfId="2" applyFont="1" applyFill="1" applyBorder="1"/>
    <xf numFmtId="0" fontId="2" fillId="16" borderId="1" xfId="2" applyFont="1" applyFill="1" applyBorder="1"/>
    <xf numFmtId="0" fontId="1" fillId="2" borderId="1" xfId="2" applyFont="1" applyFill="1" applyBorder="1" applyAlignment="1">
      <alignment textRotation="90"/>
    </xf>
    <xf numFmtId="0" fontId="1" fillId="2" borderId="9" xfId="2" applyFont="1" applyFill="1" applyBorder="1" applyAlignment="1">
      <alignment textRotation="90" wrapText="1"/>
    </xf>
    <xf numFmtId="0" fontId="1" fillId="0" borderId="10" xfId="2" applyFont="1" applyBorder="1"/>
    <xf numFmtId="2" fontId="2" fillId="0" borderId="7" xfId="2" applyNumberFormat="1" applyFont="1" applyBorder="1"/>
    <xf numFmtId="2" fontId="2" fillId="0" borderId="1" xfId="2" applyNumberFormat="1" applyFont="1" applyBorder="1"/>
    <xf numFmtId="2" fontId="1" fillId="0" borderId="14" xfId="2" applyNumberFormat="1" applyFont="1" applyBorder="1"/>
    <xf numFmtId="2" fontId="2" fillId="0" borderId="9" xfId="2" applyNumberFormat="1" applyFont="1" applyBorder="1"/>
    <xf numFmtId="2" fontId="0" fillId="0" borderId="1" xfId="2" applyNumberFormat="1" applyFont="1" applyBorder="1"/>
    <xf numFmtId="2" fontId="1" fillId="0" borderId="1" xfId="2" applyNumberFormat="1" applyFont="1" applyBorder="1"/>
    <xf numFmtId="0" fontId="9" fillId="0" borderId="0" xfId="2" applyFont="1"/>
    <xf numFmtId="9" fontId="15" fillId="0" borderId="0" xfId="2" applyNumberFormat="1"/>
    <xf numFmtId="0" fontId="1" fillId="4" borderId="14" xfId="2" applyFont="1" applyFill="1" applyBorder="1" applyAlignment="1">
      <alignment wrapText="1"/>
    </xf>
    <xf numFmtId="0" fontId="1" fillId="4" borderId="9" xfId="2" applyFont="1" applyFill="1" applyBorder="1" applyAlignment="1">
      <alignment wrapText="1"/>
    </xf>
    <xf numFmtId="0" fontId="1" fillId="4" borderId="13" xfId="2" applyFont="1" applyFill="1" applyBorder="1" applyAlignment="1">
      <alignment wrapText="1"/>
    </xf>
    <xf numFmtId="0" fontId="1" fillId="0" borderId="6" xfId="2" applyFont="1" applyBorder="1"/>
    <xf numFmtId="166" fontId="15" fillId="0" borderId="10" xfId="2" applyNumberFormat="1" applyBorder="1"/>
    <xf numFmtId="166" fontId="15" fillId="0" borderId="7" xfId="2" applyNumberFormat="1" applyBorder="1"/>
    <xf numFmtId="166" fontId="15" fillId="0" borderId="1" xfId="2" applyNumberFormat="1" applyBorder="1"/>
    <xf numFmtId="0" fontId="1" fillId="0" borderId="14" xfId="2" applyFont="1" applyBorder="1"/>
    <xf numFmtId="166" fontId="0" fillId="0" borderId="1" xfId="2" applyNumberFormat="1" applyFont="1" applyBorder="1"/>
    <xf numFmtId="166" fontId="0" fillId="0" borderId="9" xfId="2" applyNumberFormat="1" applyFont="1" applyBorder="1"/>
    <xf numFmtId="166" fontId="1" fillId="0" borderId="1" xfId="2" applyNumberFormat="1" applyFont="1" applyBorder="1"/>
    <xf numFmtId="0" fontId="1" fillId="9" borderId="14" xfId="2" applyFont="1" applyFill="1" applyBorder="1" applyAlignment="1">
      <alignment wrapText="1"/>
    </xf>
    <xf numFmtId="0" fontId="1" fillId="9" borderId="9" xfId="2" applyFont="1" applyFill="1" applyBorder="1" applyAlignment="1">
      <alignment wrapText="1"/>
    </xf>
    <xf numFmtId="0" fontId="1" fillId="9" borderId="2" xfId="2" applyFont="1" applyFill="1" applyBorder="1" applyAlignment="1">
      <alignment wrapText="1"/>
    </xf>
    <xf numFmtId="0" fontId="1" fillId="9" borderId="13" xfId="2" applyFont="1" applyFill="1" applyBorder="1" applyAlignment="1">
      <alignment wrapText="1"/>
    </xf>
    <xf numFmtId="0" fontId="1" fillId="9" borderId="2" xfId="2" applyFont="1" applyFill="1" applyBorder="1" applyAlignment="1">
      <alignment horizontal="center" wrapText="1"/>
    </xf>
    <xf numFmtId="0" fontId="1" fillId="9" borderId="8" xfId="2" applyFont="1" applyFill="1" applyBorder="1" applyAlignment="1">
      <alignment horizontal="center" wrapText="1"/>
    </xf>
    <xf numFmtId="0" fontId="1" fillId="0" borderId="2" xfId="2" applyFont="1" applyBorder="1" applyAlignment="1">
      <alignment wrapText="1"/>
    </xf>
    <xf numFmtId="0" fontId="1" fillId="0" borderId="13" xfId="2" applyFont="1" applyBorder="1" applyAlignment="1">
      <alignment wrapText="1"/>
    </xf>
    <xf numFmtId="0" fontId="1" fillId="0" borderId="2" xfId="2" applyFont="1" applyBorder="1" applyAlignment="1">
      <alignment horizontal="center" wrapText="1"/>
    </xf>
    <xf numFmtId="0" fontId="1" fillId="0" borderId="8" xfId="2" applyFont="1" applyBorder="1" applyAlignment="1">
      <alignment horizontal="center" wrapText="1"/>
    </xf>
    <xf numFmtId="0" fontId="0" fillId="0" borderId="0" xfId="3" applyFont="1" applyBorder="1"/>
    <xf numFmtId="0" fontId="1" fillId="2" borderId="1" xfId="3" applyFont="1" applyFill="1" applyBorder="1"/>
    <xf numFmtId="0" fontId="0" fillId="2" borderId="1" xfId="3" applyFont="1" applyFill="1" applyBorder="1"/>
    <xf numFmtId="0" fontId="1" fillId="4" borderId="10" xfId="3" applyFont="1" applyFill="1" applyBorder="1"/>
    <xf numFmtId="0" fontId="0" fillId="0" borderId="10" xfId="3" applyFont="1" applyBorder="1"/>
    <xf numFmtId="0" fontId="1" fillId="4" borderId="1" xfId="3" applyFont="1" applyFill="1" applyBorder="1"/>
    <xf numFmtId="0" fontId="0" fillId="0" borderId="1" xfId="3" applyFont="1" applyBorder="1"/>
    <xf numFmtId="0" fontId="1" fillId="0" borderId="0" xfId="3" applyFont="1" applyBorder="1"/>
    <xf numFmtId="0" fontId="1" fillId="2" borderId="14" xfId="3" applyFont="1" applyFill="1" applyBorder="1"/>
    <xf numFmtId="0" fontId="1" fillId="2" borderId="11" xfId="3" applyFont="1" applyFill="1" applyBorder="1" applyAlignment="1">
      <alignment wrapText="1"/>
    </xf>
    <xf numFmtId="0" fontId="1" fillId="0" borderId="1" xfId="3" applyFont="1" applyBorder="1" applyAlignment="1">
      <alignment horizontal="center" vertical="center" wrapText="1"/>
    </xf>
    <xf numFmtId="0" fontId="0" fillId="0" borderId="1" xfId="3" applyFont="1" applyBorder="1" applyAlignment="1">
      <alignment horizontal="center" vertical="center" wrapText="1"/>
    </xf>
    <xf numFmtId="0" fontId="0" fillId="0" borderId="0" xfId="3" applyFont="1" applyBorder="1" applyAlignment="1">
      <alignment horizontal="center" vertical="center" wrapText="1"/>
    </xf>
    <xf numFmtId="0" fontId="1" fillId="0" borderId="0" xfId="3" applyFont="1"/>
    <xf numFmtId="0" fontId="15" fillId="0" borderId="0" xfId="3"/>
    <xf numFmtId="167" fontId="15" fillId="0" borderId="1" xfId="3" applyNumberFormat="1" applyBorder="1" applyAlignment="1">
      <alignment horizontal="center" vertical="center"/>
    </xf>
    <xf numFmtId="0" fontId="0" fillId="0" borderId="0" xfId="3" applyFont="1"/>
    <xf numFmtId="0" fontId="0" fillId="0" borderId="0" xfId="0" applyFont="1" applyBorder="1"/>
    <xf numFmtId="0" fontId="1" fillId="2" borderId="15" xfId="0" applyFont="1" applyFill="1" applyBorder="1"/>
    <xf numFmtId="0" fontId="0" fillId="2" borderId="15" xfId="0" applyFont="1" applyFill="1" applyBorder="1"/>
    <xf numFmtId="0" fontId="1" fillId="4" borderId="16" xfId="0" applyFont="1" applyFill="1" applyBorder="1"/>
    <xf numFmtId="0" fontId="0" fillId="0" borderId="16" xfId="0" applyFont="1" applyFill="1" applyBorder="1"/>
    <xf numFmtId="0" fontId="1" fillId="4" borderId="15" xfId="0" applyFont="1" applyFill="1" applyBorder="1"/>
    <xf numFmtId="0" fontId="0" fillId="0" borderId="15" xfId="0" applyFont="1" applyFill="1" applyBorder="1"/>
    <xf numFmtId="0" fontId="1" fillId="0" borderId="0" xfId="0" applyFont="1" applyBorder="1"/>
    <xf numFmtId="0" fontId="1" fillId="2" borderId="17" xfId="0" applyFont="1" applyFill="1" applyBorder="1"/>
    <xf numFmtId="0" fontId="1" fillId="2" borderId="18" xfId="0" applyFont="1" applyFill="1" applyBorder="1" applyAlignment="1">
      <alignment wrapText="1"/>
    </xf>
    <xf numFmtId="0" fontId="1" fillId="0" borderId="15" xfId="0" applyFont="1" applyBorder="1" applyAlignment="1">
      <alignment vertical="top" wrapText="1"/>
    </xf>
    <xf numFmtId="0" fontId="0" fillId="0" borderId="15" xfId="0" applyFont="1" applyBorder="1" applyAlignment="1">
      <alignment vertical="top" wrapText="1"/>
    </xf>
    <xf numFmtId="0" fontId="0" fillId="0" borderId="0" xfId="0" applyFont="1" applyBorder="1" applyAlignment="1">
      <alignment vertical="top" wrapText="1"/>
    </xf>
    <xf numFmtId="0" fontId="1" fillId="0" borderId="15"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horizontal="center" vertical="center" wrapText="1"/>
    </xf>
    <xf numFmtId="0" fontId="13" fillId="0" borderId="0" xfId="0" applyFont="1" applyBorder="1"/>
    <xf numFmtId="0" fontId="1" fillId="2" borderId="20" xfId="0" applyFont="1" applyFill="1" applyBorder="1"/>
    <xf numFmtId="0" fontId="13" fillId="2" borderId="21" xfId="0" applyFont="1" applyFill="1" applyBorder="1"/>
    <xf numFmtId="0" fontId="1" fillId="4" borderId="22" xfId="0" applyFont="1" applyFill="1" applyBorder="1"/>
    <xf numFmtId="0" fontId="13" fillId="0" borderId="23" xfId="0" applyFont="1" applyFill="1" applyBorder="1"/>
    <xf numFmtId="0" fontId="1" fillId="4" borderId="24" xfId="0" applyFont="1" applyFill="1" applyBorder="1"/>
    <xf numFmtId="0" fontId="0" fillId="0" borderId="25" xfId="0" applyFont="1" applyFill="1" applyBorder="1"/>
    <xf numFmtId="0" fontId="1" fillId="4" borderId="26" xfId="0" applyFont="1" applyFill="1" applyBorder="1"/>
    <xf numFmtId="0" fontId="0" fillId="0" borderId="27" xfId="0" applyFont="1" applyFill="1" applyBorder="1"/>
    <xf numFmtId="0" fontId="1" fillId="2" borderId="28" xfId="0" applyFont="1" applyFill="1" applyBorder="1"/>
    <xf numFmtId="0" fontId="1" fillId="2" borderId="29" xfId="0" applyFont="1" applyFill="1" applyBorder="1" applyAlignment="1">
      <alignment wrapText="1"/>
    </xf>
    <xf numFmtId="0" fontId="1"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0" xfId="0" applyBorder="1"/>
    <xf numFmtId="0" fontId="1" fillId="2" borderId="34" xfId="0" applyFont="1" applyFill="1" applyBorder="1"/>
    <xf numFmtId="0" fontId="13" fillId="0" borderId="0" xfId="0" applyFont="1" applyBorder="1" applyAlignment="1">
      <alignment horizontal="left"/>
    </xf>
    <xf numFmtId="0" fontId="13" fillId="0" borderId="0" xfId="0" applyFont="1" applyBorder="1" applyAlignment="1">
      <alignment horizontal="left" wrapText="1"/>
    </xf>
    <xf numFmtId="0" fontId="1" fillId="0" borderId="0" xfId="4" applyFont="1"/>
    <xf numFmtId="0" fontId="15" fillId="0" borderId="0" xfId="4"/>
    <xf numFmtId="0" fontId="0" fillId="0" borderId="2" xfId="2" applyFont="1" applyBorder="1" applyAlignment="1"/>
    <xf numFmtId="0" fontId="0" fillId="0" borderId="4" xfId="2" applyFont="1" applyBorder="1" applyAlignment="1"/>
    <xf numFmtId="0" fontId="0" fillId="0" borderId="5" xfId="2" applyFont="1" applyBorder="1" applyAlignment="1"/>
    <xf numFmtId="0" fontId="0" fillId="0" borderId="7" xfId="2" applyFont="1" applyBorder="1" applyAlignment="1"/>
    <xf numFmtId="0" fontId="1" fillId="2" borderId="1" xfId="2" applyFont="1" applyFill="1" applyBorder="1" applyAlignment="1"/>
    <xf numFmtId="0" fontId="1" fillId="2" borderId="2" xfId="2" applyFont="1" applyFill="1" applyBorder="1" applyAlignment="1">
      <alignment wrapText="1"/>
    </xf>
    <xf numFmtId="0" fontId="1" fillId="2" borderId="2" xfId="2" applyFont="1" applyFill="1" applyBorder="1" applyAlignment="1">
      <alignment horizontal="left"/>
    </xf>
    <xf numFmtId="0" fontId="1" fillId="2" borderId="1" xfId="2" applyFont="1" applyFill="1" applyBorder="1" applyAlignment="1">
      <alignment horizontal="center"/>
    </xf>
    <xf numFmtId="0" fontId="1" fillId="2" borderId="2" xfId="2" applyFont="1" applyFill="1" applyBorder="1" applyAlignment="1"/>
    <xf numFmtId="0" fontId="0" fillId="0" borderId="1" xfId="2" applyFont="1" applyBorder="1" applyAlignment="1">
      <alignment horizontal="left"/>
    </xf>
    <xf numFmtId="0" fontId="0" fillId="0" borderId="1" xfId="2" applyFont="1" applyBorder="1" applyAlignment="1"/>
    <xf numFmtId="0" fontId="1" fillId="9" borderId="2" xfId="2" applyFont="1" applyFill="1" applyBorder="1" applyAlignment="1">
      <alignment horizontal="center"/>
    </xf>
    <xf numFmtId="0" fontId="1" fillId="4" borderId="1" xfId="2" applyFont="1" applyFill="1" applyBorder="1" applyAlignment="1">
      <alignment horizontal="center" wrapText="1"/>
    </xf>
    <xf numFmtId="0" fontId="1" fillId="4" borderId="11" xfId="2" applyFont="1" applyFill="1" applyBorder="1" applyAlignment="1">
      <alignment horizontal="center" wrapText="1"/>
    </xf>
    <xf numFmtId="0" fontId="0" fillId="0" borderId="0" xfId="2" applyFont="1" applyBorder="1" applyAlignment="1">
      <alignment horizontal="right"/>
    </xf>
    <xf numFmtId="0" fontId="1" fillId="0" borderId="1" xfId="2" applyFont="1" applyBorder="1" applyAlignment="1">
      <alignment horizontal="center"/>
    </xf>
    <xf numFmtId="0" fontId="15" fillId="0" borderId="1" xfId="2" applyBorder="1" applyAlignment="1"/>
    <xf numFmtId="0" fontId="1" fillId="4" borderId="1" xfId="2" applyFont="1" applyFill="1" applyBorder="1" applyAlignment="1">
      <alignment horizontal="center"/>
    </xf>
    <xf numFmtId="0" fontId="1" fillId="4" borderId="9" xfId="2" applyFont="1" applyFill="1" applyBorder="1" applyAlignment="1">
      <alignment horizontal="center"/>
    </xf>
    <xf numFmtId="0" fontId="1" fillId="9" borderId="1" xfId="2" applyFont="1" applyFill="1" applyBorder="1" applyAlignment="1">
      <alignment horizontal="center"/>
    </xf>
    <xf numFmtId="0" fontId="1" fillId="2" borderId="11" xfId="3" applyFont="1" applyFill="1" applyBorder="1" applyAlignment="1">
      <alignment horizontal="center"/>
    </xf>
    <xf numFmtId="0" fontId="1" fillId="2" borderId="9" xfId="3" applyFont="1" applyFill="1" applyBorder="1" applyAlignment="1">
      <alignment horizontal="center"/>
    </xf>
    <xf numFmtId="0" fontId="0" fillId="0" borderId="1" xfId="3" applyFont="1" applyBorder="1" applyAlignment="1">
      <alignment horizontal="center" vertical="center" wrapText="1"/>
    </xf>
    <xf numFmtId="0" fontId="1" fillId="2" borderId="1" xfId="3" applyFont="1" applyFill="1" applyBorder="1" applyAlignment="1">
      <alignment horizontal="center"/>
    </xf>
    <xf numFmtId="0" fontId="1" fillId="2" borderId="2" xfId="3" applyFont="1" applyFill="1" applyBorder="1" applyAlignment="1">
      <alignment horizontal="center"/>
    </xf>
    <xf numFmtId="0" fontId="0" fillId="0" borderId="14" xfId="3" applyFont="1" applyBorder="1" applyAlignment="1">
      <alignment horizontal="center" vertical="center" wrapText="1"/>
    </xf>
    <xf numFmtId="0" fontId="0" fillId="0" borderId="1" xfId="3" applyFont="1" applyBorder="1" applyAlignment="1">
      <alignment wrapText="1"/>
    </xf>
    <xf numFmtId="0" fontId="10" fillId="0" borderId="1" xfId="3" applyFont="1" applyBorder="1" applyAlignment="1">
      <alignment horizontal="center" vertical="center" wrapText="1"/>
    </xf>
    <xf numFmtId="167" fontId="0" fillId="0" borderId="1" xfId="3" applyNumberFormat="1" applyFont="1" applyBorder="1" applyAlignment="1">
      <alignment horizontal="center" vertical="center" wrapText="1"/>
    </xf>
    <xf numFmtId="0" fontId="1" fillId="2" borderId="14" xfId="3" applyFont="1" applyFill="1" applyBorder="1" applyAlignment="1">
      <alignment horizontal="center"/>
    </xf>
    <xf numFmtId="168" fontId="0" fillId="0" borderId="1" xfId="3" applyNumberFormat="1" applyFont="1" applyBorder="1" applyAlignment="1">
      <alignment horizontal="center"/>
    </xf>
    <xf numFmtId="0" fontId="0" fillId="0" borderId="1" xfId="3" applyFont="1" applyBorder="1" applyAlignment="1">
      <alignment horizontal="center" vertical="center"/>
    </xf>
    <xf numFmtId="168" fontId="15" fillId="0" borderId="1" xfId="3" applyNumberFormat="1" applyBorder="1" applyAlignment="1">
      <alignment horizontal="center"/>
    </xf>
    <xf numFmtId="167" fontId="15" fillId="0" borderId="1" xfId="3" applyNumberFormat="1" applyBorder="1" applyAlignment="1">
      <alignment horizontal="center" vertical="center"/>
    </xf>
    <xf numFmtId="0" fontId="15" fillId="0" borderId="1" xfId="3" applyBorder="1" applyAlignment="1">
      <alignment horizontal="center" vertical="center" wrapText="1"/>
    </xf>
    <xf numFmtId="0" fontId="15" fillId="0" borderId="1" xfId="3" applyBorder="1" applyAlignment="1">
      <alignment horizontal="center" vertic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0" fillId="0" borderId="15" xfId="0" applyFont="1" applyBorder="1" applyAlignment="1">
      <alignment vertical="top" wrapText="1"/>
    </xf>
    <xf numFmtId="0" fontId="11" fillId="0" borderId="15" xfId="0" applyFont="1" applyBorder="1" applyAlignment="1">
      <alignment vertical="top" wrapText="1"/>
    </xf>
    <xf numFmtId="0" fontId="1" fillId="2" borderId="15" xfId="0" applyFont="1" applyFill="1" applyBorder="1" applyAlignment="1">
      <alignment horizontal="center"/>
    </xf>
    <xf numFmtId="0" fontId="0" fillId="0" borderId="15" xfId="0" applyFont="1" applyBorder="1" applyAlignment="1">
      <alignment horizontal="left" vertical="top" wrapText="1"/>
    </xf>
    <xf numFmtId="0" fontId="10" fillId="0" borderId="15" xfId="0" applyFont="1" applyBorder="1" applyAlignment="1">
      <alignment horizontal="left" vertical="top" wrapText="1"/>
    </xf>
    <xf numFmtId="167" fontId="0" fillId="0" borderId="15" xfId="0" applyNumberFormat="1" applyFont="1" applyBorder="1" applyAlignment="1">
      <alignment horizontal="left" vertical="top" wrapText="1"/>
    </xf>
    <xf numFmtId="169" fontId="0" fillId="0" borderId="15" xfId="0" applyNumberFormat="1" applyFont="1" applyBorder="1" applyAlignment="1">
      <alignment horizontal="left" vertical="top" wrapText="1"/>
    </xf>
    <xf numFmtId="0" fontId="1" fillId="2" borderId="29" xfId="0" applyFont="1" applyFill="1" applyBorder="1" applyAlignment="1">
      <alignment horizontal="center"/>
    </xf>
    <xf numFmtId="0" fontId="1" fillId="2" borderId="30" xfId="0" applyFont="1" applyFill="1" applyBorder="1" applyAlignment="1">
      <alignment horizontal="center"/>
    </xf>
    <xf numFmtId="0" fontId="0" fillId="0" borderId="32" xfId="0" applyFont="1" applyBorder="1" applyAlignment="1">
      <alignment horizontal="left" vertical="center" wrapText="1"/>
    </xf>
    <xf numFmtId="0" fontId="0" fillId="0" borderId="33" xfId="0" applyBorder="1" applyAlignment="1">
      <alignment horizontal="justify" vertical="center" wrapText="1"/>
    </xf>
    <xf numFmtId="0" fontId="1" fillId="2" borderId="34" xfId="0" applyFont="1" applyFill="1" applyBorder="1" applyAlignment="1">
      <alignment horizontal="center"/>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14" fillId="0" borderId="35" xfId="0" applyFont="1" applyBorder="1" applyAlignment="1">
      <alignment horizontal="center" vertical="center" wrapText="1"/>
    </xf>
    <xf numFmtId="167" fontId="0" fillId="0" borderId="32" xfId="0" applyNumberFormat="1" applyFont="1" applyBorder="1" applyAlignment="1">
      <alignment horizontal="center" vertical="center" wrapText="1"/>
    </xf>
    <xf numFmtId="0" fontId="1" fillId="2" borderId="28" xfId="4" applyFont="1" applyFill="1" applyBorder="1" applyAlignment="1">
      <alignment horizontal="center"/>
    </xf>
    <xf numFmtId="0" fontId="1" fillId="2" borderId="36" xfId="4" applyFont="1" applyFill="1" applyBorder="1" applyAlignment="1">
      <alignment horizontal="center"/>
    </xf>
    <xf numFmtId="0" fontId="1" fillId="2" borderId="21" xfId="4" applyFont="1" applyFill="1" applyBorder="1" applyAlignment="1">
      <alignment horizontal="center"/>
    </xf>
    <xf numFmtId="0" fontId="0" fillId="0" borderId="20" xfId="4" applyFont="1" applyBorder="1" applyAlignment="1">
      <alignment horizontal="center" vertical="center" wrapText="1"/>
    </xf>
    <xf numFmtId="15" fontId="0" fillId="0" borderId="15" xfId="4" applyNumberFormat="1" applyFont="1" applyBorder="1" applyAlignment="1">
      <alignment horizontal="center"/>
    </xf>
    <xf numFmtId="0" fontId="0" fillId="0" borderId="25" xfId="4" applyFont="1" applyBorder="1" applyAlignment="1">
      <alignment horizontal="center" vertical="center"/>
    </xf>
    <xf numFmtId="0" fontId="0" fillId="0" borderId="26" xfId="4" applyFont="1" applyBorder="1" applyAlignment="1">
      <alignment horizontal="center" vertical="center"/>
    </xf>
    <xf numFmtId="15" fontId="15" fillId="0" borderId="15" xfId="4" applyNumberFormat="1" applyBorder="1" applyAlignment="1">
      <alignment horizontal="center"/>
    </xf>
    <xf numFmtId="0" fontId="0" fillId="0" borderId="24" xfId="4" applyFont="1" applyBorder="1" applyAlignment="1">
      <alignment horizontal="center" vertical="center"/>
    </xf>
    <xf numFmtId="14" fontId="15" fillId="0" borderId="15" xfId="4" applyNumberFormat="1" applyBorder="1" applyAlignment="1">
      <alignment horizontal="center" vertical="center"/>
    </xf>
    <xf numFmtId="0" fontId="15" fillId="0" borderId="25" xfId="4" applyBorder="1" applyAlignment="1">
      <alignment horizontal="center" vertical="center" wrapText="1"/>
    </xf>
    <xf numFmtId="14" fontId="15" fillId="0" borderId="37" xfId="4" applyNumberFormat="1" applyBorder="1" applyAlignment="1">
      <alignment horizontal="center" vertical="center"/>
    </xf>
    <xf numFmtId="0" fontId="15" fillId="0" borderId="27" xfId="4" applyBorder="1" applyAlignment="1">
      <alignment horizontal="center" vertical="center"/>
    </xf>
  </cellXfs>
  <cellStyles count="5">
    <cellStyle name="Excel Built-in Excel Built-in Excel Built-in Excel Built-in Excel Built-in Excel Built-in Excel Built-in Excel Built-in Normal" xfId="3"/>
    <cellStyle name="Excel Built-in Excel Built-in Excel Built-in Excel Built-in Excel Built-in Excel Built-in Excel Built-in Normal" xfId="2"/>
    <cellStyle name="Excel Built-in Normal" xfId="4"/>
    <cellStyle name="Hyperlink" xfId="1" builtinId="8"/>
    <cellStyle name="Normal" xfId="0" builtinId="0"/>
  </cellStyles>
  <dxfs count="33">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1"/>
          <bgColor indexed="52"/>
        </patternFill>
      </fill>
    </dxf>
    <dxf>
      <font>
        <b val="0"/>
        <condense val="0"/>
        <extend val="0"/>
        <sz val="10"/>
        <color indexed="8"/>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10"/>
          <bgColor indexed="60"/>
        </patternFill>
      </fill>
    </dxf>
    <dxf>
      <font>
        <b val="0"/>
        <condense val="0"/>
        <extend val="0"/>
        <sz val="10"/>
      </font>
      <fill>
        <patternFill patternType="solid">
          <fgColor indexed="51"/>
          <bgColor indexed="52"/>
        </patternFill>
      </fill>
    </dxf>
    <dxf>
      <font>
        <b val="0"/>
        <condense val="0"/>
        <extend val="0"/>
        <sz val="10"/>
        <color indexed="8"/>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1"/>
          <bgColor indexed="52"/>
        </patternFill>
      </fill>
    </dxf>
    <dxf>
      <font>
        <b val="0"/>
        <condense val="0"/>
        <extend val="0"/>
        <sz val="10"/>
        <color indexed="8"/>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
      <font>
        <b val="0"/>
        <condense val="0"/>
        <extend val="0"/>
        <sz val="10"/>
      </font>
      <fill>
        <patternFill patternType="solid">
          <fgColor indexed="10"/>
          <bgColor indexed="60"/>
        </patternFill>
      </fill>
    </dxf>
    <dxf>
      <font>
        <b val="0"/>
        <condense val="0"/>
        <extend val="0"/>
        <sz val="10"/>
      </font>
      <fill>
        <patternFill patternType="solid">
          <fgColor indexed="52"/>
          <bgColor indexed="53"/>
        </patternFill>
      </fill>
    </dxf>
    <dxf>
      <font>
        <b val="0"/>
        <condense val="0"/>
        <extend val="0"/>
        <sz val="10"/>
      </font>
      <fill>
        <patternFill patternType="solid">
          <fgColor indexed="11"/>
          <bgColor indexed="1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CC33"/>
      <rgbColor rgb="000000FF"/>
      <rgbColor rgb="00FFFF00"/>
      <rgbColor rgb="00FF00FF"/>
      <rgbColor rgb="0000FFFF"/>
      <rgbColor rgb="00800000"/>
      <rgbColor rgb="001FB714"/>
      <rgbColor rgb="00000090"/>
      <rgbColor rgb="00808000"/>
      <rgbColor rgb="00800080"/>
      <rgbColor rgb="00008080"/>
      <rgbColor rgb="00C0C0C0"/>
      <rgbColor rgb="00808080"/>
      <rgbColor rgb="009999FF"/>
      <rgbColor rgb="00993366"/>
      <rgbColor rgb="00F2F2F2"/>
      <rgbColor rgb="00CCFFFF"/>
      <rgbColor rgb="00660066"/>
      <rgbColor rgb="00FF8080"/>
      <rgbColor rgb="000066CC"/>
      <rgbColor rgb="00BFBFBF"/>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FCC99"/>
      <rgbColor rgb="003366FF"/>
      <rgbColor rgb="0033CCCC"/>
      <rgbColor rgb="009BBB59"/>
      <rgbColor rgb="00FFCC00"/>
      <rgbColor rgb="00FF9900"/>
      <rgbColor rgb="00FF6600"/>
      <rgbColor rgb="00666699"/>
      <rgbColor rgb="00969696"/>
      <rgbColor rgb="00003366"/>
      <rgbColor rgb="0000B050"/>
      <rgbColor rgb="00003300"/>
      <rgbColor rgb="00333300"/>
      <rgbColor rgb="00DD0806"/>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prc.qmul.ac.uk/~lloyd/gridpp/argo.html" TargetMode="External"/><Relationship Id="rId2" Type="http://schemas.openxmlformats.org/officeDocument/2006/relationships/hyperlink" Target="http://pprc.qmul.ac.uk/~lloyd/gridpp/uktest.html" TargetMode="External"/><Relationship Id="rId1" Type="http://schemas.openxmlformats.org/officeDocument/2006/relationships/hyperlink" Target="http://argo.egi.eu/lavoisier/site_reports?accept=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accounting-next.egi.eu/egi/country/United%20Kingdom/normelap_processors/SITE/DATE/2017/1/2017/3/all/only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pageSetUpPr fitToPage="1"/>
  </sheetPr>
  <dimension ref="A2:Q24"/>
  <sheetViews>
    <sheetView showGridLines="0" workbookViewId="0">
      <selection activeCell="Q24" sqref="Q24"/>
    </sheetView>
  </sheetViews>
  <sheetFormatPr defaultColWidth="8.85546875" defaultRowHeight="12.75"/>
  <cols>
    <col min="1" max="1" width="12" style="1" customWidth="1"/>
    <col min="2" max="2" width="40.5703125" style="1" customWidth="1"/>
    <col min="3" max="3" width="23.85546875" style="2" customWidth="1"/>
    <col min="4" max="6" width="9.5703125" style="2" customWidth="1"/>
    <col min="7" max="16" width="8.7109375" style="1" customWidth="1"/>
    <col min="17" max="17" width="48" style="1" customWidth="1"/>
    <col min="18" max="22" width="8.7109375" style="1" customWidth="1"/>
    <col min="23" max="23" width="21" style="1" customWidth="1"/>
    <col min="24" max="16384" width="8.85546875" style="1"/>
  </cols>
  <sheetData>
    <row r="2" spans="1:17">
      <c r="A2" s="3" t="s">
        <v>0</v>
      </c>
      <c r="B2" s="4"/>
      <c r="G2" s="5"/>
      <c r="H2" s="167" t="s">
        <v>1</v>
      </c>
      <c r="I2" s="167"/>
      <c r="J2" s="167"/>
    </row>
    <row r="3" spans="1:17">
      <c r="A3" s="6" t="s">
        <v>2</v>
      </c>
      <c r="B3" s="7" t="s">
        <v>3</v>
      </c>
      <c r="G3" s="8"/>
      <c r="H3" s="168" t="s">
        <v>4</v>
      </c>
      <c r="I3" s="168"/>
      <c r="J3" s="168"/>
    </row>
    <row r="4" spans="1:17">
      <c r="A4" s="6" t="s">
        <v>5</v>
      </c>
      <c r="B4" s="7" t="s">
        <v>6</v>
      </c>
      <c r="G4" s="9"/>
      <c r="H4" s="169" t="s">
        <v>7</v>
      </c>
      <c r="I4" s="169"/>
      <c r="J4" s="169"/>
    </row>
    <row r="5" spans="1:17">
      <c r="A5" s="6" t="s">
        <v>8</v>
      </c>
      <c r="B5" s="7" t="s">
        <v>9</v>
      </c>
      <c r="G5" s="10"/>
      <c r="H5" s="169" t="s">
        <v>10</v>
      </c>
      <c r="I5" s="169"/>
      <c r="J5" s="169"/>
    </row>
    <row r="6" spans="1:17">
      <c r="A6" s="11"/>
      <c r="B6" s="11"/>
      <c r="G6" s="12"/>
      <c r="H6" s="170" t="s">
        <v>11</v>
      </c>
      <c r="I6" s="170"/>
      <c r="J6" s="170"/>
    </row>
    <row r="9" spans="1:17" ht="12.75" customHeight="1">
      <c r="A9" s="171" t="s">
        <v>12</v>
      </c>
      <c r="B9" s="172" t="s">
        <v>13</v>
      </c>
      <c r="C9" s="173" t="s">
        <v>14</v>
      </c>
      <c r="D9" s="174" t="str">
        <f>Resources!A11</f>
        <v>Lancaster</v>
      </c>
      <c r="E9" s="174"/>
      <c r="F9" s="174"/>
      <c r="G9" s="174" t="str">
        <f>Resources!A12</f>
        <v>Liverpool</v>
      </c>
      <c r="H9" s="174"/>
      <c r="I9" s="174"/>
      <c r="J9" s="174" t="str">
        <f>Resources!A13</f>
        <v>Manchester</v>
      </c>
      <c r="K9" s="174"/>
      <c r="L9" s="174"/>
      <c r="M9" s="174" t="str">
        <f>Resources!A14</f>
        <v>Sheffield</v>
      </c>
      <c r="N9" s="174"/>
      <c r="O9" s="174"/>
      <c r="P9" s="14"/>
      <c r="Q9" s="175" t="s">
        <v>15</v>
      </c>
    </row>
    <row r="10" spans="1:17">
      <c r="A10" s="171"/>
      <c r="B10" s="172"/>
      <c r="C10" s="173"/>
      <c r="D10" s="15" t="s">
        <v>16</v>
      </c>
      <c r="E10" s="13" t="s">
        <v>17</v>
      </c>
      <c r="F10" s="13" t="s">
        <v>18</v>
      </c>
      <c r="G10" s="16" t="s">
        <v>16</v>
      </c>
      <c r="H10" s="17" t="s">
        <v>17</v>
      </c>
      <c r="I10" s="17" t="s">
        <v>18</v>
      </c>
      <c r="J10" s="16" t="s">
        <v>16</v>
      </c>
      <c r="K10" s="17" t="s">
        <v>17</v>
      </c>
      <c r="L10" s="17" t="s">
        <v>18</v>
      </c>
      <c r="M10" s="16" t="s">
        <v>16</v>
      </c>
      <c r="N10" s="17" t="s">
        <v>17</v>
      </c>
      <c r="O10" s="17" t="s">
        <v>18</v>
      </c>
      <c r="P10" s="17" t="s">
        <v>18</v>
      </c>
      <c r="Q10" s="175"/>
    </row>
    <row r="11" spans="1:17" ht="37.35" customHeight="1">
      <c r="A11" s="18" t="s">
        <v>19</v>
      </c>
      <c r="B11" s="19" t="s">
        <v>20</v>
      </c>
      <c r="C11" s="20">
        <v>1</v>
      </c>
      <c r="D11" s="21">
        <v>1.77</v>
      </c>
      <c r="E11" s="21">
        <v>1.61</v>
      </c>
      <c r="F11" s="21">
        <f>Resources!G21</f>
        <v>2.2324561403508771</v>
      </c>
      <c r="G11" s="22">
        <v>1.52</v>
      </c>
      <c r="H11" s="22">
        <v>1.51</v>
      </c>
      <c r="I11" s="22">
        <f>Resources!G22</f>
        <v>1.5134843581445523</v>
      </c>
      <c r="J11" s="22">
        <v>2.2000000000000002</v>
      </c>
      <c r="K11" s="22">
        <v>1.95</v>
      </c>
      <c r="L11" s="22">
        <f>Resources!G23</f>
        <v>2.1941139636819034</v>
      </c>
      <c r="M11" s="22">
        <v>1.36</v>
      </c>
      <c r="N11" s="22">
        <v>1.54</v>
      </c>
      <c r="O11" s="22">
        <f>Resources!G24</f>
        <v>1.5391304347826087</v>
      </c>
      <c r="P11" s="22">
        <f>Resources!G25</f>
        <v>2.0042482888836441</v>
      </c>
      <c r="Q11" s="23"/>
    </row>
    <row r="12" spans="1:17" ht="30.6" customHeight="1">
      <c r="A12" s="18" t="s">
        <v>21</v>
      </c>
      <c r="B12" s="19" t="s">
        <v>22</v>
      </c>
      <c r="C12" s="20">
        <v>1</v>
      </c>
      <c r="D12" s="21">
        <v>4.43</v>
      </c>
      <c r="E12" s="21">
        <v>2.27</v>
      </c>
      <c r="F12" s="21">
        <f>Resources!F21</f>
        <v>2.2663781231556168</v>
      </c>
      <c r="G12" s="22">
        <v>2.85</v>
      </c>
      <c r="H12" s="22">
        <v>2.13</v>
      </c>
      <c r="I12" s="22">
        <f>Resources!F22</f>
        <v>2.1300029501425901</v>
      </c>
      <c r="J12" s="22">
        <v>3.14</v>
      </c>
      <c r="K12" s="22">
        <v>2.14</v>
      </c>
      <c r="L12" s="22">
        <f>Resources!F23</f>
        <v>1.8059463379260334</v>
      </c>
      <c r="M12" s="22">
        <v>3.34</v>
      </c>
      <c r="N12" s="22">
        <v>2.1</v>
      </c>
      <c r="O12" s="22">
        <f>Resources!F24</f>
        <v>2.1019108280254777</v>
      </c>
      <c r="P12" s="22">
        <f>Resources!F25</f>
        <v>2.0575698274328413</v>
      </c>
      <c r="Q12" s="23"/>
    </row>
    <row r="13" spans="1:17" ht="25.5">
      <c r="A13" s="18" t="s">
        <v>23</v>
      </c>
      <c r="B13" s="19" t="s">
        <v>24</v>
      </c>
      <c r="C13" s="20" t="s">
        <v>25</v>
      </c>
      <c r="D13" s="21">
        <v>0.97</v>
      </c>
      <c r="E13" s="21">
        <v>0.96</v>
      </c>
      <c r="F13" s="21">
        <v>0.92</v>
      </c>
      <c r="G13" s="22">
        <v>0.97</v>
      </c>
      <c r="H13" s="22">
        <v>1</v>
      </c>
      <c r="I13" s="22">
        <v>0.85</v>
      </c>
      <c r="J13" s="22">
        <v>0.99</v>
      </c>
      <c r="K13" s="22">
        <v>0.98</v>
      </c>
      <c r="L13" s="22">
        <v>1</v>
      </c>
      <c r="M13" s="22">
        <v>0.97</v>
      </c>
      <c r="N13" s="22">
        <v>0.73</v>
      </c>
      <c r="O13" s="22">
        <v>0.84</v>
      </c>
      <c r="P13" s="22">
        <f t="shared" ref="P13:P14" si="0">AVERAGE(F13,I13,L13,O13)</f>
        <v>0.90249999999999997</v>
      </c>
      <c r="Q13" s="23"/>
    </row>
    <row r="14" spans="1:17" ht="25.5">
      <c r="A14" s="18" t="s">
        <v>26</v>
      </c>
      <c r="B14" s="19" t="s">
        <v>27</v>
      </c>
      <c r="C14" s="20" t="s">
        <v>25</v>
      </c>
      <c r="D14" s="21">
        <v>0.97</v>
      </c>
      <c r="E14" s="21">
        <v>0.86</v>
      </c>
      <c r="F14" s="21">
        <v>0.95</v>
      </c>
      <c r="G14" s="22">
        <v>0.97</v>
      </c>
      <c r="H14" s="22">
        <v>1</v>
      </c>
      <c r="I14" s="22">
        <v>1</v>
      </c>
      <c r="J14" s="22">
        <v>0.99</v>
      </c>
      <c r="K14" s="22">
        <v>0.98</v>
      </c>
      <c r="L14" s="22">
        <v>1</v>
      </c>
      <c r="M14" s="22">
        <v>0.98</v>
      </c>
      <c r="N14" s="22">
        <v>0.74</v>
      </c>
      <c r="O14" s="22">
        <v>0.84</v>
      </c>
      <c r="P14" s="22">
        <f t="shared" si="0"/>
        <v>0.94750000000000001</v>
      </c>
      <c r="Q14" s="23"/>
    </row>
    <row r="15" spans="1:17" ht="24" customHeight="1">
      <c r="A15" s="18" t="s">
        <v>28</v>
      </c>
      <c r="B15" s="19" t="s">
        <v>29</v>
      </c>
      <c r="C15" s="20">
        <v>0.5</v>
      </c>
      <c r="D15" s="21">
        <v>0.74</v>
      </c>
      <c r="E15" s="21">
        <v>0.62</v>
      </c>
      <c r="F15" s="21">
        <f>Resources!O21</f>
        <v>0.64660389972385768</v>
      </c>
      <c r="G15" s="22">
        <v>0.9</v>
      </c>
      <c r="H15" s="22">
        <v>0.73</v>
      </c>
      <c r="I15" s="22">
        <f>Resources!O22</f>
        <v>0.3546820844540795</v>
      </c>
      <c r="J15" s="22">
        <v>0.95</v>
      </c>
      <c r="K15" s="22">
        <v>0.98</v>
      </c>
      <c r="L15" s="22">
        <f>Resources!O23</f>
        <v>1.3057709600033209</v>
      </c>
      <c r="M15" s="22">
        <v>0.8</v>
      </c>
      <c r="N15" s="22">
        <v>0.89</v>
      </c>
      <c r="O15" s="22">
        <f>Resources!O24</f>
        <v>0.88468572443181814</v>
      </c>
      <c r="P15" s="22">
        <f>Resources!O25</f>
        <v>0.82657694266129544</v>
      </c>
      <c r="Q15" s="19"/>
    </row>
    <row r="16" spans="1:17" ht="20.100000000000001" customHeight="1">
      <c r="A16" s="18" t="s">
        <v>30</v>
      </c>
      <c r="B16" s="19" t="s">
        <v>31</v>
      </c>
      <c r="C16" s="20">
        <v>0.5</v>
      </c>
      <c r="D16" s="21">
        <v>0.64</v>
      </c>
      <c r="E16" s="21">
        <v>0.53</v>
      </c>
      <c r="F16" s="21">
        <f>Resources!N21</f>
        <v>0.5722730160527375</v>
      </c>
      <c r="G16" s="22">
        <v>0.82</v>
      </c>
      <c r="H16" s="22">
        <v>0.63</v>
      </c>
      <c r="I16" s="22">
        <f>Resources!N22</f>
        <v>0.32314000043491642</v>
      </c>
      <c r="J16" s="22">
        <v>0.85</v>
      </c>
      <c r="K16" s="22">
        <v>0.87</v>
      </c>
      <c r="L16" s="22">
        <f>Resources!N23</f>
        <v>1.1940176727910539</v>
      </c>
      <c r="M16" s="22">
        <v>0.71</v>
      </c>
      <c r="N16" s="22">
        <v>0.82</v>
      </c>
      <c r="O16" s="22">
        <f>Resources!N24</f>
        <v>0.58397819911067195</v>
      </c>
      <c r="P16" s="22">
        <f>Resources!N25</f>
        <v>0.72750299990075518</v>
      </c>
      <c r="Q16" s="23"/>
    </row>
    <row r="18" spans="1:11">
      <c r="K18" s="24"/>
    </row>
    <row r="22" spans="1:11">
      <c r="E22" s="2" t="s">
        <v>32</v>
      </c>
    </row>
    <row r="23" spans="1:11">
      <c r="A23" s="1" t="s">
        <v>33</v>
      </c>
      <c r="B23" s="25" t="s">
        <v>34</v>
      </c>
      <c r="E23" s="26" t="s">
        <v>35</v>
      </c>
    </row>
    <row r="24" spans="1:11">
      <c r="A24" s="1" t="s">
        <v>36</v>
      </c>
      <c r="B24" s="25" t="s">
        <v>37</v>
      </c>
      <c r="E24" s="27" t="s">
        <v>38</v>
      </c>
    </row>
  </sheetData>
  <sheetProtection selectLockedCells="1" selectUnlockedCells="1"/>
  <mergeCells count="13">
    <mergeCell ref="J9:L9"/>
    <mergeCell ref="M9:O9"/>
    <mergeCell ref="Q9:Q10"/>
    <mergeCell ref="H2:J2"/>
    <mergeCell ref="H3:J3"/>
    <mergeCell ref="H4:J4"/>
    <mergeCell ref="H5:J5"/>
    <mergeCell ref="H6:J6"/>
    <mergeCell ref="A9:A10"/>
    <mergeCell ref="B9:B10"/>
    <mergeCell ref="C9:C10"/>
    <mergeCell ref="D9:F9"/>
    <mergeCell ref="G9:I9"/>
  </mergeCells>
  <conditionalFormatting sqref="D11:F11">
    <cfRule type="cellIs" dxfId="32" priority="1" stopIfTrue="1" operator="greaterThanOrEqual">
      <formula>1</formula>
    </cfRule>
    <cfRule type="cellIs" dxfId="31" priority="2" stopIfTrue="1" operator="greaterThanOrEqual">
      <formula>0.95</formula>
    </cfRule>
    <cfRule type="cellIs" dxfId="30" priority="3" stopIfTrue="1" operator="lessThan">
      <formula>0.95</formula>
    </cfRule>
  </conditionalFormatting>
  <conditionalFormatting sqref="D12:F12">
    <cfRule type="cellIs" dxfId="29" priority="4" stopIfTrue="1" operator="greaterThanOrEqual">
      <formula>1</formula>
    </cfRule>
    <cfRule type="cellIs" dxfId="28" priority="5" stopIfTrue="1" operator="greaterThanOrEqual">
      <formula>0.95</formula>
    </cfRule>
    <cfRule type="cellIs" dxfId="27" priority="6" stopIfTrue="1" operator="lessThan">
      <formula>0.95</formula>
    </cfRule>
  </conditionalFormatting>
  <conditionalFormatting sqref="D13:F14">
    <cfRule type="cellIs" dxfId="26" priority="7" stopIfTrue="1" operator="greaterThanOrEqual">
      <formula>0.95</formula>
    </cfRule>
    <cfRule type="cellIs" dxfId="25" priority="8" stopIfTrue="1" operator="greaterThanOrEqual">
      <formula>0.9</formula>
    </cfRule>
    <cfRule type="cellIs" dxfId="24" priority="9" stopIfTrue="1" operator="lessThan">
      <formula>0.9</formula>
    </cfRule>
  </conditionalFormatting>
  <conditionalFormatting sqref="D15:F16">
    <cfRule type="cellIs" dxfId="23" priority="10" stopIfTrue="1" operator="greaterThanOrEqual">
      <formula>0.5</formula>
    </cfRule>
    <cfRule type="cellIs" dxfId="22" priority="11" stopIfTrue="1" operator="greaterThanOrEqual">
      <formula>0.4</formula>
    </cfRule>
    <cfRule type="cellIs" dxfId="21" priority="12" stopIfTrue="1" operator="lessThan">
      <formula>0.4</formula>
    </cfRule>
  </conditionalFormatting>
  <conditionalFormatting sqref="G11:P12">
    <cfRule type="cellIs" dxfId="20" priority="13" stopIfTrue="1" operator="greaterThanOrEqual">
      <formula>1</formula>
    </cfRule>
    <cfRule type="cellIs" dxfId="19" priority="14" stopIfTrue="1" operator="greaterThanOrEqual">
      <formula>0.95</formula>
    </cfRule>
    <cfRule type="cellIs" dxfId="18" priority="15" stopIfTrue="1" operator="lessThan">
      <formula>0.95</formula>
    </cfRule>
  </conditionalFormatting>
  <conditionalFormatting sqref="G13:P14">
    <cfRule type="cellIs" dxfId="17" priority="16" stopIfTrue="1" operator="greaterThanOrEqual">
      <formula>0.95</formula>
    </cfRule>
    <cfRule type="cellIs" dxfId="16" priority="17" stopIfTrue="1" operator="greaterThanOrEqual">
      <formula>0.9</formula>
    </cfRule>
    <cfRule type="cellIs" dxfId="15" priority="18" stopIfTrue="1" operator="lessThan">
      <formula>0.9</formula>
    </cfRule>
  </conditionalFormatting>
  <conditionalFormatting sqref="G15:P16">
    <cfRule type="cellIs" dxfId="14" priority="19" stopIfTrue="1" operator="greaterThanOrEqual">
      <formula>0.5</formula>
    </cfRule>
    <cfRule type="cellIs" dxfId="13" priority="20" stopIfTrue="1" operator="greaterThanOrEqual">
      <formula>0.4</formula>
    </cfRule>
    <cfRule type="cellIs" dxfId="12" priority="21" stopIfTrue="1" operator="lessThan">
      <formula>0.4</formula>
    </cfRule>
  </conditionalFormatting>
  <hyperlinks>
    <hyperlink ref="E23" r:id="rId1"/>
    <hyperlink ref="B24" r:id="rId2"/>
    <hyperlink ref="E24" r:id="rId3"/>
  </hyperlink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pageSetUpPr fitToPage="1"/>
  </sheetPr>
  <dimension ref="A2:R39"/>
  <sheetViews>
    <sheetView showGridLines="0" topLeftCell="A13" workbookViewId="0">
      <selection activeCell="G18" sqref="G18"/>
    </sheetView>
  </sheetViews>
  <sheetFormatPr defaultColWidth="8.85546875" defaultRowHeight="12.75"/>
  <cols>
    <col min="1" max="1" width="13.85546875" style="1" customWidth="1"/>
    <col min="2" max="2" width="9.5703125" style="1" customWidth="1"/>
    <col min="3" max="3" width="12.5703125" style="1" customWidth="1"/>
    <col min="4" max="4" width="11.7109375" style="1" customWidth="1"/>
    <col min="5" max="5" width="12.5703125" style="1" customWidth="1"/>
    <col min="6" max="6" width="12.7109375" style="1" customWidth="1"/>
    <col min="7" max="7" width="19" style="1" customWidth="1"/>
    <col min="8" max="8" width="20" style="1" customWidth="1"/>
    <col min="9" max="9" width="13.140625" style="1" customWidth="1"/>
    <col min="10" max="10" width="11.5703125" style="1" customWidth="1"/>
    <col min="11" max="11" width="12.5703125" style="1" customWidth="1"/>
    <col min="12" max="12" width="10.85546875" style="1" customWidth="1"/>
    <col min="13" max="13" width="10.5703125" style="1" customWidth="1"/>
    <col min="14" max="14" width="10.7109375" style="1" customWidth="1"/>
    <col min="15" max="15" width="15.7109375" style="1" customWidth="1"/>
    <col min="16" max="16" width="12.85546875" style="1" customWidth="1"/>
    <col min="17" max="18" width="12" style="1" customWidth="1"/>
    <col min="19" max="19" width="12.5703125" style="1" customWidth="1"/>
    <col min="20" max="20" width="10.28515625" style="1" customWidth="1"/>
    <col min="21" max="16384" width="8.85546875" style="1"/>
  </cols>
  <sheetData>
    <row r="2" spans="1:18">
      <c r="A2" s="175" t="s">
        <v>0</v>
      </c>
      <c r="B2" s="175"/>
      <c r="C2" s="175"/>
      <c r="D2" s="28"/>
    </row>
    <row r="3" spans="1:18">
      <c r="A3" s="6" t="s">
        <v>2</v>
      </c>
      <c r="B3" s="176" t="str">
        <f>Metrics!B3</f>
        <v>Tier 2</v>
      </c>
      <c r="C3" s="176"/>
      <c r="D3" s="28"/>
    </row>
    <row r="4" spans="1:18">
      <c r="A4" s="6" t="s">
        <v>5</v>
      </c>
      <c r="B4" s="177" t="str">
        <f>Metrics!B4</f>
        <v>Q3 2017</v>
      </c>
      <c r="C4" s="177"/>
      <c r="D4" s="28"/>
      <c r="I4" s="29"/>
    </row>
    <row r="5" spans="1:18">
      <c r="A5" s="6" t="s">
        <v>8</v>
      </c>
      <c r="B5" s="177" t="s">
        <v>9</v>
      </c>
      <c r="C5" s="177"/>
      <c r="D5" s="28"/>
      <c r="I5" s="29"/>
      <c r="O5" s="30"/>
    </row>
    <row r="6" spans="1:18">
      <c r="I6" s="29"/>
    </row>
    <row r="9" spans="1:18">
      <c r="A9" s="31" t="s">
        <v>39</v>
      </c>
    </row>
    <row r="10" spans="1:18" ht="49.5" customHeight="1">
      <c r="A10" s="32" t="s">
        <v>40</v>
      </c>
      <c r="B10" s="33" t="s">
        <v>41</v>
      </c>
      <c r="C10" s="34" t="s">
        <v>42</v>
      </c>
      <c r="D10" s="34" t="s">
        <v>43</v>
      </c>
      <c r="E10" s="34" t="s">
        <v>44</v>
      </c>
      <c r="F10" s="34" t="s">
        <v>45</v>
      </c>
      <c r="H10" s="178" t="s">
        <v>46</v>
      </c>
      <c r="I10" s="178"/>
      <c r="J10" s="178"/>
      <c r="K10" s="178"/>
      <c r="L10" s="178"/>
      <c r="M10" s="35"/>
      <c r="N10" s="178" t="s">
        <v>47</v>
      </c>
      <c r="O10" s="178"/>
      <c r="P10" s="178"/>
      <c r="Q10" s="178"/>
      <c r="R10" s="178"/>
    </row>
    <row r="11" spans="1:18">
      <c r="A11" s="36" t="s">
        <v>48</v>
      </c>
      <c r="B11" s="7" t="s">
        <v>49</v>
      </c>
      <c r="C11" s="37" t="s">
        <v>49</v>
      </c>
      <c r="D11" s="38" t="s">
        <v>50</v>
      </c>
      <c r="E11" s="38" t="s">
        <v>50</v>
      </c>
      <c r="F11" s="39" t="s">
        <v>51</v>
      </c>
      <c r="H11" s="40" t="s">
        <v>40</v>
      </c>
      <c r="I11" s="41">
        <v>42917</v>
      </c>
      <c r="J11" s="41">
        <v>42948</v>
      </c>
      <c r="K11" s="41">
        <v>42979</v>
      </c>
      <c r="L11" s="42" t="s">
        <v>52</v>
      </c>
      <c r="N11" s="43" t="s">
        <v>40</v>
      </c>
      <c r="O11" s="44">
        <f>I11</f>
        <v>42917</v>
      </c>
      <c r="P11" s="44">
        <f>J11</f>
        <v>42948</v>
      </c>
      <c r="Q11" s="44">
        <f>K11</f>
        <v>42979</v>
      </c>
      <c r="R11" s="45" t="s">
        <v>52</v>
      </c>
    </row>
    <row r="12" spans="1:18">
      <c r="A12" s="36" t="s">
        <v>53</v>
      </c>
      <c r="B12" s="7" t="s">
        <v>54</v>
      </c>
      <c r="C12" s="7" t="s">
        <v>54</v>
      </c>
      <c r="D12" s="7" t="s">
        <v>50</v>
      </c>
      <c r="E12" s="7" t="s">
        <v>55</v>
      </c>
      <c r="F12" s="37" t="s">
        <v>51</v>
      </c>
      <c r="G12" s="11"/>
      <c r="H12" s="46" t="str">
        <f t="shared" ref="H12:H15" si="0">$A11</f>
        <v>Lancaster</v>
      </c>
      <c r="I12" s="47">
        <v>17878083</v>
      </c>
      <c r="J12" s="47">
        <v>19739723</v>
      </c>
      <c r="K12" s="47">
        <v>20607906</v>
      </c>
      <c r="L12" s="48">
        <f t="shared" ref="L12:L16" si="1">SUM(I12:K12)</f>
        <v>58225712</v>
      </c>
      <c r="N12" s="45" t="str">
        <f t="shared" ref="N12:N15" si="2">$A11</f>
        <v>Lancaster</v>
      </c>
      <c r="O12" s="47">
        <v>22349878</v>
      </c>
      <c r="P12" s="47">
        <v>21750041</v>
      </c>
      <c r="Q12" s="47">
        <v>21688562</v>
      </c>
      <c r="R12" s="49">
        <f t="shared" ref="R12:R15" si="3">SUM(O12:Q12)</f>
        <v>65788481</v>
      </c>
    </row>
    <row r="13" spans="1:18">
      <c r="A13" s="36" t="s">
        <v>56</v>
      </c>
      <c r="B13" s="7" t="s">
        <v>54</v>
      </c>
      <c r="C13" s="7" t="s">
        <v>54</v>
      </c>
      <c r="D13" s="7" t="s">
        <v>50</v>
      </c>
      <c r="E13" s="7" t="s">
        <v>50</v>
      </c>
      <c r="F13" s="39" t="s">
        <v>51</v>
      </c>
      <c r="H13" s="45" t="str">
        <f t="shared" si="0"/>
        <v>Liverpool</v>
      </c>
      <c r="I13" s="1">
        <v>3259293</v>
      </c>
      <c r="J13" s="1">
        <v>4386097</v>
      </c>
      <c r="K13" s="1">
        <v>7808871</v>
      </c>
      <c r="L13" s="50">
        <f t="shared" si="1"/>
        <v>15454261</v>
      </c>
      <c r="N13" s="45" t="str">
        <f t="shared" si="2"/>
        <v>Liverpool</v>
      </c>
      <c r="O13" s="1">
        <v>3667635</v>
      </c>
      <c r="P13" s="1">
        <v>4773654</v>
      </c>
      <c r="Q13" s="1">
        <v>8521481</v>
      </c>
      <c r="R13" s="49">
        <f t="shared" si="3"/>
        <v>16962770</v>
      </c>
    </row>
    <row r="14" spans="1:18">
      <c r="A14" s="36" t="s">
        <v>57</v>
      </c>
      <c r="B14" s="7" t="s">
        <v>54</v>
      </c>
      <c r="C14" s="7" t="s">
        <v>54</v>
      </c>
      <c r="D14" s="7" t="s">
        <v>50</v>
      </c>
      <c r="E14" s="7" t="s">
        <v>55</v>
      </c>
      <c r="F14" s="39" t="s">
        <v>51</v>
      </c>
      <c r="H14" s="45" t="str">
        <f t="shared" si="0"/>
        <v>Manchester</v>
      </c>
      <c r="I14" s="1">
        <v>32379955</v>
      </c>
      <c r="J14" s="1">
        <v>34300097</v>
      </c>
      <c r="K14" s="1">
        <v>31804971</v>
      </c>
      <c r="L14" s="50">
        <f t="shared" si="1"/>
        <v>98485023</v>
      </c>
      <c r="N14" s="45" t="str">
        <f t="shared" si="2"/>
        <v>Manchester</v>
      </c>
      <c r="O14" s="1">
        <v>35231920</v>
      </c>
      <c r="P14" s="1">
        <v>37642099</v>
      </c>
      <c r="Q14" s="1">
        <v>34828644</v>
      </c>
      <c r="R14" s="49">
        <f t="shared" si="3"/>
        <v>107702663</v>
      </c>
    </row>
    <row r="15" spans="1:18">
      <c r="A15" s="51"/>
      <c r="B15" s="23"/>
      <c r="C15" s="23"/>
      <c r="D15" s="23"/>
      <c r="E15" s="23"/>
      <c r="F15" s="23"/>
      <c r="H15" s="45" t="str">
        <f t="shared" si="0"/>
        <v>Sheffield</v>
      </c>
      <c r="I15" s="1">
        <v>5316142</v>
      </c>
      <c r="J15" s="1">
        <v>4641445</v>
      </c>
      <c r="K15" s="1">
        <v>3658729</v>
      </c>
      <c r="L15" s="50">
        <f t="shared" si="1"/>
        <v>13616316</v>
      </c>
      <c r="N15" s="45" t="str">
        <f t="shared" si="2"/>
        <v>Sheffield</v>
      </c>
      <c r="O15" s="1">
        <v>4812236</v>
      </c>
      <c r="P15" s="1">
        <v>6881669</v>
      </c>
      <c r="Q15" s="1">
        <v>8933852</v>
      </c>
      <c r="R15" s="49">
        <f t="shared" si="3"/>
        <v>20627757</v>
      </c>
    </row>
    <row r="16" spans="1:18">
      <c r="H16" s="45" t="s">
        <v>58</v>
      </c>
      <c r="I16" s="49">
        <f>SUM(I12:I14)</f>
        <v>53517331</v>
      </c>
      <c r="J16" s="49">
        <f>SUM(J12:J14)</f>
        <v>58425917</v>
      </c>
      <c r="K16" s="49">
        <f>SUM(K12:K14)</f>
        <v>60221748</v>
      </c>
      <c r="L16" s="52">
        <f t="shared" si="1"/>
        <v>172164996</v>
      </c>
      <c r="N16" s="45" t="s">
        <v>52</v>
      </c>
      <c r="O16" s="49">
        <f>SUM(O12:O15)</f>
        <v>66061669</v>
      </c>
      <c r="P16" s="49">
        <f>SUM(P12:P15)</f>
        <v>71047463</v>
      </c>
      <c r="Q16" s="49">
        <f>SUM(Q12:Q15)</f>
        <v>73972539</v>
      </c>
      <c r="R16" s="49">
        <f>SUM(R12:R15)</f>
        <v>211081671</v>
      </c>
    </row>
    <row r="17" spans="1:15">
      <c r="A17" s="31" t="s">
        <v>59</v>
      </c>
      <c r="N17" s="27" t="s">
        <v>60</v>
      </c>
      <c r="O17" s="27"/>
    </row>
    <row r="18" spans="1:15" ht="13.5" customHeight="1">
      <c r="N18" s="1" t="s">
        <v>61</v>
      </c>
    </row>
    <row r="19" spans="1:15" ht="28.5" customHeight="1">
      <c r="A19" s="32"/>
      <c r="B19" s="179" t="s">
        <v>62</v>
      </c>
      <c r="C19" s="179"/>
      <c r="D19" s="180" t="s">
        <v>63</v>
      </c>
      <c r="E19" s="180"/>
      <c r="F19" s="179" t="s">
        <v>64</v>
      </c>
      <c r="G19" s="179"/>
      <c r="H19" s="179"/>
      <c r="I19" s="179"/>
      <c r="J19" s="179"/>
      <c r="K19" s="179"/>
      <c r="L19" s="179"/>
      <c r="M19" s="179"/>
      <c r="N19" s="179"/>
      <c r="O19" s="179"/>
    </row>
    <row r="20" spans="1:15" ht="51">
      <c r="A20" s="53" t="s">
        <v>40</v>
      </c>
      <c r="B20" s="54" t="s">
        <v>65</v>
      </c>
      <c r="C20" s="55" t="s">
        <v>66</v>
      </c>
      <c r="D20" s="56" t="s">
        <v>67</v>
      </c>
      <c r="E20" s="57" t="s">
        <v>66</v>
      </c>
      <c r="F20" s="58" t="s">
        <v>68</v>
      </c>
      <c r="G20" s="58" t="s">
        <v>69</v>
      </c>
      <c r="H20" s="58" t="s">
        <v>70</v>
      </c>
      <c r="I20" s="58" t="s">
        <v>71</v>
      </c>
      <c r="J20" s="58" t="s">
        <v>72</v>
      </c>
      <c r="K20" s="58" t="s">
        <v>73</v>
      </c>
      <c r="L20" s="58" t="s">
        <v>74</v>
      </c>
      <c r="M20" s="58" t="s">
        <v>75</v>
      </c>
      <c r="N20" s="58" t="s">
        <v>76</v>
      </c>
      <c r="O20" s="58" t="s">
        <v>77</v>
      </c>
    </row>
    <row r="21" spans="1:15">
      <c r="A21" s="59" t="str">
        <f t="shared" ref="A21:A24" si="4">A11</f>
        <v>Lancaster</v>
      </c>
      <c r="B21" s="47">
        <v>46080</v>
      </c>
      <c r="C21" s="47">
        <v>3054</v>
      </c>
      <c r="D21" s="60">
        <v>20332</v>
      </c>
      <c r="E21" s="60">
        <v>1368</v>
      </c>
      <c r="F21" s="61">
        <f t="shared" ref="F21:F25" si="5">B21/D21</f>
        <v>2.2663781231556168</v>
      </c>
      <c r="G21" s="61">
        <f t="shared" ref="G21:G25" si="6">C21/E21</f>
        <v>2.2324561403508771</v>
      </c>
      <c r="H21" s="62">
        <f t="shared" ref="H21:H25" si="7">(B21/$B$25)</f>
        <v>0.39842290931728574</v>
      </c>
      <c r="I21" s="62">
        <f t="shared" ref="I21:I25" si="8">(C21/$C$25)</f>
        <v>0.3596325953838907</v>
      </c>
      <c r="J21" s="63">
        <f t="shared" ref="J21:J24" si="9">L12</f>
        <v>58225712</v>
      </c>
      <c r="K21" s="62">
        <f>J21/J25</f>
        <v>0.31340995158867219</v>
      </c>
      <c r="L21" s="64">
        <v>2208</v>
      </c>
      <c r="M21" s="64">
        <f t="shared" ref="M21:M25" si="10">L21*B21</f>
        <v>101744640</v>
      </c>
      <c r="N21" s="62">
        <f t="shared" ref="N21:N25" si="11">J21/M21</f>
        <v>0.5722730160527375</v>
      </c>
      <c r="O21" s="62">
        <f t="shared" ref="O21:O25" si="12">R12/M21</f>
        <v>0.64660389972385768</v>
      </c>
    </row>
    <row r="22" spans="1:15">
      <c r="A22" s="59" t="str">
        <f t="shared" si="4"/>
        <v>Liverpool</v>
      </c>
      <c r="B22" s="23">
        <v>21660</v>
      </c>
      <c r="C22" s="23">
        <v>1403</v>
      </c>
      <c r="D22" s="60">
        <v>10169</v>
      </c>
      <c r="E22" s="60">
        <v>927</v>
      </c>
      <c r="F22" s="61">
        <f t="shared" si="5"/>
        <v>2.1300029501425901</v>
      </c>
      <c r="G22" s="61">
        <f t="shared" si="6"/>
        <v>1.5134843581445523</v>
      </c>
      <c r="H22" s="62">
        <f t="shared" si="7"/>
        <v>0.18727951857231792</v>
      </c>
      <c r="I22" s="62">
        <f t="shared" si="8"/>
        <v>0.16521431935939707</v>
      </c>
      <c r="J22" s="63">
        <f t="shared" si="9"/>
        <v>15454261</v>
      </c>
      <c r="K22" s="62">
        <f t="shared" ref="K22:K25" si="13">J22/$J$25</f>
        <v>8.3185229093440782E-2</v>
      </c>
      <c r="L22" s="64">
        <f t="shared" ref="L22:L25" si="14">$L$21</f>
        <v>2208</v>
      </c>
      <c r="M22" s="64">
        <f t="shared" si="10"/>
        <v>47825280</v>
      </c>
      <c r="N22" s="62">
        <f t="shared" si="11"/>
        <v>0.32314000043491642</v>
      </c>
      <c r="O22" s="62">
        <f t="shared" si="12"/>
        <v>0.3546820844540795</v>
      </c>
    </row>
    <row r="23" spans="1:15">
      <c r="A23" s="59" t="str">
        <f t="shared" si="4"/>
        <v>Manchester</v>
      </c>
      <c r="B23" s="23">
        <v>37356</v>
      </c>
      <c r="C23" s="23">
        <v>3504</v>
      </c>
      <c r="D23" s="60">
        <v>20685</v>
      </c>
      <c r="E23" s="60">
        <v>1597</v>
      </c>
      <c r="F23" s="61">
        <f t="shared" si="5"/>
        <v>1.8059463379260334</v>
      </c>
      <c r="G23" s="61">
        <f t="shared" si="6"/>
        <v>2.1941139636819034</v>
      </c>
      <c r="H23" s="62">
        <f t="shared" si="7"/>
        <v>0.32299232205851836</v>
      </c>
      <c r="I23" s="62">
        <f t="shared" si="8"/>
        <v>0.41262364578426752</v>
      </c>
      <c r="J23" s="63">
        <f t="shared" si="9"/>
        <v>98485023</v>
      </c>
      <c r="K23" s="62">
        <f t="shared" si="13"/>
        <v>0.53011264663692326</v>
      </c>
      <c r="L23" s="64">
        <f t="shared" si="14"/>
        <v>2208</v>
      </c>
      <c r="M23" s="64">
        <f t="shared" si="10"/>
        <v>82482048</v>
      </c>
      <c r="N23" s="62">
        <f t="shared" si="11"/>
        <v>1.1940176727910539</v>
      </c>
      <c r="O23" s="62">
        <f t="shared" si="12"/>
        <v>1.3057709600033209</v>
      </c>
    </row>
    <row r="24" spans="1:15">
      <c r="A24" s="59" t="str">
        <f t="shared" si="4"/>
        <v>Sheffield</v>
      </c>
      <c r="B24" s="23">
        <v>10560</v>
      </c>
      <c r="C24" s="23">
        <v>531</v>
      </c>
      <c r="D24" s="60">
        <v>5024</v>
      </c>
      <c r="E24" s="60">
        <v>345</v>
      </c>
      <c r="F24" s="61">
        <f t="shared" si="5"/>
        <v>2.1019108280254777</v>
      </c>
      <c r="G24" s="61">
        <f t="shared" si="6"/>
        <v>1.5391304347826087</v>
      </c>
      <c r="H24" s="62">
        <f t="shared" si="7"/>
        <v>9.1305250051877979E-2</v>
      </c>
      <c r="I24" s="62">
        <f t="shared" si="8"/>
        <v>6.2529439472444659E-2</v>
      </c>
      <c r="J24" s="63">
        <f t="shared" si="9"/>
        <v>13616316</v>
      </c>
      <c r="K24" s="62">
        <f t="shared" si="13"/>
        <v>7.3292172680963733E-2</v>
      </c>
      <c r="L24" s="64">
        <f t="shared" si="14"/>
        <v>2208</v>
      </c>
      <c r="M24" s="64">
        <f t="shared" si="10"/>
        <v>23316480</v>
      </c>
      <c r="N24" s="62">
        <f t="shared" si="11"/>
        <v>0.58397819911067195</v>
      </c>
      <c r="O24" s="62">
        <f t="shared" si="12"/>
        <v>0.88468572443181814</v>
      </c>
    </row>
    <row r="25" spans="1:15">
      <c r="A25" s="45" t="s">
        <v>78</v>
      </c>
      <c r="B25" s="7">
        <f>SUM(B21:B24)</f>
        <v>115656</v>
      </c>
      <c r="C25" s="23">
        <f>SUM(C21:C24)</f>
        <v>8492</v>
      </c>
      <c r="D25" s="63">
        <f>SUM(D21:D24)</f>
        <v>56210</v>
      </c>
      <c r="E25" s="65">
        <f>SUM(E21:E24)</f>
        <v>4237</v>
      </c>
      <c r="F25" s="61">
        <f t="shared" si="5"/>
        <v>2.0575698274328413</v>
      </c>
      <c r="G25" s="61">
        <f t="shared" si="6"/>
        <v>2.0042482888836441</v>
      </c>
      <c r="H25" s="62">
        <f t="shared" si="7"/>
        <v>1</v>
      </c>
      <c r="I25" s="62">
        <f t="shared" si="8"/>
        <v>1</v>
      </c>
      <c r="J25" s="49">
        <f>SUM(J21:J24)</f>
        <v>185781312</v>
      </c>
      <c r="K25" s="62">
        <f t="shared" si="13"/>
        <v>1</v>
      </c>
      <c r="L25" s="64">
        <f t="shared" si="14"/>
        <v>2208</v>
      </c>
      <c r="M25" s="64">
        <f t="shared" si="10"/>
        <v>255368448</v>
      </c>
      <c r="N25" s="62">
        <f t="shared" si="11"/>
        <v>0.72750299990075518</v>
      </c>
      <c r="O25" s="62">
        <f t="shared" si="12"/>
        <v>0.82657694266129544</v>
      </c>
    </row>
    <row r="27" spans="1:15">
      <c r="F27" s="66"/>
    </row>
    <row r="28" spans="1:15">
      <c r="K28" s="66" t="s">
        <v>79</v>
      </c>
      <c r="L28" s="181" t="s">
        <v>80</v>
      </c>
      <c r="M28" s="181"/>
      <c r="O28" s="29"/>
    </row>
    <row r="29" spans="1:15">
      <c r="D29" s="11"/>
      <c r="E29" s="11"/>
      <c r="F29" s="67"/>
      <c r="G29" s="29"/>
      <c r="H29" s="29"/>
      <c r="K29" s="66" t="s">
        <v>81</v>
      </c>
      <c r="L29" s="1">
        <v>2184</v>
      </c>
    </row>
    <row r="30" spans="1:15">
      <c r="A30" s="23" t="s">
        <v>40</v>
      </c>
      <c r="B30" s="182" t="s">
        <v>82</v>
      </c>
      <c r="C30" s="182"/>
      <c r="D30" s="182"/>
      <c r="E30" s="66" t="s">
        <v>83</v>
      </c>
      <c r="F30" s="67"/>
      <c r="G30" s="29"/>
      <c r="H30" s="29"/>
      <c r="K30" s="66" t="s">
        <v>84</v>
      </c>
      <c r="L30" s="1">
        <v>2208</v>
      </c>
    </row>
    <row r="31" spans="1:15">
      <c r="A31" s="23"/>
      <c r="B31" s="68" t="s">
        <v>85</v>
      </c>
      <c r="C31" s="68" t="s">
        <v>86</v>
      </c>
      <c r="D31" s="68" t="s">
        <v>87</v>
      </c>
      <c r="E31" s="68" t="s">
        <v>88</v>
      </c>
      <c r="F31" s="69"/>
      <c r="K31" s="66" t="s">
        <v>89</v>
      </c>
      <c r="L31" s="1">
        <v>2208</v>
      </c>
    </row>
    <row r="32" spans="1:15">
      <c r="A32" s="23" t="str">
        <f t="shared" ref="A32:A35" si="15">A11</f>
        <v>Lancaster</v>
      </c>
      <c r="B32" s="23">
        <v>3200</v>
      </c>
      <c r="C32" s="70">
        <v>46080</v>
      </c>
      <c r="D32" s="47">
        <v>3054</v>
      </c>
      <c r="E32" s="71" t="s">
        <v>90</v>
      </c>
      <c r="F32" s="69" t="str">
        <f t="shared" ref="F32:F35" si="16">A11</f>
        <v>Lancaster</v>
      </c>
      <c r="N32" s="35"/>
    </row>
    <row r="33" spans="1:6">
      <c r="A33" s="23" t="str">
        <f t="shared" si="15"/>
        <v>Liverpool</v>
      </c>
      <c r="B33" s="23">
        <v>2018</v>
      </c>
      <c r="C33" s="70">
        <v>21660</v>
      </c>
      <c r="D33" s="23">
        <v>1403</v>
      </c>
      <c r="E33" s="71" t="s">
        <v>90</v>
      </c>
      <c r="F33" s="69" t="str">
        <f t="shared" si="16"/>
        <v>Liverpool</v>
      </c>
    </row>
    <row r="34" spans="1:6">
      <c r="A34" s="23" t="str">
        <f t="shared" si="15"/>
        <v>Manchester</v>
      </c>
      <c r="B34" s="23">
        <v>4480</v>
      </c>
      <c r="C34" s="70">
        <v>37356</v>
      </c>
      <c r="D34" s="23">
        <v>3504</v>
      </c>
      <c r="E34" s="71" t="s">
        <v>90</v>
      </c>
      <c r="F34" s="69" t="str">
        <f t="shared" si="16"/>
        <v>Manchester</v>
      </c>
    </row>
    <row r="35" spans="1:6">
      <c r="A35" s="23" t="str">
        <f t="shared" si="15"/>
        <v>Sheffield</v>
      </c>
      <c r="B35" s="23">
        <v>800</v>
      </c>
      <c r="C35" s="70">
        <v>10560</v>
      </c>
      <c r="D35" s="23">
        <v>531</v>
      </c>
      <c r="E35" s="71" t="s">
        <v>90</v>
      </c>
      <c r="F35" s="69" t="str">
        <f t="shared" si="16"/>
        <v>Sheffield</v>
      </c>
    </row>
    <row r="36" spans="1:6">
      <c r="A36" s="23" t="s">
        <v>78</v>
      </c>
      <c r="B36" s="23">
        <f>SUM(B32:B35)</f>
        <v>10498</v>
      </c>
      <c r="C36" s="72">
        <f>SUM(C32:C35)</f>
        <v>115656</v>
      </c>
      <c r="D36" s="72">
        <f>SUM(D32:D35)</f>
        <v>8492</v>
      </c>
      <c r="E36" s="7">
        <f t="shared" ref="E36:E37" si="17">SUM(E32:E35)</f>
        <v>0</v>
      </c>
    </row>
    <row r="37" spans="1:6">
      <c r="E37" s="7">
        <f t="shared" si="17"/>
        <v>0</v>
      </c>
      <c r="F37" s="1" t="s">
        <v>91</v>
      </c>
    </row>
    <row r="38" spans="1:6">
      <c r="A38" s="66" t="s">
        <v>92</v>
      </c>
    </row>
    <row r="39" spans="1:6">
      <c r="A39" s="66" t="s">
        <v>93</v>
      </c>
    </row>
  </sheetData>
  <sheetProtection selectLockedCells="1" selectUnlockedCells="1"/>
  <mergeCells count="11">
    <mergeCell ref="B19:C19"/>
    <mergeCell ref="D19:E19"/>
    <mergeCell ref="F19:O19"/>
    <mergeCell ref="L28:M28"/>
    <mergeCell ref="B30:D30"/>
    <mergeCell ref="A2:C2"/>
    <mergeCell ref="B3:C3"/>
    <mergeCell ref="B4:C4"/>
    <mergeCell ref="B5:C5"/>
    <mergeCell ref="H10:L10"/>
    <mergeCell ref="N10:R10"/>
  </mergeCells>
  <conditionalFormatting sqref="C32:C35">
    <cfRule type="cellIs" dxfId="11" priority="1" stopIfTrue="1" operator="between">
      <formula>1.1*"#REF!#REF!"</formula>
      <formula>1.2*"#REF!#REF!"</formula>
    </cfRule>
    <cfRule type="cellIs" dxfId="10" priority="2" stopIfTrue="1" operator="between">
      <formula>0.9*"#REF!#REF!"</formula>
      <formula>0.8*"#REF!#REF!"</formula>
    </cfRule>
    <cfRule type="cellIs" dxfId="9" priority="3" stopIfTrue="1" operator="lessThan">
      <formula>0.8*"#REF!#REF!"</formula>
    </cfRule>
  </conditionalFormatting>
  <conditionalFormatting sqref="C36">
    <cfRule type="cellIs" dxfId="8" priority="4" stopIfTrue="1" operator="between">
      <formula>1.1*"#REF!#REF!"</formula>
      <formula>1.2*"#REF!#REF!"</formula>
    </cfRule>
    <cfRule type="cellIs" dxfId="7" priority="5" stopIfTrue="1" operator="between">
      <formula>0.9*"#REF!#REF!"</formula>
      <formula>0.8*"#REF!#REF!"</formula>
    </cfRule>
    <cfRule type="cellIs" dxfId="6" priority="6" stopIfTrue="1" operator="lessThan">
      <formula>0.8*"#REF!#REF!"</formula>
    </cfRule>
  </conditionalFormatting>
  <conditionalFormatting sqref="D36">
    <cfRule type="cellIs" dxfId="5" priority="7" stopIfTrue="1" operator="between">
      <formula>1.1*"#REF!#REF!"</formula>
      <formula>1.2*"#REF!#REF!"</formula>
    </cfRule>
    <cfRule type="cellIs" dxfId="4" priority="8" stopIfTrue="1" operator="between">
      <formula>0.9*"#REF!#REF!"</formula>
      <formula>0.8*"#REF!#REF!"</formula>
    </cfRule>
    <cfRule type="cellIs" dxfId="3" priority="9" stopIfTrue="1" operator="lessThan">
      <formula>0.8*"#REF!#REF!"</formula>
    </cfRule>
  </conditionalFormatting>
  <conditionalFormatting sqref="F21:G25">
    <cfRule type="cellIs" dxfId="2" priority="10" stopIfTrue="1" operator="greaterThanOrEqual">
      <formula>1</formula>
    </cfRule>
    <cfRule type="cellIs" dxfId="1" priority="11" stopIfTrue="1" operator="greaterThanOrEqual">
      <formula>0.95</formula>
    </cfRule>
    <cfRule type="cellIs" dxfId="0" priority="12" stopIfTrue="1" operator="lessThan">
      <formula>0.95</formula>
    </cfRule>
  </conditionalFormatting>
  <hyperlinks>
    <hyperlink ref="N17" r:id="rId1"/>
  </hyperlink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pageSetUpPr fitToPage="1"/>
  </sheetPr>
  <dimension ref="B2:AQ26"/>
  <sheetViews>
    <sheetView showGridLines="0" tabSelected="1" topLeftCell="M1" workbookViewId="0">
      <selection activeCell="AD19" sqref="AD19"/>
    </sheetView>
  </sheetViews>
  <sheetFormatPr defaultColWidth="8.85546875" defaultRowHeight="12.75"/>
  <cols>
    <col min="1" max="1" width="8.85546875" style="1"/>
    <col min="2" max="2" width="13.85546875" style="1" customWidth="1"/>
    <col min="3" max="3" width="6.7109375" style="1" customWidth="1"/>
    <col min="4" max="4" width="10.140625" style="1" customWidth="1"/>
    <col min="5" max="7" width="7.28515625" style="1" customWidth="1"/>
    <col min="8" max="8" width="8.140625" style="1" customWidth="1"/>
    <col min="9" max="12" width="7.28515625" style="1" customWidth="1"/>
    <col min="13" max="14" width="8.5703125" style="1" customWidth="1"/>
    <col min="15" max="15" width="8.85546875" style="1"/>
    <col min="16" max="16" width="7.28515625" style="1" customWidth="1"/>
    <col min="17" max="40" width="4.7109375" style="1" customWidth="1"/>
    <col min="41" max="16384" width="8.85546875" style="1"/>
  </cols>
  <sheetData>
    <row r="2" spans="2:43">
      <c r="B2" s="175" t="s">
        <v>0</v>
      </c>
      <c r="C2" s="175"/>
      <c r="D2" s="175"/>
      <c r="E2" s="175"/>
      <c r="F2" s="175"/>
    </row>
    <row r="3" spans="2:43">
      <c r="B3" s="6" t="s">
        <v>2</v>
      </c>
      <c r="C3" s="183" t="str">
        <f>Metrics!B3</f>
        <v>Tier 2</v>
      </c>
      <c r="D3" s="183"/>
      <c r="E3" s="183"/>
      <c r="F3" s="183"/>
    </row>
    <row r="4" spans="2:43">
      <c r="B4" s="6" t="s">
        <v>5</v>
      </c>
      <c r="C4" s="183" t="str">
        <f>Metrics!B4</f>
        <v>Q3 2017</v>
      </c>
      <c r="D4" s="183"/>
      <c r="E4" s="183"/>
      <c r="F4" s="183"/>
    </row>
    <row r="5" spans="2:43">
      <c r="B5" s="6" t="s">
        <v>8</v>
      </c>
      <c r="C5" s="183" t="str">
        <f>Metrics!B5</f>
        <v>Matt Doidge</v>
      </c>
      <c r="D5" s="183"/>
      <c r="E5" s="183"/>
      <c r="F5" s="183"/>
    </row>
    <row r="6" spans="2:43">
      <c r="B6" s="73"/>
      <c r="C6" s="74"/>
      <c r="D6" s="74"/>
      <c r="E6" s="74"/>
      <c r="F6" s="74"/>
    </row>
    <row r="7" spans="2:43">
      <c r="B7" s="73" t="s">
        <v>94</v>
      </c>
      <c r="D7" s="74"/>
      <c r="E7" s="74"/>
      <c r="F7" s="74"/>
    </row>
    <row r="9" spans="2:43" hidden="1">
      <c r="B9" s="31" t="s">
        <v>95</v>
      </c>
    </row>
    <row r="10" spans="2:43" ht="75.75" customHeight="1">
      <c r="B10" s="17" t="s">
        <v>40</v>
      </c>
      <c r="C10" s="75" t="s">
        <v>96</v>
      </c>
      <c r="D10" s="75" t="s">
        <v>97</v>
      </c>
      <c r="E10" s="75" t="s">
        <v>98</v>
      </c>
      <c r="F10" s="75" t="s">
        <v>99</v>
      </c>
      <c r="G10" s="75" t="s">
        <v>100</v>
      </c>
      <c r="H10" s="75" t="s">
        <v>101</v>
      </c>
      <c r="I10" s="75" t="s">
        <v>102</v>
      </c>
      <c r="J10" s="75" t="s">
        <v>103</v>
      </c>
      <c r="K10" s="75" t="s">
        <v>104</v>
      </c>
      <c r="L10" s="75" t="s">
        <v>105</v>
      </c>
      <c r="M10" s="75" t="s">
        <v>106</v>
      </c>
      <c r="N10" s="75" t="s">
        <v>107</v>
      </c>
      <c r="O10" s="75" t="s">
        <v>108</v>
      </c>
      <c r="P10" s="75" t="s">
        <v>109</v>
      </c>
      <c r="Q10" s="75" t="s">
        <v>110</v>
      </c>
      <c r="R10" s="75" t="s">
        <v>111</v>
      </c>
      <c r="S10" s="75" t="s">
        <v>112</v>
      </c>
      <c r="T10" s="75" t="s">
        <v>113</v>
      </c>
      <c r="U10" s="75" t="s">
        <v>114</v>
      </c>
      <c r="V10" s="75" t="s">
        <v>115</v>
      </c>
      <c r="W10" s="75" t="s">
        <v>116</v>
      </c>
      <c r="X10" s="75" t="s">
        <v>117</v>
      </c>
      <c r="Y10" s="75" t="s">
        <v>118</v>
      </c>
      <c r="Z10" s="75" t="s">
        <v>119</v>
      </c>
      <c r="AA10" s="75" t="s">
        <v>120</v>
      </c>
      <c r="AB10" s="75" t="s">
        <v>121</v>
      </c>
      <c r="AC10" s="75" t="s">
        <v>122</v>
      </c>
      <c r="AD10" s="75" t="s">
        <v>123</v>
      </c>
      <c r="AE10" s="75" t="s">
        <v>124</v>
      </c>
      <c r="AF10" s="75" t="s">
        <v>125</v>
      </c>
      <c r="AG10" s="75" t="s">
        <v>126</v>
      </c>
      <c r="AH10" s="75" t="s">
        <v>127</v>
      </c>
      <c r="AI10" s="75" t="s">
        <v>128</v>
      </c>
      <c r="AJ10" s="75" t="s">
        <v>129</v>
      </c>
      <c r="AK10" s="75" t="s">
        <v>130</v>
      </c>
      <c r="AL10" s="75" t="s">
        <v>131</v>
      </c>
      <c r="AM10" s="75" t="s">
        <v>132</v>
      </c>
      <c r="AN10" s="75" t="s">
        <v>133</v>
      </c>
      <c r="AO10" s="75" t="s">
        <v>134</v>
      </c>
      <c r="AP10" s="75" t="s">
        <v>135</v>
      </c>
      <c r="AQ10" s="17" t="s">
        <v>52</v>
      </c>
    </row>
    <row r="11" spans="2:43">
      <c r="B11" s="51" t="str">
        <f>Resources!A11</f>
        <v>Lancaster</v>
      </c>
      <c r="C11" s="7"/>
      <c r="D11" s="76">
        <v>1</v>
      </c>
      <c r="E11" s="7"/>
      <c r="F11" s="7"/>
      <c r="G11" s="7"/>
      <c r="H11" s="7"/>
      <c r="I11" s="7">
        <v>0</v>
      </c>
      <c r="J11" s="7"/>
      <c r="K11" s="7">
        <v>0</v>
      </c>
      <c r="L11" s="76">
        <v>1</v>
      </c>
      <c r="M11" s="76">
        <v>1</v>
      </c>
      <c r="N11" s="7"/>
      <c r="O11" s="7">
        <v>0</v>
      </c>
      <c r="P11" s="77">
        <v>1</v>
      </c>
      <c r="Q11" s="7">
        <v>0</v>
      </c>
      <c r="R11" s="76">
        <v>1</v>
      </c>
      <c r="S11" s="7"/>
      <c r="T11" s="76">
        <v>1</v>
      </c>
      <c r="U11" s="7"/>
      <c r="V11" s="7"/>
      <c r="W11" s="7">
        <v>0</v>
      </c>
      <c r="X11" s="76">
        <v>1</v>
      </c>
      <c r="Y11" s="76">
        <v>1</v>
      </c>
      <c r="Z11" s="76">
        <v>1</v>
      </c>
      <c r="AA11" s="7"/>
      <c r="AB11" s="7">
        <v>0</v>
      </c>
      <c r="AC11" s="7">
        <v>0</v>
      </c>
      <c r="AD11" s="76">
        <v>1</v>
      </c>
      <c r="AE11" s="7">
        <v>1</v>
      </c>
      <c r="AF11" s="76">
        <v>1</v>
      </c>
      <c r="AG11" s="7">
        <v>0</v>
      </c>
      <c r="AH11" s="7"/>
      <c r="AI11" s="76">
        <v>1</v>
      </c>
      <c r="AJ11" s="7"/>
      <c r="AK11" s="7"/>
      <c r="AL11" s="76">
        <v>1</v>
      </c>
      <c r="AM11" s="7"/>
      <c r="AN11" s="7"/>
      <c r="AO11" s="78">
        <v>1</v>
      </c>
      <c r="AP11" s="7"/>
      <c r="AQ11" s="79">
        <f t="shared" ref="AQ11:AQ12" si="0">SUM(C11:AP11)</f>
        <v>15</v>
      </c>
    </row>
    <row r="12" spans="2:43">
      <c r="B12" s="51" t="str">
        <f>Resources!A12</f>
        <v>Liverpool</v>
      </c>
      <c r="C12" s="76">
        <v>1</v>
      </c>
      <c r="D12" s="76">
        <v>1</v>
      </c>
      <c r="E12" s="76">
        <v>1</v>
      </c>
      <c r="F12" s="76">
        <v>1</v>
      </c>
      <c r="G12" s="76">
        <v>1</v>
      </c>
      <c r="H12" s="76">
        <v>1</v>
      </c>
      <c r="I12" s="76">
        <v>1</v>
      </c>
      <c r="J12" s="76">
        <v>1</v>
      </c>
      <c r="K12" s="76">
        <v>1</v>
      </c>
      <c r="L12" s="76">
        <v>1</v>
      </c>
      <c r="M12" s="76">
        <v>1</v>
      </c>
      <c r="N12" s="76">
        <v>1</v>
      </c>
      <c r="O12" s="76">
        <v>1</v>
      </c>
      <c r="P12" s="77">
        <v>1</v>
      </c>
      <c r="Q12" s="76">
        <v>1</v>
      </c>
      <c r="R12" s="7"/>
      <c r="S12" s="76">
        <v>1</v>
      </c>
      <c r="T12" s="76">
        <v>1</v>
      </c>
      <c r="U12" s="76">
        <v>1</v>
      </c>
      <c r="V12" s="7"/>
      <c r="W12" s="76">
        <v>1</v>
      </c>
      <c r="X12" s="76">
        <v>1</v>
      </c>
      <c r="Y12" s="7">
        <v>0</v>
      </c>
      <c r="Z12" s="76">
        <v>1</v>
      </c>
      <c r="AA12" s="76">
        <v>1</v>
      </c>
      <c r="AB12" s="76">
        <v>1</v>
      </c>
      <c r="AC12" s="76">
        <v>1</v>
      </c>
      <c r="AD12" s="76"/>
      <c r="AE12" s="77">
        <v>1</v>
      </c>
      <c r="AF12" s="76">
        <v>1</v>
      </c>
      <c r="AG12" s="76">
        <v>1</v>
      </c>
      <c r="AH12" s="7"/>
      <c r="AI12" s="76">
        <v>1</v>
      </c>
      <c r="AJ12" s="77">
        <v>1</v>
      </c>
      <c r="AK12" s="80"/>
      <c r="AL12" s="76">
        <v>1</v>
      </c>
      <c r="AM12" s="7"/>
      <c r="AN12" s="76">
        <v>1</v>
      </c>
      <c r="AO12" s="77">
        <v>1</v>
      </c>
      <c r="AP12" s="76">
        <v>1</v>
      </c>
      <c r="AQ12" s="79">
        <f t="shared" si="0"/>
        <v>33</v>
      </c>
    </row>
    <row r="13" spans="2:43">
      <c r="B13" s="51" t="str">
        <f>Resources!A13</f>
        <v>Manchester</v>
      </c>
      <c r="C13" s="76">
        <v>1</v>
      </c>
      <c r="D13" s="76">
        <v>1</v>
      </c>
      <c r="E13" s="80"/>
      <c r="F13" s="76">
        <v>1</v>
      </c>
      <c r="G13" s="7"/>
      <c r="H13" s="7"/>
      <c r="I13" s="7"/>
      <c r="J13" s="7"/>
      <c r="K13" s="76">
        <v>1</v>
      </c>
      <c r="L13" s="76">
        <v>1</v>
      </c>
      <c r="M13" s="76">
        <v>1</v>
      </c>
      <c r="N13" s="76">
        <v>1</v>
      </c>
      <c r="O13" s="7"/>
      <c r="P13" s="7"/>
      <c r="Q13" s="7"/>
      <c r="R13" s="76">
        <v>1</v>
      </c>
      <c r="S13" s="81"/>
      <c r="T13" s="76">
        <v>1</v>
      </c>
      <c r="U13" s="76">
        <v>1</v>
      </c>
      <c r="V13" s="76">
        <v>1</v>
      </c>
      <c r="W13" s="76">
        <v>1</v>
      </c>
      <c r="X13" s="76">
        <v>1</v>
      </c>
      <c r="Y13" s="76">
        <v>1</v>
      </c>
      <c r="Z13" s="76">
        <v>1</v>
      </c>
      <c r="AA13" s="7"/>
      <c r="AB13" s="80"/>
      <c r="AC13" s="81"/>
      <c r="AD13" s="81"/>
      <c r="AE13" s="7"/>
      <c r="AF13" s="76">
        <v>1</v>
      </c>
      <c r="AG13" s="77">
        <v>1</v>
      </c>
      <c r="AH13" s="77">
        <v>1</v>
      </c>
      <c r="AI13" s="76">
        <v>1</v>
      </c>
      <c r="AJ13" s="7"/>
      <c r="AK13" s="76">
        <v>1</v>
      </c>
      <c r="AL13" s="76">
        <v>1</v>
      </c>
      <c r="AM13" s="76">
        <v>1</v>
      </c>
      <c r="AN13" s="76">
        <v>1</v>
      </c>
      <c r="AO13" s="77">
        <v>1</v>
      </c>
      <c r="AP13" s="23"/>
      <c r="AQ13" s="79">
        <f t="shared" ref="AQ13:AQ14" si="1">SUM(C13:AO13)</f>
        <v>24</v>
      </c>
    </row>
    <row r="14" spans="2:43">
      <c r="B14" s="51" t="str">
        <f>Resources!A14</f>
        <v>Sheffield</v>
      </c>
      <c r="C14" s="76">
        <v>1</v>
      </c>
      <c r="D14" s="76">
        <v>1</v>
      </c>
      <c r="E14" s="7"/>
      <c r="F14" s="76">
        <v>1</v>
      </c>
      <c r="G14" s="7"/>
      <c r="H14" s="76">
        <v>1</v>
      </c>
      <c r="I14" s="7"/>
      <c r="J14" s="7"/>
      <c r="K14" s="76">
        <v>1</v>
      </c>
      <c r="L14" s="76">
        <v>1</v>
      </c>
      <c r="M14" s="76">
        <v>1</v>
      </c>
      <c r="N14" s="7"/>
      <c r="O14" s="7"/>
      <c r="P14" s="7"/>
      <c r="Q14" s="7"/>
      <c r="R14" s="7"/>
      <c r="S14" s="76">
        <v>1</v>
      </c>
      <c r="T14" s="77">
        <v>1</v>
      </c>
      <c r="U14" s="7"/>
      <c r="V14" s="7"/>
      <c r="W14" s="7"/>
      <c r="X14" s="76">
        <v>1</v>
      </c>
      <c r="Y14" s="7">
        <v>0</v>
      </c>
      <c r="Z14" s="76">
        <v>1</v>
      </c>
      <c r="AA14" s="77">
        <v>1</v>
      </c>
      <c r="AB14" s="80">
        <v>0</v>
      </c>
      <c r="AC14" s="7"/>
      <c r="AD14" s="7"/>
      <c r="AE14" s="7"/>
      <c r="AF14" s="76">
        <v>1</v>
      </c>
      <c r="AG14" s="77">
        <v>1</v>
      </c>
      <c r="AH14" s="80"/>
      <c r="AI14" s="77">
        <v>1</v>
      </c>
      <c r="AJ14" s="7"/>
      <c r="AK14" s="7"/>
      <c r="AL14" s="76">
        <v>1</v>
      </c>
      <c r="AM14" s="76">
        <v>1</v>
      </c>
      <c r="AN14" s="80">
        <v>0</v>
      </c>
      <c r="AO14" s="76">
        <v>1</v>
      </c>
      <c r="AP14" s="23"/>
      <c r="AQ14" s="79">
        <f t="shared" si="1"/>
        <v>18</v>
      </c>
    </row>
    <row r="15" spans="2:43">
      <c r="B15" s="51" t="s">
        <v>52</v>
      </c>
      <c r="C15" s="51">
        <f t="shared" ref="C15:L15" si="2">SUM(C11:C14)</f>
        <v>3</v>
      </c>
      <c r="D15" s="51">
        <f t="shared" si="2"/>
        <v>4</v>
      </c>
      <c r="E15" s="51">
        <f t="shared" si="2"/>
        <v>1</v>
      </c>
      <c r="F15" s="51">
        <f t="shared" si="2"/>
        <v>3</v>
      </c>
      <c r="G15" s="51">
        <f t="shared" si="2"/>
        <v>1</v>
      </c>
      <c r="H15" s="51">
        <f t="shared" si="2"/>
        <v>2</v>
      </c>
      <c r="I15" s="51">
        <f t="shared" si="2"/>
        <v>1</v>
      </c>
      <c r="J15" s="51">
        <f t="shared" si="2"/>
        <v>1</v>
      </c>
      <c r="K15" s="51">
        <f t="shared" si="2"/>
        <v>3</v>
      </c>
      <c r="L15" s="51">
        <f t="shared" si="2"/>
        <v>4</v>
      </c>
      <c r="M15" s="51">
        <v>1</v>
      </c>
      <c r="N15" s="51">
        <f>SUM(N11:N14)</f>
        <v>2</v>
      </c>
      <c r="O15" s="51">
        <f>SUM(O11:O14)</f>
        <v>1</v>
      </c>
      <c r="P15" s="51">
        <f>SUM(P11:P14)</f>
        <v>2</v>
      </c>
      <c r="Q15" s="51">
        <f>SUM(Q11:Q14)</f>
        <v>1</v>
      </c>
      <c r="R15" s="51"/>
      <c r="S15" s="51">
        <f>SUM(S11:S14)</f>
        <v>2</v>
      </c>
      <c r="T15" s="51">
        <f>SUM(T11:T14)</f>
        <v>4</v>
      </c>
      <c r="U15" s="51">
        <f>SUM(U11:U14)</f>
        <v>2</v>
      </c>
      <c r="V15" s="51"/>
      <c r="W15" s="51">
        <f>SUM(W11:W14)</f>
        <v>2</v>
      </c>
      <c r="X15" s="51">
        <f>SUM(X11:X14)</f>
        <v>4</v>
      </c>
      <c r="Y15" s="51">
        <v>1</v>
      </c>
      <c r="Z15" s="51"/>
      <c r="AA15" s="51">
        <f>SUM(AA11:AA14)</f>
        <v>2</v>
      </c>
      <c r="AB15" s="51">
        <f>SUM(AB11:AB14)</f>
        <v>1</v>
      </c>
      <c r="AC15" s="51">
        <f>SUM(AC11:AC14)</f>
        <v>1</v>
      </c>
      <c r="AD15" s="51">
        <v>1</v>
      </c>
      <c r="AE15" s="51"/>
      <c r="AF15" s="51">
        <f>SUM(AF11:AF14)</f>
        <v>4</v>
      </c>
      <c r="AG15" s="51">
        <f>SUM(AG11:AG14)</f>
        <v>3</v>
      </c>
      <c r="AH15" s="51"/>
      <c r="AI15" s="51">
        <f t="shared" ref="AI15:AO15" si="3">SUM(AI11:AI14)</f>
        <v>4</v>
      </c>
      <c r="AJ15" s="66">
        <f t="shared" si="3"/>
        <v>1</v>
      </c>
      <c r="AK15" s="66">
        <f t="shared" si="3"/>
        <v>1</v>
      </c>
      <c r="AL15" s="66">
        <f t="shared" si="3"/>
        <v>4</v>
      </c>
      <c r="AM15" s="51">
        <f t="shared" si="3"/>
        <v>2</v>
      </c>
      <c r="AN15" s="51">
        <f t="shared" si="3"/>
        <v>2</v>
      </c>
      <c r="AO15" s="51">
        <f t="shared" si="3"/>
        <v>4</v>
      </c>
      <c r="AQ15" s="51">
        <f>SUM(AQ11:AQ14)</f>
        <v>90</v>
      </c>
    </row>
    <row r="18" spans="2:16">
      <c r="B18" s="73" t="s">
        <v>136</v>
      </c>
    </row>
    <row r="19" spans="2:16" ht="132.75">
      <c r="B19" s="3" t="s">
        <v>40</v>
      </c>
      <c r="C19" s="82" t="s">
        <v>117</v>
      </c>
      <c r="D19" s="82" t="s">
        <v>97</v>
      </c>
      <c r="E19" s="82" t="s">
        <v>99</v>
      </c>
      <c r="F19" s="82" t="s">
        <v>137</v>
      </c>
      <c r="G19" s="82" t="s">
        <v>138</v>
      </c>
      <c r="H19" s="82" t="s">
        <v>52</v>
      </c>
      <c r="I19" s="83" t="s">
        <v>139</v>
      </c>
      <c r="J19" s="83" t="s">
        <v>140</v>
      </c>
    </row>
    <row r="20" spans="2:16">
      <c r="B20" s="84" t="s">
        <v>48</v>
      </c>
      <c r="C20" s="85">
        <v>0</v>
      </c>
      <c r="D20" s="86">
        <v>1650</v>
      </c>
      <c r="E20" s="86">
        <v>0</v>
      </c>
      <c r="F20" s="86">
        <v>17</v>
      </c>
      <c r="G20" s="86">
        <v>5</v>
      </c>
      <c r="H20" s="87">
        <f t="shared" ref="H20:H23" si="4">SUM(C20:G20)</f>
        <v>1672</v>
      </c>
      <c r="I20" s="22">
        <f t="shared" ref="I20:I24" si="5">F20/H20</f>
        <v>1.0167464114832535E-2</v>
      </c>
      <c r="J20" s="22">
        <f>(H20-(C20+D20))/H20</f>
        <v>1.3157894736842105E-2</v>
      </c>
    </row>
    <row r="21" spans="2:16">
      <c r="B21" s="51" t="s">
        <v>53</v>
      </c>
      <c r="C21" s="88">
        <v>0.18</v>
      </c>
      <c r="D21" s="86">
        <v>571.45000000000005</v>
      </c>
      <c r="E21" s="86">
        <v>0.2</v>
      </c>
      <c r="F21" s="86">
        <v>61</v>
      </c>
      <c r="G21" s="86">
        <v>2.68</v>
      </c>
      <c r="H21" s="87">
        <f t="shared" si="4"/>
        <v>635.51</v>
      </c>
      <c r="I21" s="22">
        <f t="shared" si="5"/>
        <v>9.5985901087315695E-2</v>
      </c>
      <c r="J21" s="22">
        <f>(H21-(C21+D21+E21))/H21</f>
        <v>0.10020298657770917</v>
      </c>
    </row>
    <row r="22" spans="2:16">
      <c r="B22" s="51" t="s">
        <v>56</v>
      </c>
      <c r="C22" s="88">
        <v>108</v>
      </c>
      <c r="D22" s="86">
        <v>1108.79</v>
      </c>
      <c r="E22" s="86">
        <v>0.09</v>
      </c>
      <c r="F22" s="86">
        <v>72</v>
      </c>
      <c r="G22" s="86">
        <v>3.254</v>
      </c>
      <c r="H22" s="87">
        <f t="shared" si="4"/>
        <v>1292.1339999999998</v>
      </c>
      <c r="I22" s="22">
        <f t="shared" si="5"/>
        <v>5.5721774986185656E-2</v>
      </c>
      <c r="J22" s="22">
        <f t="shared" ref="J22:J24" si="6">(H22-(C22+D22))/H22</f>
        <v>5.8309741868877246E-2</v>
      </c>
    </row>
    <row r="23" spans="2:16">
      <c r="B23" s="51" t="s">
        <v>57</v>
      </c>
      <c r="C23" s="88">
        <v>0</v>
      </c>
      <c r="D23" s="89">
        <v>490</v>
      </c>
      <c r="E23" s="86">
        <v>0.28000000000000003</v>
      </c>
      <c r="F23" s="88">
        <v>29</v>
      </c>
      <c r="G23" s="89">
        <v>1.536</v>
      </c>
      <c r="H23" s="87">
        <f t="shared" si="4"/>
        <v>520.81599999999992</v>
      </c>
      <c r="I23" s="22">
        <f t="shared" si="5"/>
        <v>5.568185309207091E-2</v>
      </c>
      <c r="J23" s="22">
        <f t="shared" si="6"/>
        <v>5.9168689133974231E-2</v>
      </c>
    </row>
    <row r="24" spans="2:16">
      <c r="B24" s="51" t="s">
        <v>52</v>
      </c>
      <c r="C24" s="90">
        <f t="shared" ref="C24:H24" si="7">SUM(C20:C23)</f>
        <v>108.18</v>
      </c>
      <c r="D24" s="90">
        <f t="shared" si="7"/>
        <v>3820.24</v>
      </c>
      <c r="E24" s="90">
        <f t="shared" si="7"/>
        <v>0.57000000000000006</v>
      </c>
      <c r="F24" s="90">
        <f t="shared" si="7"/>
        <v>179</v>
      </c>
      <c r="G24" s="90">
        <f t="shared" si="7"/>
        <v>12.469999999999999</v>
      </c>
      <c r="H24" s="90">
        <f t="shared" si="7"/>
        <v>4120.46</v>
      </c>
      <c r="I24" s="22">
        <f t="shared" si="5"/>
        <v>4.3441751649087722E-2</v>
      </c>
      <c r="J24" s="22">
        <f t="shared" si="6"/>
        <v>4.6606446853021365E-2</v>
      </c>
    </row>
    <row r="26" spans="2:16">
      <c r="B26" s="91" t="s">
        <v>141</v>
      </c>
      <c r="P26" s="92"/>
    </row>
  </sheetData>
  <sheetProtection selectLockedCells="1" selectUnlockedCells="1"/>
  <mergeCells count="4">
    <mergeCell ref="B2:F2"/>
    <mergeCell ref="C3:F3"/>
    <mergeCell ref="C4:F4"/>
    <mergeCell ref="C5:F5"/>
  </mergeCell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pageSetUpPr fitToPage="1"/>
  </sheetPr>
  <dimension ref="B2:I26"/>
  <sheetViews>
    <sheetView showGridLines="0" workbookViewId="0">
      <selection activeCell="A20" sqref="A20"/>
    </sheetView>
  </sheetViews>
  <sheetFormatPr defaultColWidth="8.85546875" defaultRowHeight="12.75"/>
  <cols>
    <col min="1" max="1" width="9.140625" style="1" customWidth="1"/>
    <col min="2" max="2" width="12.5703125" style="1" customWidth="1"/>
    <col min="3" max="3" width="22.140625" style="1" customWidth="1"/>
    <col min="4" max="16384" width="8.85546875" style="1"/>
  </cols>
  <sheetData>
    <row r="2" spans="2:9">
      <c r="B2" s="3" t="s">
        <v>0</v>
      </c>
      <c r="C2" s="4"/>
    </row>
    <row r="3" spans="2:9">
      <c r="B3" s="6" t="s">
        <v>2</v>
      </c>
      <c r="C3" s="23" t="str">
        <f>Metrics!B3</f>
        <v>Tier 2</v>
      </c>
    </row>
    <row r="4" spans="2:9">
      <c r="B4" s="6" t="s">
        <v>5</v>
      </c>
      <c r="C4" s="23" t="str">
        <f>Metrics!B4</f>
        <v>Q3 2017</v>
      </c>
    </row>
    <row r="5" spans="2:9">
      <c r="B5" s="6" t="s">
        <v>8</v>
      </c>
      <c r="C5" s="23" t="str">
        <f>Metrics!B5</f>
        <v>Matt Doidge</v>
      </c>
    </row>
    <row r="7" spans="2:9">
      <c r="B7" s="31" t="s">
        <v>142</v>
      </c>
      <c r="C7" s="31"/>
    </row>
    <row r="8" spans="2:9" ht="13.5" customHeight="1">
      <c r="B8" s="93"/>
      <c r="C8" s="94"/>
      <c r="D8" s="184" t="s">
        <v>143</v>
      </c>
      <c r="E8" s="184"/>
      <c r="F8" s="184"/>
      <c r="G8" s="185" t="s">
        <v>144</v>
      </c>
      <c r="H8" s="185"/>
      <c r="I8" s="185"/>
    </row>
    <row r="9" spans="2:9">
      <c r="B9" s="53" t="s">
        <v>40</v>
      </c>
      <c r="C9" s="95" t="s">
        <v>145</v>
      </c>
      <c r="D9" s="55" t="s">
        <v>146</v>
      </c>
      <c r="E9" s="55" t="s">
        <v>147</v>
      </c>
      <c r="F9" s="56" t="s">
        <v>148</v>
      </c>
      <c r="G9" s="56" t="s">
        <v>146</v>
      </c>
      <c r="H9" s="55" t="s">
        <v>147</v>
      </c>
      <c r="I9" s="55" t="s">
        <v>148</v>
      </c>
    </row>
    <row r="10" spans="2:9">
      <c r="B10" s="84" t="str">
        <f>Resources!A11</f>
        <v>Lancaster</v>
      </c>
      <c r="C10" s="96" t="s">
        <v>149</v>
      </c>
      <c r="D10" s="97"/>
      <c r="E10" s="97"/>
      <c r="F10" s="98"/>
      <c r="G10" s="98"/>
      <c r="H10" s="97"/>
      <c r="I10" s="97"/>
    </row>
    <row r="11" spans="2:9">
      <c r="B11" s="84"/>
      <c r="C11" s="96" t="s">
        <v>150</v>
      </c>
      <c r="D11" s="97"/>
      <c r="E11" s="97"/>
      <c r="F11" s="98"/>
      <c r="G11" s="98"/>
      <c r="H11" s="99"/>
      <c r="I11" s="99"/>
    </row>
    <row r="12" spans="2:9">
      <c r="B12" s="51"/>
      <c r="C12" s="96" t="s">
        <v>151</v>
      </c>
      <c r="D12" s="97"/>
      <c r="E12" s="97"/>
      <c r="F12" s="98"/>
      <c r="G12" s="98"/>
      <c r="H12" s="99"/>
      <c r="I12" s="99"/>
    </row>
    <row r="13" spans="2:9">
      <c r="B13" s="51" t="str">
        <f>Resources!A12</f>
        <v>Liverpool</v>
      </c>
      <c r="C13" s="100" t="s">
        <v>152</v>
      </c>
      <c r="D13" s="101"/>
      <c r="E13" s="101"/>
      <c r="F13" s="102"/>
      <c r="G13" s="102"/>
      <c r="H13" s="101"/>
      <c r="I13" s="101"/>
    </row>
    <row r="14" spans="2:9">
      <c r="B14" s="51"/>
      <c r="C14" s="100" t="s">
        <v>153</v>
      </c>
      <c r="D14" s="101"/>
      <c r="E14" s="101"/>
      <c r="F14" s="102"/>
      <c r="G14" s="102"/>
      <c r="H14" s="101"/>
      <c r="I14" s="101"/>
    </row>
    <row r="15" spans="2:9">
      <c r="B15" s="51"/>
      <c r="C15" s="100" t="s">
        <v>154</v>
      </c>
      <c r="D15" s="101"/>
      <c r="E15" s="101"/>
      <c r="F15" s="102"/>
      <c r="G15" s="102"/>
      <c r="H15" s="101"/>
      <c r="I15" s="101"/>
    </row>
    <row r="16" spans="2:9">
      <c r="B16" s="51" t="str">
        <f>Resources!A13</f>
        <v>Manchester</v>
      </c>
      <c r="C16" s="100" t="s">
        <v>155</v>
      </c>
      <c r="D16" s="101"/>
      <c r="E16" s="101"/>
      <c r="F16" s="102"/>
      <c r="G16" s="102"/>
      <c r="H16" s="101"/>
      <c r="I16" s="101"/>
    </row>
    <row r="17" spans="2:9">
      <c r="B17" s="51"/>
      <c r="C17" s="100" t="s">
        <v>156</v>
      </c>
      <c r="D17" s="101"/>
      <c r="E17" s="101"/>
      <c r="F17" s="102"/>
      <c r="G17" s="102"/>
      <c r="H17" s="101"/>
      <c r="I17" s="101"/>
    </row>
    <row r="18" spans="2:9">
      <c r="B18" s="51"/>
      <c r="C18" s="100" t="s">
        <v>157</v>
      </c>
      <c r="D18" s="101"/>
      <c r="E18" s="101"/>
      <c r="F18" s="102"/>
      <c r="G18" s="102"/>
      <c r="H18" s="101"/>
      <c r="I18" s="101"/>
    </row>
    <row r="19" spans="2:9">
      <c r="B19" s="51" t="str">
        <f>Resources!A14</f>
        <v>Sheffield</v>
      </c>
      <c r="C19" s="100" t="s">
        <v>158</v>
      </c>
      <c r="D19" s="101"/>
      <c r="E19" s="101"/>
      <c r="F19" s="102"/>
      <c r="G19" s="102"/>
      <c r="H19" s="101"/>
      <c r="I19" s="101"/>
    </row>
    <row r="20" spans="2:9">
      <c r="B20" s="100" t="s">
        <v>52</v>
      </c>
      <c r="C20" s="79"/>
      <c r="D20" s="103">
        <f t="shared" ref="D20:I20" si="0">SUM(D5:D19)</f>
        <v>0</v>
      </c>
      <c r="E20" s="103">
        <f t="shared" si="0"/>
        <v>0</v>
      </c>
      <c r="F20" s="103">
        <f t="shared" si="0"/>
        <v>0</v>
      </c>
      <c r="G20" s="103">
        <f t="shared" si="0"/>
        <v>0</v>
      </c>
      <c r="H20" s="103">
        <f t="shared" si="0"/>
        <v>0</v>
      </c>
      <c r="I20" s="103">
        <f t="shared" si="0"/>
        <v>0</v>
      </c>
    </row>
    <row r="22" spans="2:9">
      <c r="B22" s="31" t="s">
        <v>159</v>
      </c>
    </row>
    <row r="23" spans="2:9" ht="13.5" customHeight="1">
      <c r="B23" s="104"/>
      <c r="C23" s="105"/>
      <c r="D23" s="186" t="s">
        <v>160</v>
      </c>
      <c r="E23" s="186"/>
      <c r="F23" s="186"/>
      <c r="G23" s="186" t="s">
        <v>144</v>
      </c>
      <c r="H23" s="186"/>
      <c r="I23" s="186"/>
    </row>
    <row r="24" spans="2:9">
      <c r="B24" s="106" t="s">
        <v>40</v>
      </c>
      <c r="C24" s="107" t="s">
        <v>145</v>
      </c>
      <c r="D24" s="108" t="s">
        <v>146</v>
      </c>
      <c r="E24" s="108" t="s">
        <v>147</v>
      </c>
      <c r="F24" s="109" t="s">
        <v>148</v>
      </c>
      <c r="G24" s="108" t="s">
        <v>146</v>
      </c>
      <c r="H24" s="108" t="s">
        <v>147</v>
      </c>
      <c r="I24" s="109" t="s">
        <v>148</v>
      </c>
    </row>
    <row r="25" spans="2:9">
      <c r="B25" s="110" t="s">
        <v>56</v>
      </c>
      <c r="C25" s="111" t="s">
        <v>157</v>
      </c>
      <c r="D25" s="112">
        <v>0.5</v>
      </c>
      <c r="E25" s="112">
        <v>0.5</v>
      </c>
      <c r="F25" s="113">
        <v>0.5</v>
      </c>
      <c r="G25" s="112"/>
      <c r="H25" s="112"/>
      <c r="I25" s="113"/>
    </row>
    <row r="26" spans="2:9">
      <c r="B26" s="51" t="s">
        <v>56</v>
      </c>
      <c r="C26" s="51" t="s">
        <v>155</v>
      </c>
      <c r="D26" s="23"/>
      <c r="E26" s="23"/>
      <c r="F26" s="23"/>
      <c r="G26" s="23">
        <v>1</v>
      </c>
      <c r="H26" s="23">
        <v>1</v>
      </c>
      <c r="I26" s="23">
        <v>1</v>
      </c>
    </row>
  </sheetData>
  <sheetProtection selectLockedCells="1" selectUnlockedCells="1"/>
  <mergeCells count="4">
    <mergeCell ref="D8:F8"/>
    <mergeCell ref="G8:I8"/>
    <mergeCell ref="D23:F23"/>
    <mergeCell ref="G23:I23"/>
  </mergeCell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2:M56"/>
  <sheetViews>
    <sheetView workbookViewId="0">
      <selection activeCell="P25" sqref="P25"/>
    </sheetView>
  </sheetViews>
  <sheetFormatPr defaultColWidth="8.85546875" defaultRowHeight="12.75"/>
  <cols>
    <col min="1" max="1" width="11.85546875" style="114" customWidth="1"/>
    <col min="2" max="2" width="33.7109375" style="114" customWidth="1"/>
    <col min="3" max="16384" width="8.85546875" style="114"/>
  </cols>
  <sheetData>
    <row r="2" spans="1:12">
      <c r="A2" s="115" t="s">
        <v>161</v>
      </c>
      <c r="B2" s="116"/>
    </row>
    <row r="3" spans="1:12">
      <c r="A3" s="117" t="s">
        <v>162</v>
      </c>
      <c r="B3" s="118" t="s">
        <v>163</v>
      </c>
    </row>
    <row r="4" spans="1:12">
      <c r="A4" s="119" t="s">
        <v>5</v>
      </c>
      <c r="B4" s="120" t="s">
        <v>164</v>
      </c>
    </row>
    <row r="5" spans="1:12">
      <c r="A5" s="119" t="s">
        <v>8</v>
      </c>
      <c r="B5" s="120" t="s">
        <v>9</v>
      </c>
    </row>
    <row r="7" spans="1:12">
      <c r="A7" s="121" t="s">
        <v>165</v>
      </c>
    </row>
    <row r="8" spans="1:12" ht="16.5" customHeight="1">
      <c r="A8" s="122" t="s">
        <v>40</v>
      </c>
      <c r="B8" s="123" t="s">
        <v>166</v>
      </c>
      <c r="C8" s="187" t="s">
        <v>167</v>
      </c>
      <c r="D8" s="187"/>
      <c r="E8" s="187"/>
      <c r="F8" s="187"/>
      <c r="G8" s="187"/>
      <c r="H8" s="188" t="s">
        <v>168</v>
      </c>
      <c r="I8" s="188"/>
      <c r="J8" s="188"/>
      <c r="K8" s="188"/>
      <c r="L8" s="188"/>
    </row>
    <row r="9" spans="1:12" s="126" customFormat="1" ht="86.25" customHeight="1">
      <c r="A9" s="124" t="s">
        <v>48</v>
      </c>
      <c r="B9" s="125" t="s">
        <v>169</v>
      </c>
      <c r="C9" s="189" t="s">
        <v>170</v>
      </c>
      <c r="D9" s="189"/>
      <c r="E9" s="189"/>
      <c r="F9" s="189"/>
      <c r="G9" s="189"/>
      <c r="H9" s="189" t="s">
        <v>171</v>
      </c>
      <c r="I9" s="189"/>
      <c r="J9" s="189"/>
      <c r="K9" s="189"/>
      <c r="L9" s="189"/>
    </row>
    <row r="10" spans="1:12">
      <c r="A10" s="114" t="s">
        <v>172</v>
      </c>
    </row>
    <row r="13" spans="1:12">
      <c r="A13" s="121" t="s">
        <v>173</v>
      </c>
    </row>
    <row r="14" spans="1:12" ht="12.75" customHeight="1">
      <c r="A14" s="115" t="s">
        <v>40</v>
      </c>
      <c r="B14" s="190" t="s">
        <v>174</v>
      </c>
      <c r="C14" s="190"/>
      <c r="D14" s="190"/>
      <c r="E14" s="190"/>
      <c r="F14" s="190"/>
      <c r="G14" s="191" t="s">
        <v>175</v>
      </c>
      <c r="H14" s="191"/>
      <c r="I14" s="191"/>
      <c r="J14" s="191"/>
      <c r="K14" s="191"/>
    </row>
    <row r="15" spans="1:12" s="126" customFormat="1" ht="86.25" customHeight="1">
      <c r="A15" s="124" t="s">
        <v>48</v>
      </c>
      <c r="B15" s="192" t="s">
        <v>176</v>
      </c>
      <c r="C15" s="192"/>
      <c r="D15" s="192"/>
      <c r="E15" s="192"/>
      <c r="F15" s="192"/>
      <c r="G15" s="193" t="s">
        <v>177</v>
      </c>
      <c r="H15" s="193"/>
      <c r="I15" s="193"/>
      <c r="J15" s="193"/>
      <c r="K15" s="193"/>
    </row>
    <row r="16" spans="1:12" ht="12.2" customHeight="1">
      <c r="A16" s="126"/>
      <c r="B16" s="126"/>
      <c r="C16" s="126"/>
      <c r="D16" s="126"/>
      <c r="E16" s="126"/>
      <c r="F16" s="126"/>
      <c r="G16" s="126"/>
      <c r="H16" s="126"/>
      <c r="I16" s="126"/>
      <c r="J16" s="126"/>
    </row>
    <row r="18" spans="1:13">
      <c r="A18" s="121" t="s">
        <v>178</v>
      </c>
    </row>
    <row r="19" spans="1:13">
      <c r="A19" s="115" t="s">
        <v>40</v>
      </c>
      <c r="B19" s="190" t="s">
        <v>179</v>
      </c>
      <c r="C19" s="190"/>
      <c r="D19" s="190"/>
      <c r="E19" s="190"/>
      <c r="F19" s="190"/>
      <c r="G19" s="190" t="s">
        <v>180</v>
      </c>
      <c r="H19" s="190"/>
      <c r="I19" s="190" t="s">
        <v>181</v>
      </c>
      <c r="J19" s="190"/>
      <c r="K19" s="190"/>
      <c r="L19" s="190"/>
      <c r="M19" s="190"/>
    </row>
    <row r="20" spans="1:13" s="126" customFormat="1" ht="86.25" customHeight="1">
      <c r="A20" s="124" t="s">
        <v>48</v>
      </c>
      <c r="B20" s="194" t="s">
        <v>182</v>
      </c>
      <c r="C20" s="194"/>
      <c r="D20" s="194"/>
      <c r="E20" s="194"/>
      <c r="F20" s="194"/>
      <c r="G20" s="195" t="s">
        <v>183</v>
      </c>
      <c r="H20" s="195"/>
      <c r="I20" s="189" t="s">
        <v>184</v>
      </c>
      <c r="J20" s="189"/>
      <c r="K20" s="189"/>
      <c r="L20" s="189"/>
      <c r="M20" s="189"/>
    </row>
    <row r="21" spans="1:13" ht="12.2" customHeight="1"/>
    <row r="23" spans="1:13">
      <c r="A23" s="121" t="s">
        <v>185</v>
      </c>
    </row>
    <row r="24" spans="1:13">
      <c r="A24" s="115" t="s">
        <v>40</v>
      </c>
      <c r="B24" s="190" t="s">
        <v>179</v>
      </c>
      <c r="C24" s="190"/>
      <c r="D24" s="190"/>
      <c r="E24" s="190"/>
      <c r="F24" s="190"/>
      <c r="G24" s="190" t="s">
        <v>180</v>
      </c>
      <c r="H24" s="190"/>
      <c r="I24" s="190" t="s">
        <v>181</v>
      </c>
      <c r="J24" s="190"/>
      <c r="K24" s="190"/>
      <c r="L24" s="190"/>
      <c r="M24" s="190"/>
    </row>
    <row r="25" spans="1:13" s="126" customFormat="1" ht="124.5" customHeight="1">
      <c r="A25" s="124" t="s">
        <v>48</v>
      </c>
      <c r="B25" s="189" t="s">
        <v>186</v>
      </c>
      <c r="C25" s="189"/>
      <c r="D25" s="189"/>
      <c r="E25" s="189"/>
      <c r="F25" s="189"/>
      <c r="G25" s="195" t="s">
        <v>187</v>
      </c>
      <c r="H25" s="195"/>
      <c r="I25" s="189" t="s">
        <v>188</v>
      </c>
      <c r="J25" s="189"/>
      <c r="K25" s="189"/>
      <c r="L25" s="189"/>
      <c r="M25" s="189"/>
    </row>
    <row r="29" spans="1:13">
      <c r="A29" s="127" t="s">
        <v>189</v>
      </c>
      <c r="B29" s="128"/>
      <c r="C29" s="128"/>
      <c r="D29" s="128"/>
      <c r="E29" s="128"/>
      <c r="F29" s="128"/>
      <c r="G29" s="128"/>
      <c r="H29" s="128"/>
      <c r="I29" s="128"/>
      <c r="J29" s="128"/>
      <c r="K29" s="128"/>
      <c r="L29" s="128"/>
    </row>
    <row r="30" spans="1:13">
      <c r="A30" s="196" t="s">
        <v>190</v>
      </c>
      <c r="B30" s="196"/>
      <c r="C30" s="196"/>
      <c r="D30" s="196"/>
      <c r="E30" s="196"/>
      <c r="F30" s="190" t="s">
        <v>191</v>
      </c>
      <c r="G30" s="190"/>
      <c r="H30" s="190" t="s">
        <v>192</v>
      </c>
      <c r="I30" s="190"/>
      <c r="J30" s="190"/>
      <c r="K30" s="190"/>
      <c r="L30" s="190"/>
    </row>
    <row r="31" spans="1:13" ht="13.5" customHeight="1">
      <c r="A31" s="189"/>
      <c r="B31" s="189"/>
      <c r="C31" s="189"/>
      <c r="D31" s="189"/>
      <c r="E31" s="189"/>
      <c r="F31" s="197"/>
      <c r="G31" s="197"/>
      <c r="H31" s="198"/>
      <c r="I31" s="198"/>
      <c r="J31" s="198"/>
      <c r="K31" s="198"/>
      <c r="L31" s="198"/>
    </row>
    <row r="32" spans="1:13">
      <c r="A32" s="198"/>
      <c r="B32" s="198"/>
      <c r="C32" s="198"/>
      <c r="D32" s="198"/>
      <c r="E32" s="198"/>
      <c r="F32" s="199"/>
      <c r="G32" s="199"/>
      <c r="H32" s="198"/>
      <c r="I32" s="198"/>
      <c r="J32" s="198"/>
      <c r="K32" s="198"/>
      <c r="L32" s="198"/>
    </row>
    <row r="33" spans="1:12">
      <c r="A33" s="196" t="s">
        <v>193</v>
      </c>
      <c r="B33" s="196"/>
      <c r="C33" s="196"/>
      <c r="D33" s="196"/>
      <c r="E33" s="196"/>
      <c r="F33" s="190" t="s">
        <v>191</v>
      </c>
      <c r="G33" s="190"/>
      <c r="H33" s="190" t="s">
        <v>192</v>
      </c>
      <c r="I33" s="190"/>
      <c r="J33" s="190"/>
      <c r="K33" s="190"/>
      <c r="L33" s="190"/>
    </row>
    <row r="34" spans="1:12" ht="12.75" customHeight="1">
      <c r="A34" s="198"/>
      <c r="B34" s="198"/>
      <c r="C34" s="198"/>
      <c r="D34" s="198"/>
      <c r="E34" s="198"/>
      <c r="F34" s="200"/>
      <c r="G34" s="200"/>
      <c r="H34" s="201"/>
      <c r="I34" s="201"/>
      <c r="J34" s="201"/>
      <c r="K34" s="201"/>
      <c r="L34" s="201"/>
    </row>
    <row r="35" spans="1:12">
      <c r="A35" s="198"/>
      <c r="B35" s="198"/>
      <c r="C35" s="198"/>
      <c r="D35" s="198"/>
      <c r="E35" s="198"/>
      <c r="F35" s="200"/>
      <c r="G35" s="200"/>
      <c r="H35" s="202"/>
      <c r="I35" s="202"/>
      <c r="J35" s="202"/>
      <c r="K35" s="202"/>
      <c r="L35" s="202"/>
    </row>
    <row r="36" spans="1:12">
      <c r="A36" s="196" t="s">
        <v>194</v>
      </c>
      <c r="B36" s="196"/>
      <c r="C36" s="196"/>
      <c r="D36" s="196"/>
      <c r="E36" s="196"/>
      <c r="F36" s="190" t="s">
        <v>191</v>
      </c>
      <c r="G36" s="190"/>
      <c r="H36" s="190" t="s">
        <v>192</v>
      </c>
      <c r="I36" s="190"/>
      <c r="J36" s="190"/>
      <c r="K36" s="190"/>
      <c r="L36" s="190"/>
    </row>
    <row r="37" spans="1:12" ht="12.75" customHeight="1">
      <c r="A37" s="198"/>
      <c r="B37" s="198"/>
      <c r="C37" s="198"/>
      <c r="D37" s="198"/>
      <c r="E37" s="198"/>
      <c r="F37" s="200"/>
      <c r="G37" s="200"/>
      <c r="H37" s="201"/>
      <c r="I37" s="201"/>
      <c r="J37" s="201"/>
      <c r="K37" s="201"/>
      <c r="L37" s="201"/>
    </row>
    <row r="38" spans="1:12">
      <c r="A38" s="198"/>
      <c r="B38" s="198"/>
      <c r="C38" s="198"/>
      <c r="D38" s="198"/>
      <c r="E38" s="198"/>
      <c r="F38" s="200"/>
      <c r="G38" s="200"/>
      <c r="H38" s="202"/>
      <c r="I38" s="202"/>
      <c r="J38" s="202"/>
      <c r="K38" s="202"/>
      <c r="L38" s="202"/>
    </row>
    <row r="39" spans="1:12">
      <c r="A39" s="196" t="s">
        <v>195</v>
      </c>
      <c r="B39" s="196"/>
      <c r="C39" s="196"/>
      <c r="D39" s="196"/>
      <c r="E39" s="196"/>
      <c r="F39" s="190" t="s">
        <v>191</v>
      </c>
      <c r="G39" s="190"/>
      <c r="H39" s="190" t="s">
        <v>192</v>
      </c>
      <c r="I39" s="190"/>
      <c r="J39" s="190"/>
      <c r="K39" s="190"/>
      <c r="L39" s="190"/>
    </row>
    <row r="40" spans="1:12" ht="12.75" customHeight="1">
      <c r="A40" s="198"/>
      <c r="B40" s="198"/>
      <c r="C40" s="198"/>
      <c r="D40" s="198"/>
      <c r="E40" s="198"/>
      <c r="F40" s="200"/>
      <c r="G40" s="200"/>
      <c r="H40" s="201"/>
      <c r="I40" s="201"/>
      <c r="J40" s="201"/>
      <c r="K40" s="201"/>
      <c r="L40" s="201"/>
    </row>
    <row r="41" spans="1:12">
      <c r="A41" s="198"/>
      <c r="B41" s="198"/>
      <c r="C41" s="198"/>
      <c r="D41" s="198"/>
      <c r="E41" s="198"/>
      <c r="F41" s="200"/>
      <c r="G41" s="200"/>
      <c r="H41" s="202"/>
      <c r="I41" s="202"/>
      <c r="J41" s="202"/>
      <c r="K41" s="202"/>
      <c r="L41" s="202"/>
    </row>
    <row r="42" spans="1:12">
      <c r="A42" s="196" t="s">
        <v>196</v>
      </c>
      <c r="B42" s="196"/>
      <c r="C42" s="196"/>
      <c r="D42" s="196"/>
      <c r="E42" s="196"/>
      <c r="F42" s="190" t="s">
        <v>191</v>
      </c>
      <c r="G42" s="190"/>
      <c r="H42" s="190" t="s">
        <v>192</v>
      </c>
      <c r="I42" s="190"/>
      <c r="J42" s="190"/>
      <c r="K42" s="190"/>
      <c r="L42" s="190"/>
    </row>
    <row r="43" spans="1:12" ht="12.75" customHeight="1">
      <c r="A43" s="198"/>
      <c r="B43" s="198"/>
      <c r="C43" s="198"/>
      <c r="D43" s="198"/>
      <c r="E43" s="198"/>
      <c r="F43" s="200"/>
      <c r="G43" s="200"/>
      <c r="H43" s="201"/>
      <c r="I43" s="201"/>
      <c r="J43" s="201"/>
      <c r="K43" s="201"/>
      <c r="L43" s="201"/>
    </row>
    <row r="44" spans="1:12" ht="12" customHeight="1">
      <c r="A44" s="198"/>
      <c r="B44" s="198"/>
      <c r="C44" s="198"/>
      <c r="D44" s="198"/>
      <c r="E44" s="198"/>
      <c r="F44" s="200"/>
      <c r="G44" s="200"/>
      <c r="H44" s="202"/>
      <c r="I44" s="202"/>
      <c r="J44" s="202"/>
      <c r="K44" s="202"/>
      <c r="L44" s="202"/>
    </row>
    <row r="45" spans="1:12">
      <c r="A45" s="196" t="s">
        <v>197</v>
      </c>
      <c r="B45" s="196"/>
      <c r="C45" s="196"/>
      <c r="D45" s="196"/>
      <c r="E45" s="196"/>
      <c r="F45" s="190" t="s">
        <v>191</v>
      </c>
      <c r="G45" s="190"/>
      <c r="H45" s="190" t="s">
        <v>192</v>
      </c>
      <c r="I45" s="190"/>
      <c r="J45" s="190"/>
      <c r="K45" s="190"/>
      <c r="L45" s="190"/>
    </row>
    <row r="46" spans="1:12" ht="12.75" customHeight="1">
      <c r="A46" s="198"/>
      <c r="B46" s="198"/>
      <c r="C46" s="198"/>
      <c r="D46" s="198"/>
      <c r="E46" s="198"/>
      <c r="F46" s="200"/>
      <c r="G46" s="200"/>
      <c r="H46" s="201"/>
      <c r="I46" s="201"/>
      <c r="J46" s="201"/>
      <c r="K46" s="201"/>
      <c r="L46" s="201"/>
    </row>
    <row r="47" spans="1:12">
      <c r="A47" s="198"/>
      <c r="B47" s="198"/>
      <c r="C47" s="198"/>
      <c r="D47" s="198"/>
      <c r="E47" s="198"/>
      <c r="F47" s="200"/>
      <c r="G47" s="200"/>
      <c r="H47" s="202"/>
      <c r="I47" s="202"/>
      <c r="J47" s="202"/>
      <c r="K47" s="202"/>
      <c r="L47" s="202"/>
    </row>
    <row r="48" spans="1:12">
      <c r="A48" s="196" t="s">
        <v>198</v>
      </c>
      <c r="B48" s="196"/>
      <c r="C48" s="196"/>
      <c r="D48" s="196"/>
      <c r="E48" s="196"/>
      <c r="F48" s="190" t="s">
        <v>191</v>
      </c>
      <c r="G48" s="190"/>
      <c r="H48" s="190" t="s">
        <v>192</v>
      </c>
      <c r="I48" s="190"/>
      <c r="J48" s="190"/>
      <c r="K48" s="190"/>
      <c r="L48" s="190"/>
    </row>
    <row r="49" spans="1:12" ht="12.75" customHeight="1">
      <c r="A49" s="198"/>
      <c r="B49" s="198"/>
      <c r="C49" s="198"/>
      <c r="D49" s="198"/>
      <c r="E49" s="198"/>
      <c r="F49" s="200"/>
      <c r="G49" s="200"/>
      <c r="H49" s="201"/>
      <c r="I49" s="201"/>
      <c r="J49" s="201"/>
      <c r="K49" s="201"/>
      <c r="L49" s="201"/>
    </row>
    <row r="50" spans="1:12">
      <c r="A50" s="198"/>
      <c r="B50" s="198"/>
      <c r="C50" s="198"/>
      <c r="D50" s="198"/>
      <c r="E50" s="198"/>
      <c r="F50" s="200"/>
      <c r="G50" s="200"/>
      <c r="H50" s="202"/>
      <c r="I50" s="202"/>
      <c r="J50" s="202"/>
      <c r="K50" s="202"/>
      <c r="L50" s="202"/>
    </row>
    <row r="51" spans="1:12">
      <c r="A51" s="196" t="s">
        <v>199</v>
      </c>
      <c r="B51" s="196"/>
      <c r="C51" s="196"/>
      <c r="D51" s="196"/>
      <c r="E51" s="196"/>
      <c r="F51" s="190" t="s">
        <v>191</v>
      </c>
      <c r="G51" s="190"/>
      <c r="H51" s="190" t="s">
        <v>192</v>
      </c>
      <c r="I51" s="190"/>
      <c r="J51" s="190"/>
      <c r="K51" s="190"/>
      <c r="L51" s="190"/>
    </row>
    <row r="52" spans="1:12" ht="12.75" customHeight="1">
      <c r="A52" s="198" t="s">
        <v>200</v>
      </c>
      <c r="B52" s="198"/>
      <c r="C52" s="198"/>
      <c r="D52" s="198"/>
      <c r="E52" s="198"/>
      <c r="F52" s="130"/>
      <c r="G52" s="129"/>
      <c r="H52" s="201"/>
      <c r="I52" s="201"/>
      <c r="J52" s="201"/>
      <c r="K52" s="201"/>
      <c r="L52" s="201"/>
    </row>
    <row r="53" spans="1:12" ht="12" customHeight="1">
      <c r="A53" s="198"/>
      <c r="B53" s="198"/>
      <c r="C53" s="198"/>
      <c r="D53" s="198"/>
      <c r="E53" s="198"/>
      <c r="F53" s="200"/>
      <c r="G53" s="200"/>
      <c r="H53" s="202"/>
      <c r="I53" s="202"/>
      <c r="J53" s="202"/>
      <c r="K53" s="202"/>
      <c r="L53" s="202"/>
    </row>
    <row r="54" spans="1:12">
      <c r="A54" s="196" t="s">
        <v>201</v>
      </c>
      <c r="B54" s="196"/>
      <c r="C54" s="196"/>
      <c r="D54" s="196"/>
      <c r="E54" s="196"/>
      <c r="F54" s="190" t="s">
        <v>191</v>
      </c>
      <c r="G54" s="190"/>
      <c r="H54" s="190" t="s">
        <v>192</v>
      </c>
      <c r="I54" s="190"/>
      <c r="J54" s="190"/>
      <c r="K54" s="190"/>
      <c r="L54" s="190"/>
    </row>
    <row r="55" spans="1:12" ht="12.75" customHeight="1">
      <c r="A55" s="198" t="s">
        <v>202</v>
      </c>
      <c r="B55" s="198"/>
      <c r="C55" s="198"/>
      <c r="D55" s="198"/>
      <c r="E55" s="198"/>
      <c r="F55" s="200"/>
      <c r="G55" s="200"/>
      <c r="H55" s="201"/>
      <c r="I55" s="201"/>
      <c r="J55" s="201"/>
      <c r="K55" s="201"/>
      <c r="L55" s="201"/>
    </row>
    <row r="56" spans="1:12">
      <c r="A56" s="198" t="s">
        <v>203</v>
      </c>
      <c r="B56" s="198"/>
      <c r="C56" s="198"/>
      <c r="D56" s="198"/>
      <c r="E56" s="198"/>
      <c r="F56" s="200"/>
      <c r="G56" s="200"/>
      <c r="H56" s="202"/>
      <c r="I56" s="202"/>
      <c r="J56" s="202"/>
      <c r="K56" s="202"/>
      <c r="L56" s="202"/>
    </row>
  </sheetData>
  <sheetProtection selectLockedCells="1" selectUnlockedCells="1"/>
  <mergeCells count="100">
    <mergeCell ref="A55:E55"/>
    <mergeCell ref="F55:G55"/>
    <mergeCell ref="H55:L55"/>
    <mergeCell ref="A56:E56"/>
    <mergeCell ref="F56:G56"/>
    <mergeCell ref="H56:L56"/>
    <mergeCell ref="A52:E52"/>
    <mergeCell ref="H52:L52"/>
    <mergeCell ref="A53:E53"/>
    <mergeCell ref="F53:G53"/>
    <mergeCell ref="H53:L53"/>
    <mergeCell ref="A54:E54"/>
    <mergeCell ref="F54:G54"/>
    <mergeCell ref="H54:L54"/>
    <mergeCell ref="A50:E50"/>
    <mergeCell ref="F50:G50"/>
    <mergeCell ref="H50:L50"/>
    <mergeCell ref="A51:E51"/>
    <mergeCell ref="F51:G51"/>
    <mergeCell ref="H51:L51"/>
    <mergeCell ref="A48:E48"/>
    <mergeCell ref="F48:G48"/>
    <mergeCell ref="H48:L48"/>
    <mergeCell ref="A49:E49"/>
    <mergeCell ref="F49:G49"/>
    <mergeCell ref="H49:L49"/>
    <mergeCell ref="A46:E46"/>
    <mergeCell ref="F46:G46"/>
    <mergeCell ref="H46:L46"/>
    <mergeCell ref="A47:E47"/>
    <mergeCell ref="F47:G47"/>
    <mergeCell ref="H47:L47"/>
    <mergeCell ref="A44:E44"/>
    <mergeCell ref="F44:G44"/>
    <mergeCell ref="H44:L44"/>
    <mergeCell ref="A45:E45"/>
    <mergeCell ref="F45:G45"/>
    <mergeCell ref="H45:L45"/>
    <mergeCell ref="A42:E42"/>
    <mergeCell ref="F42:G42"/>
    <mergeCell ref="H42:L42"/>
    <mergeCell ref="A43:E43"/>
    <mergeCell ref="F43:G43"/>
    <mergeCell ref="H43:L43"/>
    <mergeCell ref="A40:E40"/>
    <mergeCell ref="F40:G40"/>
    <mergeCell ref="H40:L40"/>
    <mergeCell ref="A41:E41"/>
    <mergeCell ref="F41:G41"/>
    <mergeCell ref="H41:L41"/>
    <mergeCell ref="A38:E38"/>
    <mergeCell ref="F38:G38"/>
    <mergeCell ref="H38:L38"/>
    <mergeCell ref="A39:E39"/>
    <mergeCell ref="F39:G39"/>
    <mergeCell ref="H39:L39"/>
    <mergeCell ref="A36:E36"/>
    <mergeCell ref="F36:G36"/>
    <mergeCell ref="H36:L36"/>
    <mergeCell ref="A37:E37"/>
    <mergeCell ref="F37:G37"/>
    <mergeCell ref="H37:L37"/>
    <mergeCell ref="A34:E34"/>
    <mergeCell ref="F34:G34"/>
    <mergeCell ref="H34:L34"/>
    <mergeCell ref="A35:E35"/>
    <mergeCell ref="F35:G35"/>
    <mergeCell ref="H35:L35"/>
    <mergeCell ref="A32:E32"/>
    <mergeCell ref="F32:G32"/>
    <mergeCell ref="H32:L32"/>
    <mergeCell ref="A33:E33"/>
    <mergeCell ref="F33:G33"/>
    <mergeCell ref="H33:L33"/>
    <mergeCell ref="A30:E30"/>
    <mergeCell ref="F30:G30"/>
    <mergeCell ref="H30:L30"/>
    <mergeCell ref="A31:E31"/>
    <mergeCell ref="F31:G31"/>
    <mergeCell ref="H31:L31"/>
    <mergeCell ref="B24:F24"/>
    <mergeCell ref="G24:H24"/>
    <mergeCell ref="I24:M24"/>
    <mergeCell ref="B25:F25"/>
    <mergeCell ref="G25:H25"/>
    <mergeCell ref="I25:M25"/>
    <mergeCell ref="B15:F15"/>
    <mergeCell ref="G15:K15"/>
    <mergeCell ref="B19:F19"/>
    <mergeCell ref="G19:H19"/>
    <mergeCell ref="I19:M19"/>
    <mergeCell ref="B20:F20"/>
    <mergeCell ref="G20:H20"/>
    <mergeCell ref="I20:M20"/>
    <mergeCell ref="C8:G8"/>
    <mergeCell ref="H8:L8"/>
    <mergeCell ref="C9:G9"/>
    <mergeCell ref="H9:L9"/>
    <mergeCell ref="B14:F14"/>
    <mergeCell ref="G14:K14"/>
  </mergeCell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defaultColWidth="8.85546875" defaultRowHeight="12.75"/>
  <cols>
    <col min="1" max="1" width="11.85546875" style="131" customWidth="1"/>
    <col min="2" max="2" width="33.7109375" style="131" customWidth="1"/>
    <col min="3" max="16384" width="8.85546875" style="131"/>
  </cols>
  <sheetData>
    <row r="1" spans="1:12">
      <c r="B1"/>
    </row>
    <row r="2" spans="1:12">
      <c r="A2" s="132" t="s">
        <v>161</v>
      </c>
      <c r="B2" s="133"/>
    </row>
    <row r="3" spans="1:12">
      <c r="A3" s="134" t="s">
        <v>162</v>
      </c>
      <c r="B3" s="135" t="s">
        <v>163</v>
      </c>
    </row>
    <row r="4" spans="1:12">
      <c r="A4" s="136" t="s">
        <v>5</v>
      </c>
      <c r="B4" s="137" t="s">
        <v>204</v>
      </c>
    </row>
    <row r="5" spans="1:12">
      <c r="A5" s="136" t="s">
        <v>8</v>
      </c>
      <c r="B5" s="137" t="s">
        <v>205</v>
      </c>
    </row>
    <row r="7" spans="1:12">
      <c r="A7" s="138" t="s">
        <v>165</v>
      </c>
    </row>
    <row r="8" spans="1:12" ht="16.5" customHeight="1">
      <c r="A8" s="139" t="s">
        <v>40</v>
      </c>
      <c r="B8" s="140" t="s">
        <v>166</v>
      </c>
      <c r="C8" s="203" t="s">
        <v>167</v>
      </c>
      <c r="D8" s="203"/>
      <c r="E8" s="203"/>
      <c r="F8" s="203"/>
      <c r="G8" s="203"/>
      <c r="H8" s="204" t="s">
        <v>168</v>
      </c>
      <c r="I8" s="204"/>
      <c r="J8" s="204"/>
      <c r="K8" s="204"/>
      <c r="L8" s="204"/>
    </row>
    <row r="9" spans="1:12" s="143" customFormat="1" ht="265.35000000000002" customHeight="1">
      <c r="A9" s="141" t="s">
        <v>53</v>
      </c>
      <c r="B9" s="142" t="s">
        <v>206</v>
      </c>
      <c r="C9" s="205" t="s">
        <v>207</v>
      </c>
      <c r="D9" s="205"/>
      <c r="E9" s="205"/>
      <c r="F9" s="205"/>
      <c r="G9" s="205"/>
      <c r="H9" s="206" t="s">
        <v>208</v>
      </c>
      <c r="I9" s="206"/>
      <c r="J9" s="206"/>
      <c r="K9" s="206"/>
      <c r="L9" s="206"/>
    </row>
    <row r="10" spans="1:12">
      <c r="A10" s="131" t="s">
        <v>172</v>
      </c>
    </row>
    <row r="13" spans="1:12">
      <c r="A13" s="138" t="s">
        <v>209</v>
      </c>
    </row>
    <row r="14" spans="1:12" ht="12.75" customHeight="1">
      <c r="A14" s="132" t="s">
        <v>40</v>
      </c>
      <c r="B14" s="207" t="s">
        <v>174</v>
      </c>
      <c r="C14" s="207"/>
      <c r="D14" s="207"/>
      <c r="E14" s="207"/>
      <c r="F14" s="207"/>
      <c r="G14" s="207" t="s">
        <v>175</v>
      </c>
      <c r="H14" s="207"/>
      <c r="I14" s="207"/>
      <c r="J14" s="207"/>
      <c r="K14" s="207"/>
    </row>
    <row r="15" spans="1:12" s="145" customFormat="1" ht="102.6" customHeight="1">
      <c r="A15" s="144" t="s">
        <v>53</v>
      </c>
      <c r="B15" s="208" t="s">
        <v>210</v>
      </c>
      <c r="C15" s="208"/>
      <c r="D15" s="208"/>
      <c r="E15" s="208"/>
      <c r="F15" s="208"/>
      <c r="G15" s="208" t="s">
        <v>211</v>
      </c>
      <c r="H15" s="208"/>
      <c r="I15" s="208"/>
      <c r="J15" s="208"/>
      <c r="K15" s="208"/>
    </row>
    <row r="16" spans="1:12" ht="12.2" customHeight="1">
      <c r="A16" s="146"/>
      <c r="B16" s="146"/>
      <c r="C16" s="146"/>
      <c r="D16" s="146"/>
      <c r="E16" s="146"/>
      <c r="F16" s="146"/>
      <c r="G16" s="146"/>
      <c r="H16" s="146"/>
      <c r="I16" s="146"/>
      <c r="J16" s="146"/>
    </row>
    <row r="18" spans="1:13">
      <c r="A18" s="138" t="s">
        <v>178</v>
      </c>
    </row>
    <row r="19" spans="1:13">
      <c r="A19" s="132" t="s">
        <v>40</v>
      </c>
      <c r="B19" s="207" t="s">
        <v>179</v>
      </c>
      <c r="C19" s="207"/>
      <c r="D19" s="207"/>
      <c r="E19" s="207"/>
      <c r="F19" s="207"/>
      <c r="G19" s="207" t="s">
        <v>180</v>
      </c>
      <c r="H19" s="207"/>
      <c r="I19" s="207" t="s">
        <v>181</v>
      </c>
      <c r="J19" s="207"/>
      <c r="K19" s="207"/>
      <c r="L19" s="207"/>
      <c r="M19" s="207"/>
    </row>
    <row r="20" spans="1:13" s="145" customFormat="1" ht="160.35" customHeight="1">
      <c r="A20" s="144" t="s">
        <v>53</v>
      </c>
      <c r="B20" s="209" t="s">
        <v>212</v>
      </c>
      <c r="C20" s="209"/>
      <c r="D20" s="209"/>
      <c r="E20" s="209"/>
      <c r="F20" s="209"/>
      <c r="G20" s="210" t="s">
        <v>213</v>
      </c>
      <c r="H20" s="210"/>
      <c r="I20" s="208" t="s">
        <v>214</v>
      </c>
      <c r="J20" s="208"/>
      <c r="K20" s="208"/>
      <c r="L20" s="208"/>
      <c r="M20" s="208"/>
    </row>
    <row r="21" spans="1:13" ht="12.2" customHeight="1"/>
    <row r="22" spans="1:13" ht="12.2" customHeight="1"/>
    <row r="23" spans="1:13" ht="14.1" customHeight="1">
      <c r="A23" s="138" t="s">
        <v>185</v>
      </c>
    </row>
    <row r="24" spans="1:13">
      <c r="A24" s="132" t="s">
        <v>40</v>
      </c>
      <c r="B24" s="207" t="s">
        <v>179</v>
      </c>
      <c r="C24" s="207"/>
      <c r="D24" s="207"/>
      <c r="E24" s="207"/>
      <c r="F24" s="207"/>
      <c r="G24" s="207" t="s">
        <v>180</v>
      </c>
      <c r="H24" s="207"/>
      <c r="I24" s="207" t="s">
        <v>181</v>
      </c>
      <c r="J24" s="207"/>
      <c r="K24" s="207"/>
      <c r="L24" s="207"/>
      <c r="M24" s="207"/>
    </row>
    <row r="25" spans="1:13" s="145" customFormat="1" ht="112.7" customHeight="1">
      <c r="A25" s="144" t="s">
        <v>53</v>
      </c>
      <c r="B25" s="209" t="s">
        <v>215</v>
      </c>
      <c r="C25" s="209"/>
      <c r="D25" s="209"/>
      <c r="E25" s="209"/>
      <c r="F25" s="209"/>
      <c r="G25" s="211" t="s">
        <v>216</v>
      </c>
      <c r="H25" s="211"/>
      <c r="I25" s="208" t="s">
        <v>217</v>
      </c>
      <c r="J25" s="208"/>
      <c r="K25" s="208"/>
      <c r="L25" s="208"/>
      <c r="M25" s="208"/>
    </row>
  </sheetData>
  <sheetProtection selectLockedCells="1" selectUnlockedCells="1"/>
  <mergeCells count="20">
    <mergeCell ref="B24:F24"/>
    <mergeCell ref="G24:H24"/>
    <mergeCell ref="I24:M24"/>
    <mergeCell ref="B25:F25"/>
    <mergeCell ref="G25:H25"/>
    <mergeCell ref="I25:M25"/>
    <mergeCell ref="B15:F15"/>
    <mergeCell ref="G15:K15"/>
    <mergeCell ref="B19:F19"/>
    <mergeCell ref="G19:H19"/>
    <mergeCell ref="I19:M19"/>
    <mergeCell ref="B20:F20"/>
    <mergeCell ref="G20:H20"/>
    <mergeCell ref="I20:M20"/>
    <mergeCell ref="C8:G8"/>
    <mergeCell ref="H8:L8"/>
    <mergeCell ref="C9:G9"/>
    <mergeCell ref="H9:L9"/>
    <mergeCell ref="B14:F14"/>
    <mergeCell ref="G14:K14"/>
  </mergeCell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rowBreaks count="1" manualBreakCount="1">
    <brk id="19"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heetViews>
  <sheetFormatPr defaultColWidth="8" defaultRowHeight="12"/>
  <cols>
    <col min="1" max="1" width="10.7109375" style="147" customWidth="1"/>
    <col min="2" max="2" width="30.28515625" style="147" customWidth="1"/>
    <col min="3" max="16384" width="8" style="147"/>
  </cols>
  <sheetData>
    <row r="1" spans="1:12" ht="12.75">
      <c r="B1"/>
    </row>
    <row r="2" spans="1:12" ht="12.75">
      <c r="A2" s="148" t="s">
        <v>161</v>
      </c>
      <c r="B2" s="149"/>
    </row>
    <row r="3" spans="1:12" ht="12.75">
      <c r="A3" s="150" t="s">
        <v>162</v>
      </c>
      <c r="B3" s="151" t="s">
        <v>163</v>
      </c>
    </row>
    <row r="4" spans="1:12" ht="12.75">
      <c r="A4" s="152" t="s">
        <v>5</v>
      </c>
      <c r="B4" s="153" t="s">
        <v>204</v>
      </c>
    </row>
    <row r="5" spans="1:12" ht="12.75">
      <c r="A5" s="154" t="s">
        <v>8</v>
      </c>
      <c r="B5" s="155" t="s">
        <v>218</v>
      </c>
    </row>
    <row r="7" spans="1:12" ht="12.75">
      <c r="A7" s="138" t="s">
        <v>165</v>
      </c>
    </row>
    <row r="8" spans="1:12" ht="16.5" customHeight="1">
      <c r="A8" s="156" t="s">
        <v>40</v>
      </c>
      <c r="B8" s="157" t="s">
        <v>166</v>
      </c>
      <c r="C8" s="212" t="s">
        <v>167</v>
      </c>
      <c r="D8" s="212"/>
      <c r="E8" s="212"/>
      <c r="F8" s="212"/>
      <c r="G8" s="212"/>
      <c r="H8" s="213" t="s">
        <v>168</v>
      </c>
      <c r="I8" s="213"/>
      <c r="J8" s="213"/>
      <c r="K8" s="213"/>
      <c r="L8" s="213"/>
    </row>
    <row r="9" spans="1:12" s="160" customFormat="1" ht="86.25" customHeight="1">
      <c r="A9" s="158" t="s">
        <v>57</v>
      </c>
      <c r="B9" s="159" t="s">
        <v>219</v>
      </c>
      <c r="C9" s="214" t="s">
        <v>220</v>
      </c>
      <c r="D9" s="214"/>
      <c r="E9" s="214"/>
      <c r="F9" s="214"/>
      <c r="G9" s="214"/>
      <c r="H9" s="215"/>
      <c r="I9" s="215"/>
      <c r="J9" s="215"/>
      <c r="K9" s="215"/>
      <c r="L9" s="215"/>
    </row>
    <row r="10" spans="1:12" ht="12.75">
      <c r="A10" s="147" t="s">
        <v>172</v>
      </c>
      <c r="C10" s="161"/>
    </row>
    <row r="13" spans="1:12" ht="12.75">
      <c r="A13" s="138" t="s">
        <v>173</v>
      </c>
    </row>
    <row r="14" spans="1:12" ht="12.75">
      <c r="A14" s="162" t="s">
        <v>40</v>
      </c>
      <c r="B14" s="216" t="s">
        <v>174</v>
      </c>
      <c r="C14" s="216"/>
      <c r="D14" s="216"/>
      <c r="E14" s="216"/>
      <c r="F14" s="216"/>
      <c r="G14" s="216" t="s">
        <v>175</v>
      </c>
      <c r="H14" s="216"/>
      <c r="I14" s="216"/>
      <c r="J14" s="216"/>
      <c r="K14" s="216"/>
    </row>
    <row r="15" spans="1:12" s="160" customFormat="1" ht="86.25" customHeight="1">
      <c r="A15" s="158" t="s">
        <v>57</v>
      </c>
      <c r="B15" s="217" t="s">
        <v>221</v>
      </c>
      <c r="C15" s="217"/>
      <c r="D15" s="217"/>
      <c r="E15" s="217"/>
      <c r="F15" s="217"/>
      <c r="G15" s="218" t="s">
        <v>222</v>
      </c>
      <c r="H15" s="218"/>
      <c r="I15" s="218"/>
      <c r="J15" s="218"/>
      <c r="K15" s="218"/>
    </row>
    <row r="16" spans="1:12" ht="12.2" customHeight="1">
      <c r="A16" s="160"/>
      <c r="B16" s="160"/>
      <c r="C16" s="160"/>
      <c r="D16" s="160"/>
      <c r="E16" s="160"/>
      <c r="F16" s="160"/>
      <c r="G16" s="160"/>
      <c r="H16" s="160"/>
      <c r="I16" s="160"/>
      <c r="J16" s="160"/>
    </row>
    <row r="17" spans="1:13">
      <c r="I17" s="163"/>
    </row>
    <row r="18" spans="1:13" ht="12.75">
      <c r="A18" s="138" t="s">
        <v>178</v>
      </c>
    </row>
    <row r="19" spans="1:13" ht="12.75">
      <c r="A19" s="162" t="s">
        <v>40</v>
      </c>
      <c r="B19" s="216" t="s">
        <v>179</v>
      </c>
      <c r="C19" s="216"/>
      <c r="D19" s="216"/>
      <c r="E19" s="216"/>
      <c r="F19" s="216"/>
      <c r="G19" s="216" t="s">
        <v>180</v>
      </c>
      <c r="H19" s="216"/>
      <c r="I19" s="216" t="s">
        <v>181</v>
      </c>
      <c r="J19" s="216"/>
      <c r="K19" s="216"/>
      <c r="L19" s="216"/>
      <c r="M19" s="216"/>
    </row>
    <row r="20" spans="1:13" s="160" customFormat="1" ht="86.25" customHeight="1">
      <c r="A20" s="158" t="s">
        <v>57</v>
      </c>
      <c r="B20" s="219" t="s">
        <v>223</v>
      </c>
      <c r="C20" s="219"/>
      <c r="D20" s="219"/>
      <c r="E20" s="219"/>
      <c r="F20" s="219"/>
      <c r="G20" s="220" t="s">
        <v>224</v>
      </c>
      <c r="H20" s="220"/>
      <c r="I20" s="218"/>
      <c r="J20" s="218"/>
      <c r="K20" s="218"/>
      <c r="L20" s="218"/>
      <c r="M20" s="218"/>
    </row>
    <row r="21" spans="1:13" ht="12.2" customHeight="1">
      <c r="B21" s="164"/>
    </row>
    <row r="22" spans="1:13" ht="12.2" customHeight="1"/>
    <row r="23" spans="1:13" ht="12.75">
      <c r="A23" s="138" t="s">
        <v>185</v>
      </c>
    </row>
    <row r="24" spans="1:13" ht="12.75">
      <c r="A24" s="162" t="s">
        <v>40</v>
      </c>
      <c r="B24" s="216" t="s">
        <v>179</v>
      </c>
      <c r="C24" s="216"/>
      <c r="D24" s="216"/>
      <c r="E24" s="216"/>
      <c r="F24" s="216"/>
      <c r="G24" s="216" t="s">
        <v>180</v>
      </c>
      <c r="H24" s="216"/>
      <c r="I24" s="216" t="s">
        <v>181</v>
      </c>
      <c r="J24" s="216"/>
      <c r="K24" s="216"/>
      <c r="L24" s="216"/>
      <c r="M24" s="216"/>
    </row>
    <row r="25" spans="1:13" s="160" customFormat="1" ht="86.25" customHeight="1">
      <c r="A25" s="158" t="s">
        <v>57</v>
      </c>
      <c r="B25" s="217" t="s">
        <v>225</v>
      </c>
      <c r="C25" s="217"/>
      <c r="D25" s="217"/>
      <c r="E25" s="217"/>
      <c r="F25" s="217"/>
      <c r="G25" s="220">
        <v>43099</v>
      </c>
      <c r="H25" s="220"/>
      <c r="I25" s="218"/>
      <c r="J25" s="218"/>
      <c r="K25" s="218"/>
      <c r="L25" s="218"/>
      <c r="M25" s="218"/>
    </row>
    <row r="28" spans="1:13" ht="12.75">
      <c r="A28" s="165" t="s">
        <v>189</v>
      </c>
      <c r="B28" s="166"/>
      <c r="C28" s="166"/>
      <c r="D28" s="166"/>
      <c r="E28" s="166"/>
      <c r="F28" s="166"/>
      <c r="G28" s="166"/>
      <c r="H28" s="166"/>
      <c r="I28" s="166"/>
      <c r="J28" s="166"/>
      <c r="K28" s="166"/>
      <c r="L28" s="166"/>
      <c r="M28" s="166"/>
    </row>
    <row r="29" spans="1:13" ht="12.75">
      <c r="A29" s="221" t="s">
        <v>190</v>
      </c>
      <c r="B29" s="221"/>
      <c r="C29" s="221"/>
      <c r="D29" s="221"/>
      <c r="E29" s="221"/>
      <c r="F29" s="222" t="s">
        <v>226</v>
      </c>
      <c r="G29" s="222"/>
      <c r="H29" s="223" t="s">
        <v>192</v>
      </c>
      <c r="I29" s="223"/>
      <c r="J29" s="223"/>
      <c r="K29" s="223"/>
      <c r="L29" s="223"/>
      <c r="M29" s="166"/>
    </row>
    <row r="30" spans="1:13" ht="12" customHeight="1">
      <c r="A30" s="224"/>
      <c r="B30" s="224"/>
      <c r="C30" s="224"/>
      <c r="D30" s="224"/>
      <c r="E30" s="224"/>
      <c r="F30" s="225"/>
      <c r="G30" s="225"/>
      <c r="H30" s="226"/>
      <c r="I30" s="226"/>
      <c r="J30" s="226"/>
      <c r="K30" s="226"/>
      <c r="L30" s="226"/>
      <c r="M30" s="166"/>
    </row>
    <row r="31" spans="1:13" ht="12.75">
      <c r="A31" s="227"/>
      <c r="B31" s="227"/>
      <c r="C31" s="227"/>
      <c r="D31" s="227"/>
      <c r="E31" s="227"/>
      <c r="F31" s="228"/>
      <c r="G31" s="228"/>
      <c r="H31" s="226"/>
      <c r="I31" s="226"/>
      <c r="J31" s="226"/>
      <c r="K31" s="226"/>
      <c r="L31" s="226"/>
      <c r="M31" s="166"/>
    </row>
    <row r="32" spans="1:13" ht="12.75">
      <c r="A32" s="221" t="s">
        <v>193</v>
      </c>
      <c r="B32" s="221"/>
      <c r="C32" s="221"/>
      <c r="D32" s="221"/>
      <c r="E32" s="221"/>
      <c r="F32" s="222" t="s">
        <v>226</v>
      </c>
      <c r="G32" s="222"/>
      <c r="H32" s="223" t="s">
        <v>192</v>
      </c>
      <c r="I32" s="223"/>
      <c r="J32" s="223"/>
      <c r="K32" s="223"/>
      <c r="L32" s="223"/>
      <c r="M32" s="166"/>
    </row>
    <row r="33" spans="1:13" ht="12" customHeight="1">
      <c r="A33" s="229"/>
      <c r="B33" s="229"/>
      <c r="C33" s="229"/>
      <c r="D33" s="229"/>
      <c r="E33" s="229"/>
      <c r="F33" s="230"/>
      <c r="G33" s="230"/>
      <c r="H33" s="231"/>
      <c r="I33" s="231"/>
      <c r="J33" s="231"/>
      <c r="K33" s="231"/>
      <c r="L33" s="231"/>
      <c r="M33" s="166"/>
    </row>
    <row r="34" spans="1:13" ht="12.75">
      <c r="A34" s="227"/>
      <c r="B34" s="227"/>
      <c r="C34" s="227"/>
      <c r="D34" s="227"/>
      <c r="E34" s="227"/>
      <c r="F34" s="232"/>
      <c r="G34" s="232"/>
      <c r="H34" s="233"/>
      <c r="I34" s="233"/>
      <c r="J34" s="233"/>
      <c r="K34" s="233"/>
      <c r="L34" s="233"/>
      <c r="M34" s="166"/>
    </row>
    <row r="35" spans="1:13" ht="12.75">
      <c r="A35" s="221" t="s">
        <v>194</v>
      </c>
      <c r="B35" s="221"/>
      <c r="C35" s="221"/>
      <c r="D35" s="221"/>
      <c r="E35" s="221"/>
      <c r="F35" s="222" t="s">
        <v>226</v>
      </c>
      <c r="G35" s="222"/>
      <c r="H35" s="223" t="s">
        <v>192</v>
      </c>
      <c r="I35" s="223"/>
      <c r="J35" s="223"/>
      <c r="K35" s="223"/>
      <c r="L35" s="223"/>
      <c r="M35" s="166"/>
    </row>
    <row r="36" spans="1:13" ht="12" customHeight="1">
      <c r="A36" s="229"/>
      <c r="B36" s="229"/>
      <c r="C36" s="229"/>
      <c r="D36" s="229"/>
      <c r="E36" s="229"/>
      <c r="F36" s="230"/>
      <c r="G36" s="230"/>
      <c r="H36" s="231"/>
      <c r="I36" s="231"/>
      <c r="J36" s="231"/>
      <c r="K36" s="231"/>
      <c r="L36" s="231"/>
      <c r="M36" s="166"/>
    </row>
    <row r="37" spans="1:13" ht="12.75">
      <c r="A37" s="227"/>
      <c r="B37" s="227"/>
      <c r="C37" s="227"/>
      <c r="D37" s="227"/>
      <c r="E37" s="227"/>
      <c r="F37" s="232"/>
      <c r="G37" s="232"/>
      <c r="H37" s="233"/>
      <c r="I37" s="233"/>
      <c r="J37" s="233"/>
      <c r="K37" s="233"/>
      <c r="L37" s="233"/>
      <c r="M37" s="166"/>
    </row>
    <row r="38" spans="1:13" ht="12.75">
      <c r="A38" s="221" t="s">
        <v>195</v>
      </c>
      <c r="B38" s="221"/>
      <c r="C38" s="221"/>
      <c r="D38" s="221"/>
      <c r="E38" s="221"/>
      <c r="F38" s="222" t="s">
        <v>226</v>
      </c>
      <c r="G38" s="222"/>
      <c r="H38" s="223" t="s">
        <v>192</v>
      </c>
      <c r="I38" s="223"/>
      <c r="J38" s="223"/>
      <c r="K38" s="223"/>
      <c r="L38" s="223"/>
      <c r="M38" s="166"/>
    </row>
    <row r="39" spans="1:13" ht="12" customHeight="1">
      <c r="A39" s="229"/>
      <c r="B39" s="229"/>
      <c r="C39" s="229"/>
      <c r="D39" s="229"/>
      <c r="E39" s="229"/>
      <c r="F39" s="230"/>
      <c r="G39" s="230"/>
      <c r="H39" s="231"/>
      <c r="I39" s="231"/>
      <c r="J39" s="231"/>
      <c r="K39" s="231"/>
      <c r="L39" s="231"/>
      <c r="M39" s="166"/>
    </row>
    <row r="40" spans="1:13" ht="12.75">
      <c r="A40" s="227"/>
      <c r="B40" s="227"/>
      <c r="C40" s="227"/>
      <c r="D40" s="227"/>
      <c r="E40" s="227"/>
      <c r="F40" s="232"/>
      <c r="G40" s="232"/>
      <c r="H40" s="233"/>
      <c r="I40" s="233"/>
      <c r="J40" s="233"/>
      <c r="K40" s="233"/>
      <c r="L40" s="233"/>
      <c r="M40" s="166"/>
    </row>
    <row r="41" spans="1:13" ht="12.75">
      <c r="A41" s="221" t="s">
        <v>196</v>
      </c>
      <c r="B41" s="221"/>
      <c r="C41" s="221"/>
      <c r="D41" s="221"/>
      <c r="E41" s="221"/>
      <c r="F41" s="222" t="s">
        <v>226</v>
      </c>
      <c r="G41" s="222"/>
      <c r="H41" s="223" t="s">
        <v>192</v>
      </c>
      <c r="I41" s="223"/>
      <c r="J41" s="223"/>
      <c r="K41" s="223"/>
      <c r="L41" s="223"/>
      <c r="M41" s="166"/>
    </row>
    <row r="42" spans="1:13" ht="12" customHeight="1">
      <c r="A42" s="229"/>
      <c r="B42" s="229"/>
      <c r="C42" s="229"/>
      <c r="D42" s="229"/>
      <c r="E42" s="229"/>
      <c r="F42" s="230"/>
      <c r="G42" s="230"/>
      <c r="H42" s="231"/>
      <c r="I42" s="231"/>
      <c r="J42" s="231"/>
      <c r="K42" s="231"/>
      <c r="L42" s="231"/>
      <c r="M42" s="166"/>
    </row>
    <row r="43" spans="1:13" ht="12.75">
      <c r="A43" s="227"/>
      <c r="B43" s="227"/>
      <c r="C43" s="227"/>
      <c r="D43" s="227"/>
      <c r="E43" s="227"/>
      <c r="F43" s="232"/>
      <c r="G43" s="232"/>
      <c r="H43" s="233"/>
      <c r="I43" s="233"/>
      <c r="J43" s="233"/>
      <c r="K43" s="233"/>
      <c r="L43" s="233"/>
      <c r="M43" s="166"/>
    </row>
    <row r="44" spans="1:13" ht="12.75">
      <c r="A44" s="221" t="s">
        <v>197</v>
      </c>
      <c r="B44" s="221"/>
      <c r="C44" s="221"/>
      <c r="D44" s="221"/>
      <c r="E44" s="221"/>
      <c r="F44" s="222" t="s">
        <v>226</v>
      </c>
      <c r="G44" s="222"/>
      <c r="H44" s="223" t="s">
        <v>192</v>
      </c>
      <c r="I44" s="223"/>
      <c r="J44" s="223"/>
      <c r="K44" s="223"/>
      <c r="L44" s="223"/>
      <c r="M44" s="166"/>
    </row>
    <row r="45" spans="1:13" ht="12" customHeight="1">
      <c r="A45" s="229"/>
      <c r="B45" s="229"/>
      <c r="C45" s="229"/>
      <c r="D45" s="229"/>
      <c r="E45" s="229"/>
      <c r="F45" s="230"/>
      <c r="G45" s="230"/>
      <c r="H45" s="231"/>
      <c r="I45" s="231"/>
      <c r="J45" s="231"/>
      <c r="K45" s="231"/>
      <c r="L45" s="231"/>
      <c r="M45" s="166"/>
    </row>
    <row r="46" spans="1:13" ht="12.75">
      <c r="A46" s="227"/>
      <c r="B46" s="227"/>
      <c r="C46" s="227"/>
      <c r="D46" s="227"/>
      <c r="E46" s="227"/>
      <c r="F46" s="232"/>
      <c r="G46" s="232"/>
      <c r="H46" s="233"/>
      <c r="I46" s="233"/>
      <c r="J46" s="233"/>
      <c r="K46" s="233"/>
      <c r="L46" s="233"/>
      <c r="M46" s="166"/>
    </row>
    <row r="47" spans="1:13" ht="12.75">
      <c r="A47" s="221" t="s">
        <v>198</v>
      </c>
      <c r="B47" s="221"/>
      <c r="C47" s="221"/>
      <c r="D47" s="221"/>
      <c r="E47" s="221"/>
      <c r="F47" s="222" t="s">
        <v>226</v>
      </c>
      <c r="G47" s="222"/>
      <c r="H47" s="223" t="s">
        <v>192</v>
      </c>
      <c r="I47" s="223"/>
      <c r="J47" s="223"/>
      <c r="K47" s="223"/>
      <c r="L47" s="223"/>
      <c r="M47" s="166"/>
    </row>
    <row r="48" spans="1:13" ht="12" customHeight="1">
      <c r="A48" s="229"/>
      <c r="B48" s="229"/>
      <c r="C48" s="229"/>
      <c r="D48" s="229"/>
      <c r="E48" s="229"/>
      <c r="F48" s="230"/>
      <c r="G48" s="230"/>
      <c r="H48" s="231"/>
      <c r="I48" s="231"/>
      <c r="J48" s="231"/>
      <c r="K48" s="231"/>
      <c r="L48" s="231"/>
      <c r="M48" s="166"/>
    </row>
    <row r="49" spans="1:13" ht="12.75">
      <c r="A49" s="227"/>
      <c r="B49" s="227"/>
      <c r="C49" s="227"/>
      <c r="D49" s="227"/>
      <c r="E49" s="227"/>
      <c r="F49" s="232"/>
      <c r="G49" s="232"/>
      <c r="H49" s="233"/>
      <c r="I49" s="233"/>
      <c r="J49" s="233"/>
      <c r="K49" s="233"/>
      <c r="L49" s="233"/>
      <c r="M49" s="166"/>
    </row>
    <row r="50" spans="1:13" ht="12.75">
      <c r="A50" s="221" t="s">
        <v>199</v>
      </c>
      <c r="B50" s="221"/>
      <c r="C50" s="221"/>
      <c r="D50" s="221"/>
      <c r="E50" s="221"/>
      <c r="F50" s="222" t="s">
        <v>226</v>
      </c>
      <c r="G50" s="222"/>
      <c r="H50" s="223" t="s">
        <v>192</v>
      </c>
      <c r="I50" s="223"/>
      <c r="J50" s="223"/>
      <c r="K50" s="223"/>
      <c r="L50" s="223"/>
      <c r="M50" s="166"/>
    </row>
    <row r="51" spans="1:13" ht="12" customHeight="1">
      <c r="A51" s="229" t="s">
        <v>227</v>
      </c>
      <c r="B51" s="229"/>
      <c r="C51" s="229"/>
      <c r="D51" s="229"/>
      <c r="E51" s="229"/>
      <c r="F51" s="230"/>
      <c r="G51" s="230"/>
      <c r="H51" s="231"/>
      <c r="I51" s="231"/>
      <c r="J51" s="231"/>
      <c r="K51" s="231"/>
      <c r="L51" s="231"/>
      <c r="M51" s="166"/>
    </row>
    <row r="52" spans="1:13" ht="12.75">
      <c r="A52" s="227"/>
      <c r="B52" s="227"/>
      <c r="C52" s="227"/>
      <c r="D52" s="227"/>
      <c r="E52" s="227"/>
      <c r="F52" s="232"/>
      <c r="G52" s="232"/>
      <c r="H52" s="233"/>
      <c r="I52" s="233"/>
      <c r="J52" s="233"/>
      <c r="K52" s="233"/>
      <c r="L52" s="233"/>
      <c r="M52" s="166"/>
    </row>
    <row r="53" spans="1:13" ht="12.75">
      <c r="A53" s="221" t="s">
        <v>201</v>
      </c>
      <c r="B53" s="221"/>
      <c r="C53" s="221"/>
      <c r="D53" s="221"/>
      <c r="E53" s="221"/>
      <c r="F53" s="222" t="s">
        <v>226</v>
      </c>
      <c r="G53" s="222"/>
      <c r="H53" s="223" t="s">
        <v>192</v>
      </c>
      <c r="I53" s="223"/>
      <c r="J53" s="223"/>
      <c r="K53" s="223"/>
      <c r="L53" s="223"/>
      <c r="M53" s="166"/>
    </row>
    <row r="54" spans="1:13" ht="12" customHeight="1">
      <c r="A54" s="229"/>
      <c r="B54" s="229"/>
      <c r="C54" s="229"/>
      <c r="D54" s="229"/>
      <c r="E54" s="229"/>
      <c r="F54" s="230"/>
      <c r="G54" s="230"/>
      <c r="H54" s="231"/>
      <c r="I54" s="231"/>
      <c r="J54" s="231"/>
      <c r="K54" s="231"/>
      <c r="L54" s="231"/>
      <c r="M54" s="166"/>
    </row>
    <row r="55" spans="1:13" ht="12.75">
      <c r="A55" s="227"/>
      <c r="B55" s="227"/>
      <c r="C55" s="227"/>
      <c r="D55" s="227"/>
      <c r="E55" s="227"/>
      <c r="F55" s="232"/>
      <c r="G55" s="232"/>
      <c r="H55" s="233"/>
      <c r="I55" s="233"/>
      <c r="J55" s="233"/>
      <c r="K55" s="233"/>
      <c r="L55" s="233"/>
      <c r="M55" s="166"/>
    </row>
  </sheetData>
  <sheetProtection selectLockedCells="1" selectUnlockedCells="1"/>
  <mergeCells count="101">
    <mergeCell ref="A55:E55"/>
    <mergeCell ref="F55:G55"/>
    <mergeCell ref="H55:L55"/>
    <mergeCell ref="A53:E53"/>
    <mergeCell ref="F53:G53"/>
    <mergeCell ref="H53:L53"/>
    <mergeCell ref="A54:E54"/>
    <mergeCell ref="F54:G54"/>
    <mergeCell ref="H54:L54"/>
    <mergeCell ref="A51:E51"/>
    <mergeCell ref="F51:G51"/>
    <mergeCell ref="H51:L51"/>
    <mergeCell ref="A52:E52"/>
    <mergeCell ref="F52:G52"/>
    <mergeCell ref="H52:L52"/>
    <mergeCell ref="A49:E49"/>
    <mergeCell ref="F49:G49"/>
    <mergeCell ref="H49:L49"/>
    <mergeCell ref="A50:E50"/>
    <mergeCell ref="F50:G50"/>
    <mergeCell ref="H50:L50"/>
    <mergeCell ref="A47:E47"/>
    <mergeCell ref="F47:G47"/>
    <mergeCell ref="H47:L47"/>
    <mergeCell ref="A48:E48"/>
    <mergeCell ref="F48:G48"/>
    <mergeCell ref="H48:L48"/>
    <mergeCell ref="A45:E45"/>
    <mergeCell ref="F45:G45"/>
    <mergeCell ref="H45:L45"/>
    <mergeCell ref="A46:E46"/>
    <mergeCell ref="F46:G46"/>
    <mergeCell ref="H46:L46"/>
    <mergeCell ref="A43:E43"/>
    <mergeCell ref="F43:G43"/>
    <mergeCell ref="H43:L43"/>
    <mergeCell ref="A44:E44"/>
    <mergeCell ref="F44:G44"/>
    <mergeCell ref="H44:L44"/>
    <mergeCell ref="A41:E41"/>
    <mergeCell ref="F41:G41"/>
    <mergeCell ref="H41:L41"/>
    <mergeCell ref="A42:E42"/>
    <mergeCell ref="F42:G42"/>
    <mergeCell ref="H42:L42"/>
    <mergeCell ref="A39:E39"/>
    <mergeCell ref="F39:G39"/>
    <mergeCell ref="H39:L39"/>
    <mergeCell ref="A40:E40"/>
    <mergeCell ref="F40:G40"/>
    <mergeCell ref="H40:L40"/>
    <mergeCell ref="A37:E37"/>
    <mergeCell ref="F37:G37"/>
    <mergeCell ref="H37:L37"/>
    <mergeCell ref="A38:E38"/>
    <mergeCell ref="F38:G38"/>
    <mergeCell ref="H38:L38"/>
    <mergeCell ref="A35:E35"/>
    <mergeCell ref="F35:G35"/>
    <mergeCell ref="H35:L35"/>
    <mergeCell ref="A36:E36"/>
    <mergeCell ref="F36:G36"/>
    <mergeCell ref="H36:L36"/>
    <mergeCell ref="A33:E33"/>
    <mergeCell ref="F33:G33"/>
    <mergeCell ref="H33:L33"/>
    <mergeCell ref="A34:E34"/>
    <mergeCell ref="F34:G34"/>
    <mergeCell ref="H34:L34"/>
    <mergeCell ref="A31:E31"/>
    <mergeCell ref="F31:G31"/>
    <mergeCell ref="H31:L31"/>
    <mergeCell ref="A32:E32"/>
    <mergeCell ref="F32:G32"/>
    <mergeCell ref="H32:L32"/>
    <mergeCell ref="A29:E29"/>
    <mergeCell ref="F29:G29"/>
    <mergeCell ref="H29:L29"/>
    <mergeCell ref="A30:E30"/>
    <mergeCell ref="F30:G30"/>
    <mergeCell ref="H30:L30"/>
    <mergeCell ref="B24:F24"/>
    <mergeCell ref="G24:H24"/>
    <mergeCell ref="I24:M24"/>
    <mergeCell ref="B25:F25"/>
    <mergeCell ref="G25:H25"/>
    <mergeCell ref="I25:M25"/>
    <mergeCell ref="B15:F15"/>
    <mergeCell ref="G15:K15"/>
    <mergeCell ref="B19:F19"/>
    <mergeCell ref="G19:H19"/>
    <mergeCell ref="I19:M19"/>
    <mergeCell ref="B20:F20"/>
    <mergeCell ref="G20:H20"/>
    <mergeCell ref="I20:M20"/>
    <mergeCell ref="C8:G8"/>
    <mergeCell ref="H8:L8"/>
    <mergeCell ref="C9:G9"/>
    <mergeCell ref="H9:L9"/>
    <mergeCell ref="B14:F14"/>
    <mergeCell ref="G14:K14"/>
  </mergeCell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vt:i4>
      </vt:variant>
    </vt:vector>
  </HeadingPairs>
  <TitlesOfParts>
    <vt:vector size="35" baseType="lpstr">
      <vt:lpstr>Metrics</vt:lpstr>
      <vt:lpstr>Resources</vt:lpstr>
      <vt:lpstr>VOs</vt:lpstr>
      <vt:lpstr>Manpower</vt:lpstr>
      <vt:lpstr>Lancaster</vt:lpstr>
      <vt:lpstr>Liverpool</vt:lpstr>
      <vt:lpstr>Sheffield</vt:lpstr>
      <vt:lpstr>Manpower!_xlnm_Print_Area</vt:lpstr>
      <vt:lpstr>Metrics!_xlnm_Print_Area</vt:lpstr>
      <vt:lpstr>Resources!_xlnm_Print_Area</vt:lpstr>
      <vt:lpstr>VOs!_xlnm_Print_Area</vt:lpstr>
      <vt:lpstr>Manpower!_xlnm_Print_Area_0</vt:lpstr>
      <vt:lpstr>Metrics!_xlnm_Print_Area_0</vt:lpstr>
      <vt:lpstr>Resources!_xlnm_Print_Area_0</vt:lpstr>
      <vt:lpstr>VOs!_xlnm_Print_Area_0</vt:lpstr>
      <vt:lpstr>Manpower!_xlnm_Print_Area_0_0</vt:lpstr>
      <vt:lpstr>Metrics!_xlnm_Print_Area_0_0</vt:lpstr>
      <vt:lpstr>Resources!_xlnm_Print_Area_0_0</vt:lpstr>
      <vt:lpstr>VOs!_xlnm_Print_Area_0_0</vt:lpstr>
      <vt:lpstr>Manpower!_xlnm_Print_Area_0_0_0</vt:lpstr>
      <vt:lpstr>Metrics!_xlnm_Print_Area_0_0_0</vt:lpstr>
      <vt:lpstr>Resources!_xlnm_Print_Area_0_0_0</vt:lpstr>
      <vt:lpstr>VOs!_xlnm_Print_Area_0_0_0</vt:lpstr>
      <vt:lpstr>Manpower!_xlnm_Print_Area_0_0_0_0</vt:lpstr>
      <vt:lpstr>Metrics!_xlnm_Print_Area_0_0_0_0</vt:lpstr>
      <vt:lpstr>Resources!_xlnm_Print_Area_0_0_0_0</vt:lpstr>
      <vt:lpstr>VOs!_xlnm_Print_Area_0_0_0_0</vt:lpstr>
      <vt:lpstr>Manpower!_xlnm_Print_Area_0_0_0_0_0</vt:lpstr>
      <vt:lpstr>Metrics!_xlnm_Print_Area_0_0_0_0_0</vt:lpstr>
      <vt:lpstr>Resources!_xlnm_Print_Area_0_0_0_0_0</vt:lpstr>
      <vt:lpstr>VOs!_xlnm_Print_Area_0_0_0_0_0</vt:lpstr>
      <vt:lpstr>Manpower!Print_Area</vt:lpstr>
      <vt:lpstr>Metrics!Print_Area</vt:lpstr>
      <vt:lpstr>Resources!Print_Area</vt:lpstr>
      <vt:lpstr>VOs!Print_Area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Peter Gronbech</cp:lastModifiedBy>
  <dcterms:created xsi:type="dcterms:W3CDTF">2018-02-07T15:18:00Z</dcterms:created>
  <dcterms:modified xsi:type="dcterms:W3CDTF">2018-02-07T15:18:10Z</dcterms:modified>
</cp:coreProperties>
</file>