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610"/>
  <workbookPr autoCompressPictures="0"/>
  <mc:AlternateContent xmlns:mc="http://schemas.openxmlformats.org/markup-compatibility/2006">
    <mc:Choice Requires="x15">
      <x15ac:absPath xmlns:x15ac="http://schemas.microsoft.com/office/spreadsheetml/2010/11/ac" url="/Users/gareth/University/Quarterly Reports/16Q3/"/>
    </mc:Choice>
  </mc:AlternateContent>
  <bookViews>
    <workbookView xWindow="80" yWindow="460" windowWidth="25520" windowHeight="15540" tabRatio="500" activeTab="4"/>
  </bookViews>
  <sheets>
    <sheet name="Metrics" sheetId="1" r:id="rId1"/>
    <sheet name="Resources" sheetId="2" r:id="rId2"/>
    <sheet name="VOs" sheetId="3" r:id="rId3"/>
    <sheet name="Manpower" sheetId="4" r:id="rId4"/>
    <sheet name="Narrative" sheetId="5" r:id="rId5"/>
  </sheets>
  <definedNames>
    <definedName name="__xlnm.Print_Area_1">Metrics!$A$1:$Y$25</definedName>
    <definedName name="__xlnm.Print_Area_2">Resources!$A$1:$T$39</definedName>
    <definedName name="__xlnm.Print_Area_3">VOs!$A$1:$AN$21</definedName>
    <definedName name="__xlnm.Print_Area_4">Manpower!$B$1:$I$26</definedName>
    <definedName name="__xlnm.Print_Area_5">Narrative!$B$1:$M$50</definedName>
    <definedName name="_xlnm.Print_Area" localSheetId="3">Manpower!$B$1:$I$26</definedName>
    <definedName name="_xlnm.Print_Area" localSheetId="0">Metrics!$A$1:$Y$25</definedName>
    <definedName name="_xlnm.Print_Area" localSheetId="4">Narrative!$B$1:$M$50</definedName>
    <definedName name="_xlnm.Print_Area" localSheetId="1">Resources!$A$1:$T$39</definedName>
    <definedName name="_xlnm.Print_Area" localSheetId="2">VOs!$A$1:$AN$21</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S13" i="2" l="1"/>
  <c r="M25" i="2"/>
  <c r="O25" i="2"/>
  <c r="I15" i="1"/>
  <c r="M13" i="2"/>
  <c r="J25" i="2"/>
  <c r="N25" i="2"/>
  <c r="I16" i="1"/>
  <c r="B4" i="2"/>
  <c r="M26" i="2"/>
  <c r="M14" i="2"/>
  <c r="J26" i="2"/>
  <c r="N26" i="2"/>
  <c r="L16" i="1"/>
  <c r="S14" i="2"/>
  <c r="O26" i="2"/>
  <c r="L15" i="1"/>
  <c r="V20" i="3"/>
  <c r="U20" i="3"/>
  <c r="G26" i="2"/>
  <c r="L11" i="1"/>
  <c r="E20" i="3"/>
  <c r="G20" i="3"/>
  <c r="S12" i="2"/>
  <c r="M24" i="2"/>
  <c r="O24" i="2"/>
  <c r="F15" i="1"/>
  <c r="G24" i="2"/>
  <c r="C5" i="4"/>
  <c r="Q11" i="2"/>
  <c r="R11" i="2"/>
  <c r="P11" i="2"/>
  <c r="C5" i="5"/>
  <c r="N20" i="3"/>
  <c r="D34" i="3"/>
  <c r="C5" i="3"/>
  <c r="D19" i="4"/>
  <c r="E19" i="4"/>
  <c r="F19" i="4"/>
  <c r="G19" i="4"/>
  <c r="H19" i="4"/>
  <c r="I19" i="4"/>
  <c r="C4" i="4"/>
  <c r="D9" i="1"/>
  <c r="G9" i="1"/>
  <c r="J9" i="1"/>
  <c r="M9" i="1"/>
  <c r="P9" i="1"/>
  <c r="S9" i="1"/>
  <c r="O11" i="1"/>
  <c r="R11" i="1"/>
  <c r="U11" i="1"/>
  <c r="O12" i="1"/>
  <c r="R12" i="1"/>
  <c r="U12" i="1"/>
  <c r="X13" i="1"/>
  <c r="X14" i="1"/>
  <c r="O15" i="1"/>
  <c r="R15" i="1"/>
  <c r="U15" i="1"/>
  <c r="O16" i="1"/>
  <c r="R16" i="1"/>
  <c r="U16" i="1"/>
  <c r="F24" i="2"/>
  <c r="F12" i="1"/>
  <c r="F25" i="2"/>
  <c r="I12" i="1"/>
  <c r="F26" i="2"/>
  <c r="B27" i="2"/>
  <c r="D27" i="2"/>
  <c r="F27" i="2"/>
  <c r="X12" i="1"/>
  <c r="F11" i="1"/>
  <c r="G25" i="2"/>
  <c r="I11" i="1"/>
  <c r="C27" i="2"/>
  <c r="E27" i="2"/>
  <c r="G27" i="2"/>
  <c r="X11" i="1"/>
  <c r="M12" i="2"/>
  <c r="J24" i="2"/>
  <c r="N24" i="2"/>
  <c r="F16" i="1"/>
  <c r="J27" i="2"/>
  <c r="L27" i="2"/>
  <c r="M27" i="2"/>
  <c r="N27" i="2"/>
  <c r="X16" i="1"/>
  <c r="S15" i="2"/>
  <c r="S16" i="2"/>
  <c r="S17" i="2"/>
  <c r="S18" i="2"/>
  <c r="S19" i="2"/>
  <c r="O27" i="2"/>
  <c r="X15" i="1"/>
  <c r="C4" i="5"/>
  <c r="B12" i="5"/>
  <c r="B13" i="5"/>
  <c r="B3" i="2"/>
  <c r="B5" i="2"/>
  <c r="I12" i="2"/>
  <c r="O12" i="2"/>
  <c r="I13" i="2"/>
  <c r="O13" i="2"/>
  <c r="I14" i="2"/>
  <c r="O14" i="2"/>
  <c r="I15" i="2"/>
  <c r="M15" i="2"/>
  <c r="O15" i="2"/>
  <c r="I16" i="2"/>
  <c r="M16" i="2"/>
  <c r="O16" i="2"/>
  <c r="I17" i="2"/>
  <c r="M17" i="2"/>
  <c r="O17" i="2"/>
  <c r="M18" i="2"/>
  <c r="J19" i="2"/>
  <c r="K19" i="2"/>
  <c r="L19" i="2"/>
  <c r="M19" i="2"/>
  <c r="P19" i="2"/>
  <c r="Q19" i="2"/>
  <c r="R19" i="2"/>
  <c r="A24" i="2"/>
  <c r="H24" i="2"/>
  <c r="I24" i="2"/>
  <c r="A25" i="2"/>
  <c r="H25" i="2"/>
  <c r="I25" i="2"/>
  <c r="A26" i="2"/>
  <c r="H26" i="2"/>
  <c r="I26" i="2"/>
  <c r="H27" i="2"/>
  <c r="I27" i="2"/>
  <c r="A34" i="2"/>
  <c r="F34" i="2"/>
  <c r="A35" i="2"/>
  <c r="F35" i="2"/>
  <c r="A36" i="2"/>
  <c r="F36" i="2"/>
  <c r="K24" i="2"/>
  <c r="K26" i="2"/>
  <c r="K27" i="2"/>
  <c r="K25" i="2"/>
  <c r="C4" i="3"/>
  <c r="AP11" i="3"/>
  <c r="AP12" i="3"/>
  <c r="AP13" i="3"/>
  <c r="AP14" i="3"/>
  <c r="AP15" i="3"/>
  <c r="AP16" i="3"/>
  <c r="AP18" i="3"/>
  <c r="AP19" i="3"/>
  <c r="C20" i="3"/>
  <c r="D20" i="3"/>
  <c r="F20" i="3"/>
  <c r="H20" i="3"/>
  <c r="I20" i="3"/>
  <c r="J20" i="3"/>
  <c r="K20" i="3"/>
  <c r="L20" i="3"/>
  <c r="M20" i="3"/>
  <c r="O20" i="3"/>
  <c r="P20" i="3"/>
  <c r="Q20" i="3"/>
  <c r="R20" i="3"/>
  <c r="S20" i="3"/>
  <c r="T20" i="3"/>
  <c r="W20" i="3"/>
  <c r="X20" i="3"/>
  <c r="Y20" i="3"/>
  <c r="Z20" i="3"/>
  <c r="AA20" i="3"/>
  <c r="AB20" i="3"/>
  <c r="AC20" i="3"/>
  <c r="AD20" i="3"/>
  <c r="AE20" i="3"/>
  <c r="AF20" i="3"/>
  <c r="AG20" i="3"/>
  <c r="AH20" i="3"/>
  <c r="AI20" i="3"/>
  <c r="AJ20" i="3"/>
  <c r="AK20" i="3"/>
  <c r="AL20" i="3"/>
  <c r="AM20" i="3"/>
  <c r="AO20" i="3"/>
  <c r="AP20" i="3"/>
  <c r="AK31" i="3"/>
  <c r="AK32" i="3"/>
  <c r="AK33" i="3"/>
  <c r="AK34" i="3"/>
  <c r="AL31" i="3"/>
  <c r="AL32" i="3"/>
  <c r="AM31" i="3"/>
  <c r="AM33" i="3"/>
  <c r="C34" i="3"/>
  <c r="E34" i="3"/>
  <c r="F34" i="3"/>
  <c r="G34" i="3"/>
  <c r="H34" i="3"/>
  <c r="I34" i="3"/>
  <c r="J34" i="3"/>
  <c r="K34" i="3"/>
  <c r="L34" i="3"/>
  <c r="M34" i="3"/>
  <c r="N34" i="3"/>
  <c r="O34" i="3"/>
  <c r="P34" i="3"/>
  <c r="Q34" i="3"/>
  <c r="R34" i="3"/>
  <c r="T34" i="3"/>
  <c r="U34" i="3"/>
  <c r="V34" i="3"/>
  <c r="W34" i="3"/>
  <c r="X34" i="3"/>
  <c r="Y34" i="3"/>
  <c r="Z34" i="3"/>
  <c r="AA34" i="3"/>
  <c r="AB34" i="3"/>
  <c r="AC34" i="3"/>
  <c r="AD34" i="3"/>
  <c r="AE34" i="3"/>
  <c r="AF34" i="3"/>
  <c r="AG34" i="3"/>
  <c r="AH34" i="3"/>
  <c r="AI34" i="3"/>
  <c r="AJ34" i="3"/>
  <c r="AM34" i="3"/>
  <c r="AL33" i="3"/>
  <c r="AL34" i="3"/>
</calcChain>
</file>

<file path=xl/sharedStrings.xml><?xml version="1.0" encoding="utf-8"?>
<sst xmlns="http://schemas.openxmlformats.org/spreadsheetml/2006/main" count="422" uniqueCount="304">
  <si>
    <t>N/A</t>
    <phoneticPr fontId="8" type="noConversion"/>
  </si>
  <si>
    <t>N/A</t>
    <phoneticPr fontId="8" type="noConversion"/>
  </si>
  <si>
    <t>Not yet able to be measured</t>
  </si>
  <si>
    <t>2160/2184 (if leap year)</t>
  </si>
  <si>
    <t>Q2</t>
  </si>
  <si>
    <t>Glasgow</t>
  </si>
  <si>
    <t>D Crooks</t>
  </si>
  <si>
    <t xml:space="preserve"> atlas</t>
  </si>
  <si>
    <t xml:space="preserve"> biomed</t>
  </si>
  <si>
    <t xml:space="preserve"> camont</t>
  </si>
  <si>
    <t xml:space="preserve"> cdf</t>
  </si>
  <si>
    <t>Description</t>
  </si>
  <si>
    <t>Target</t>
  </si>
  <si>
    <t>Overall</t>
  </si>
  <si>
    <t>Comments</t>
  </si>
  <si>
    <t>Q-2</t>
  </si>
  <si>
    <t>Q-1</t>
  </si>
  <si>
    <t>Intellectual Property</t>
  </si>
  <si>
    <t>Spin out companies</t>
  </si>
  <si>
    <t>Roles held on committees and boards</t>
  </si>
  <si>
    <t>% Storage of Tier-2</t>
  </si>
  <si>
    <t>HS06 CPU hours from accounting</t>
  </si>
  <si>
    <t>Month 1</t>
  </si>
  <si>
    <t>Month 2</t>
  </si>
  <si>
    <t>Month 3</t>
  </si>
  <si>
    <t>Durham</t>
  </si>
  <si>
    <t>Edinburgh</t>
  </si>
  <si>
    <t>A Washbrook</t>
  </si>
  <si>
    <t>Publications</t>
  </si>
  <si>
    <t xml:space="preserve"> Date</t>
  </si>
  <si>
    <t>Notes</t>
  </si>
  <si>
    <t>Collaborations</t>
  </si>
  <si>
    <t>Further Funding (eg external grants)</t>
  </si>
  <si>
    <t>Destination of ex staff and recruitment issues</t>
  </si>
  <si>
    <t>Dissemmination events</t>
  </si>
  <si>
    <t>CPU hours (HEPSPEC06 )</t>
  </si>
  <si>
    <t>DURHAM</t>
  </si>
  <si>
    <t>DPM</t>
  </si>
  <si>
    <t>Total</t>
  </si>
  <si>
    <t>ECDF</t>
  </si>
  <si>
    <t>GLASGOW</t>
  </si>
  <si>
    <t>10Gb/s</t>
  </si>
  <si>
    <t>Total CPU hrs</t>
  </si>
  <si>
    <t>.x.3</t>
  </si>
  <si>
    <t>Storage (TB)</t>
  </si>
  <si>
    <t>CPU (HS06)</t>
  </si>
  <si>
    <t>% of MoU CPU</t>
  </si>
  <si>
    <t>% of MoU Disk</t>
  </si>
  <si>
    <t>% CPU of Tier-2</t>
  </si>
  <si>
    <t>% of promised (by that time) CPU available</t>
  </si>
  <si>
    <t xml:space="preserve"> cms</t>
  </si>
  <si>
    <t>compchem</t>
  </si>
  <si>
    <t>dames.org.uk</t>
  </si>
  <si>
    <t xml:space="preserve"> dteam</t>
  </si>
  <si>
    <t>enmr.eu</t>
  </si>
  <si>
    <t>EMI3</t>
    <phoneticPr fontId="8" type="noConversion"/>
  </si>
  <si>
    <t>Gstat currently shows KSI2k so this is converted to HS06 above</t>
  </si>
  <si>
    <t>ScotGrid</t>
  </si>
  <si>
    <t>Vos Supported</t>
  </si>
  <si>
    <t>95% averaged over sites in Tier-2</t>
  </si>
  <si>
    <t>.x.8</t>
  </si>
  <si>
    <t xml:space="preserve">Approx. CPU utilisation (CPU time) </t>
  </si>
  <si>
    <t>.x.3/.4</t>
  </si>
  <si>
    <t>Multiplied by HS06 at site</t>
  </si>
  <si>
    <t>dzero</t>
  </si>
  <si>
    <t>Site percentage non LHC</t>
  </si>
  <si>
    <t>10Gb/s</t>
    <phoneticPr fontId="8" type="noConversion"/>
  </si>
  <si>
    <t xml:space="preserve"> </t>
  </si>
  <si>
    <t>EGI Funded Posts (FTE)</t>
  </si>
  <si>
    <t>EGI Funded</t>
  </si>
  <si>
    <t xml:space="preserve"> monitoring.ngs.ac.uk</t>
  </si>
  <si>
    <t xml:space="preserve"> ngs.ac.uk</t>
  </si>
  <si>
    <t xml:space="preserve"> ops</t>
  </si>
  <si>
    <t xml:space="preserve"> pheno</t>
  </si>
  <si>
    <t xml:space="preserve"> planck</t>
  </si>
  <si>
    <t xml:space="preserve"> sixt</t>
  </si>
  <si>
    <t xml:space="preserve"> supernemo.vo.eu-egee.org</t>
  </si>
  <si>
    <t xml:space="preserve"> totalep</t>
  </si>
  <si>
    <t xml:space="preserve"> ukqcd.vo.gridpp.ac.uk</t>
  </si>
  <si>
    <t xml:space="preserve"> vo.nanocmos.ac.uk</t>
  </si>
  <si>
    <t>N/A</t>
    <phoneticPr fontId="8" type="noConversion"/>
  </si>
  <si>
    <t>10Gb/s</t>
    <phoneticPr fontId="8" type="noConversion"/>
  </si>
  <si>
    <t>DPM</t>
    <phoneticPr fontId="8" type="noConversion"/>
  </si>
  <si>
    <t>minos</t>
  </si>
  <si>
    <t>GridPP Quarterly Report</t>
  </si>
  <si>
    <t>Area</t>
  </si>
  <si>
    <t>Progress over last Quarter</t>
  </si>
  <si>
    <t>Site/area</t>
  </si>
  <si>
    <t>Successes</t>
  </si>
  <si>
    <t>EVAL Notes</t>
  </si>
  <si>
    <t>Objectives and Deliverables for Last Quarter</t>
  </si>
  <si>
    <t>Objective/Deliverable</t>
  </si>
  <si>
    <t>na48</t>
  </si>
  <si>
    <t>ngs</t>
  </si>
  <si>
    <t>ops</t>
  </si>
  <si>
    <t>pheno</t>
  </si>
  <si>
    <t>planck</t>
  </si>
  <si>
    <t>ralpp</t>
  </si>
  <si>
    <t>sixt</t>
  </si>
  <si>
    <t>southgrid</t>
  </si>
  <si>
    <t>superb</t>
  </si>
  <si>
    <t>supernemo</t>
  </si>
  <si>
    <t>t2k</t>
  </si>
  <si>
    <t>total</t>
  </si>
  <si>
    <t>totalep</t>
  </si>
  <si>
    <t>Utilisation of site CPU hours</t>
  </si>
  <si>
    <t>Utilisation of site Wall clock hours</t>
  </si>
  <si>
    <t>Totals</t>
  </si>
  <si>
    <t>General Risks</t>
  </si>
  <si>
    <t>Risk</t>
  </si>
  <si>
    <t>Mitigating Action</t>
  </si>
  <si>
    <t xml:space="preserve"> vo.optics.ac.uk</t>
  </si>
  <si>
    <t>Colour coding is green for within 10% and orange within 20%</t>
  </si>
  <si>
    <t>% of promised (by that time) disk available to GridPP</t>
  </si>
  <si>
    <t>.x.2</t>
  </si>
  <si>
    <t>Supported VOs</t>
  </si>
  <si>
    <t>alice</t>
  </si>
  <si>
    <t>atlas</t>
  </si>
  <si>
    <t>babar</t>
  </si>
  <si>
    <t>biomed</t>
  </si>
  <si>
    <t>calice</t>
  </si>
  <si>
    <t>camont</t>
  </si>
  <si>
    <t>cdf</t>
  </si>
  <si>
    <t>% of T2 CPU hours provided for the quarter</t>
  </si>
  <si>
    <t>No of hours per quarter approx</t>
  </si>
  <si>
    <t>Note:To get multiple lines per box use Alt-Return</t>
  </si>
  <si>
    <t>Suspended</t>
  </si>
  <si>
    <t>Metric no.</t>
  </si>
  <si>
    <t>na62</t>
    <phoneticPr fontId="8" type="noConversion"/>
  </si>
  <si>
    <t>G Roy</t>
    <phoneticPr fontId="8" type="noConversion"/>
  </si>
  <si>
    <t>Q3</t>
  </si>
  <si>
    <t>cpu cores</t>
  </si>
  <si>
    <t>HS06</t>
  </si>
  <si>
    <t>TB</t>
  </si>
  <si>
    <t>SI2K</t>
  </si>
  <si>
    <t>Q4</t>
  </si>
  <si>
    <t>S Skipsey</t>
  </si>
  <si>
    <t>GridPP Tier-2 Quarterly Report</t>
  </si>
  <si>
    <t>Current Resources Available</t>
  </si>
  <si>
    <t>Current</t>
  </si>
  <si>
    <t>.x.1</t>
  </si>
  <si>
    <t>Total available to GridPP</t>
  </si>
  <si>
    <t>CPU calculations</t>
  </si>
  <si>
    <t>HEPSPEC06</t>
  </si>
  <si>
    <t>ECDF Systems Team</t>
  </si>
  <si>
    <t>cedar</t>
  </si>
  <si>
    <t>cms</t>
  </si>
  <si>
    <t>dteam</t>
  </si>
  <si>
    <t>10Gb/s</t>
    <phoneticPr fontId="8" type="noConversion"/>
  </si>
  <si>
    <t>Other outputs and Knowledge</t>
  </si>
  <si>
    <t>.x.7</t>
  </si>
  <si>
    <t>Approx. CPU utilisation (wall clock time)</t>
  </si>
  <si>
    <t xml:space="preserve"> hone</t>
  </si>
  <si>
    <t xml:space="preserve"> ilc</t>
  </si>
  <si>
    <t>ildg</t>
  </si>
  <si>
    <t xml:space="preserve"> lhcb</t>
  </si>
  <si>
    <t xml:space="preserve"> mice</t>
  </si>
  <si>
    <t>zeus</t>
  </si>
  <si>
    <t>Effort (FTE)</t>
  </si>
  <si>
    <t>GridPP Funded</t>
  </si>
  <si>
    <t>Unfunded</t>
  </si>
  <si>
    <t>Name</t>
  </si>
  <si>
    <t>OK</t>
  </si>
  <si>
    <t>Tier-2</t>
  </si>
  <si>
    <t>Scotgrid</t>
  </si>
  <si>
    <t>Close to target</t>
  </si>
  <si>
    <t>Quarter</t>
  </si>
  <si>
    <t>Not OK</t>
  </si>
  <si>
    <t>Reported by</t>
  </si>
  <si>
    <t>Current Site Status Data</t>
  </si>
  <si>
    <t>Site</t>
  </si>
  <si>
    <t>Service Nodes</t>
  </si>
  <si>
    <t>Worker Nodes</t>
  </si>
  <si>
    <t>Local Network Connectivity</t>
  </si>
  <si>
    <t>Due Date</t>
  </si>
  <si>
    <t>Metric/Output</t>
  </si>
  <si>
    <t xml:space="preserve">Please check the figures in the Yellow </t>
  </si>
  <si>
    <t>Q1</t>
  </si>
  <si>
    <t xml:space="preserve"> vo.panda.gsi.de</t>
  </si>
  <si>
    <t xml:space="preserve"> vo.scotgrid.ac.uk</t>
  </si>
  <si>
    <t xml:space="preserve"> vo.ssp.ac.uk</t>
  </si>
  <si>
    <t>euindia</t>
  </si>
  <si>
    <t>fusion</t>
  </si>
  <si>
    <t>geant4</t>
  </si>
  <si>
    <t>gridpp</t>
  </si>
  <si>
    <t>hone</t>
  </si>
  <si>
    <t>ilc</t>
  </si>
  <si>
    <t>lhcb</t>
  </si>
  <si>
    <t>mice</t>
  </si>
  <si>
    <t>magic</t>
  </si>
  <si>
    <t>Site Connectivity</t>
  </si>
  <si>
    <t>SRM</t>
  </si>
  <si>
    <t>Objectives and Deliverables for Next Quarter</t>
  </si>
  <si>
    <t>.x.4</t>
  </si>
  <si>
    <t>.x.5</t>
  </si>
  <si>
    <t>Problems/Issues</t>
  </si>
  <si>
    <t>http://pprc.qmul.ac.uk/~lloyd/gridpp/uktest.html</t>
    <phoneticPr fontId="8" type="noConversion"/>
  </si>
  <si>
    <t xml:space="preserve"> zeus</t>
  </si>
  <si>
    <t>fraction used</t>
  </si>
  <si>
    <t>enroller.org.uk</t>
  </si>
  <si>
    <t xml:space="preserve"> gridpp</t>
  </si>
  <si>
    <t>http://pprc.qmul.ac.uk/~lloyd/gridpp/nagios_plots.html</t>
  </si>
  <si>
    <t>Average NAGIOS (SLL page) availability performance over the last quarter</t>
  </si>
  <si>
    <t>Average NAGIOS (SLL page) reliability performance over the last quarter</t>
  </si>
  <si>
    <t>Gareth Roy</t>
  </si>
  <si>
    <t>Oliver Smith</t>
  </si>
  <si>
    <t>4Gb/s</t>
  </si>
  <si>
    <t>epic</t>
  </si>
  <si>
    <t>Staff loss. Loss of expertise.</t>
  </si>
  <si>
    <t>Institute or area specific risks</t>
  </si>
  <si>
    <t>Read the SI2K from gstat</t>
  </si>
  <si>
    <t>EMI3</t>
  </si>
  <si>
    <t>Glasgow/NA62</t>
  </si>
  <si>
    <t>D. Protopopescu</t>
  </si>
  <si>
    <t>na62</t>
  </si>
  <si>
    <t>G. Stewart</t>
  </si>
  <si>
    <t xml:space="preserve">Documentation for each site, including install and maintenance methods. </t>
  </si>
  <si>
    <t>lsst</t>
  </si>
  <si>
    <t>LZ</t>
  </si>
  <si>
    <t>M. Ebert</t>
  </si>
  <si>
    <t>Present</t>
  </si>
  <si>
    <t>David Crooks</t>
  </si>
  <si>
    <t>UK Members of DPM Collaboration</t>
  </si>
  <si>
    <t xml:space="preserve">UK Data Storage (S. Skipsey) </t>
  </si>
  <si>
    <t>HTTP Deployment Working Group</t>
  </si>
  <si>
    <t xml:space="preserve"> S. Skipsey </t>
  </si>
  <si>
    <t>Member of Tier-2 Evolution Working Group</t>
  </si>
  <si>
    <t>S.Skipsey</t>
  </si>
  <si>
    <t>Andrew Washbrook</t>
  </si>
  <si>
    <t>Wall clock hours (Normalised elapsed time * number Processors HS06 hours)</t>
  </si>
  <si>
    <t>Glasgow: Air Condition/power issues leading to damaged equipment</t>
  </si>
  <si>
    <t>SOC Working Group</t>
  </si>
  <si>
    <t>LSST</t>
  </si>
  <si>
    <t>Ongoing</t>
  </si>
  <si>
    <t>ECDF: Eddie Mk3 migration</t>
  </si>
  <si>
    <t>ECDF: RDF Storage Replacement</t>
  </si>
  <si>
    <t>ECDF: Optimisation for LHC workloads on HPC</t>
  </si>
  <si>
    <t xml:space="preserve">ECDF:  Data processing for EUCLID </t>
  </si>
  <si>
    <t>ECDF: Virtualisation of Middle ware services</t>
  </si>
  <si>
    <t>Promised (GridPP MoU 2016)</t>
  </si>
  <si>
    <t>co-lead by David Crooks</t>
  </si>
  <si>
    <t>Glasgow: Complete Centos6 Migration of DPM Pool Nodes</t>
  </si>
  <si>
    <t>Glasgow: Contribute to and Track work of the SOC WG</t>
  </si>
  <si>
    <t>Prepare contribution to be presented at WLCG workshop - October 2016</t>
  </si>
  <si>
    <t>Glasgow: Extend low level data collecion to allow scaling to entire cluster</t>
  </si>
  <si>
    <t>Durham: Procurement and installation of additional nodes.</t>
  </si>
  <si>
    <t>Durham: Deploy production OpenStack installation and begin testing production grid services on OpenStack.</t>
  </si>
  <si>
    <t>MoU figures taken from 2016 spreadsheet</t>
  </si>
  <si>
    <t>ECDF: intensive ZFS tests (for CHEP conference submission)</t>
  </si>
  <si>
    <t>ECDF: MISP deployment</t>
  </si>
  <si>
    <t>31-Sep-2016</t>
  </si>
  <si>
    <t>Rebus</t>
  </si>
  <si>
    <t>HyperK</t>
  </si>
  <si>
    <t>ECDF aiding in moving workloads to the Grid.</t>
  </si>
  <si>
    <t>Marcus Ebert 50% LUSC DAC Team.</t>
  </si>
  <si>
    <t>ECDF: Evaluation of plain xrootd multi VO installation possibilities</t>
  </si>
  <si>
    <t>Q316</t>
  </si>
  <si>
    <t>Working with E&amp;B to supply new data facility, now scheduled for Aug 2017</t>
  </si>
  <si>
    <t>All DPM Pool nodes now migrated to Centos 6</t>
  </si>
  <si>
    <t>Development of probes underway and investigation/evaluation of Timeseries DB carried out.</t>
  </si>
  <si>
    <t>Prepared work and collaboration in line with WG goals to be reported on at the WLCG workshop.</t>
  </si>
  <si>
    <t>GridPP: Storage Evolution - Lightweight Sites</t>
  </si>
  <si>
    <t>Sam Skipsey</t>
  </si>
  <si>
    <t>GridPP: Security Update</t>
  </si>
  <si>
    <t>Finished migration of all DPM pool nodes to Centos6.
Configured and deployed MISP instance at Glasgow.
New themal controls located in server room should reduce any damage incase of power failure to AC units.
Test Kubernetes cluster installed and under evaluation.
Work ongoing to deploy EGI-WN by RPM configuration</t>
  </si>
  <si>
    <t xml:space="preserve">Downtime due to power cut, flooding and installation of Thermal contral HW in server room. </t>
  </si>
  <si>
    <t>Test pool nodes moved to ZFS and moved into production</t>
  </si>
  <si>
    <t>Glasgow: Evaluation of Kubernetes as a management platform for Grid cluster</t>
  </si>
  <si>
    <t>Deploy WN container images to kubernetes cluster.</t>
  </si>
  <si>
    <t>Glasgow: Transition storage to ZFS and flexible pool management scheme on selected pool nodes.</t>
  </si>
  <si>
    <t>WLCG Traceability &amp; Isolation WG</t>
  </si>
  <si>
    <t>Deployed new worker nodes to cluster.
New VMware virtual host infrastructure implemented in response to cluster scaling problems
Migrated heavily loaded virtual machines to physical hardware (CE2, SLURM and Foreman) and added second SLURM server for load balancing.
Deployed LFC for Pheno VO use
Rebuilt monitoring systems for grid on new hardware ganglia/graphite/grafana/collectd/ELK/Nagios/OSSec/LibreNMS
Testing instance of Bro deployed as part of SOC-WG</t>
  </si>
  <si>
    <t>We have faced some issues with the reliability of our grid services when under heavy load. We attributed this to the increase in the CPU size of the cluster over the last 12 months. The deployment of a new virtual host environment and reorganisation of our internal disk server setup has reduced the issue somewhat.
We are seeing very heavy traffic to our DPM disk servers, and at this time require additional disk servers to spread out the load we are facing on our CPU cluster.</t>
  </si>
  <si>
    <t>Installed as of 14/10. Delayed due to procurement problems.</t>
  </si>
  <si>
    <t>Began this deployment but the hardware earmarked for this project was required for the cluster to reduce the load issue. We hope to secure some additional hardware going forward to attempt this again.</t>
  </si>
  <si>
    <t>Durham: Procure and install additional disk server to spread out DPM load.</t>
  </si>
  <si>
    <t>Durham: Secure hardware for Openstack production installation and attempt hosting of production grid services</t>
  </si>
  <si>
    <t>Identify funding, and procurement strategy for creating production Openstack service</t>
  </si>
  <si>
    <t>Equipment procured and an ETA provided.</t>
  </si>
  <si>
    <t>Use of new ECDF Openstack resources for ATLAS SL6 analysis jobs
Scaling up of LHCb production jobs on Eddie Mk3
Filled joint GridPP/LHCb post. Successful applicant is due to start in mid/late November.</t>
  </si>
  <si>
    <t>Old Eddie Mk2 (SL6) cluster switched off due to hardware problems
- Ongoing issues with LHC VOs on SL7 resources
- Correct fairshare scheduling of GridPP jobs on ECDF still be addressed</t>
  </si>
  <si>
    <t>ECDF: Underutilisation of available resources due to lack of SL7 compatibility: we have paid for ringfenced compute nodes that are not being 100% utilised due to lack of job throughput from LHC experiments</t>
  </si>
  <si>
    <t>Contiinue to work with experiments to push forward SL7 compatibility.</t>
  </si>
  <si>
    <t>Done, forced migration due to premature Mk2 shutdown</t>
  </si>
  <si>
    <t>Platform available but delay in widespread deployment of new services</t>
  </si>
  <si>
    <t>On hold. Performance issues with RDF storage are first being investigated. Will add it first to the xrootd testbed to check on performance</t>
  </si>
  <si>
    <t>Done. Project written up and submitted</t>
  </si>
  <si>
    <t>Studies completed as part of CHEP 2016 submission</t>
  </si>
  <si>
    <t>Moved to next quarter, work will start after HEPiX</t>
  </si>
  <si>
    <t>MISP server installed, configuration work ongoing</t>
  </si>
  <si>
    <t>On hold. Not a current priority for EUCLID ROE staff</t>
  </si>
  <si>
    <t>ECDF: Eddie Mk3 workload Scheduling</t>
  </si>
  <si>
    <t>Tune scheduling of Grid jobs to ensure GridPP funding is used efficiently</t>
  </si>
  <si>
    <t>ECDF: HPC scaling tests and middleware integration</t>
  </si>
  <si>
    <t>Follow on from optimisation studies and run scaling tests ensuring best use of HPC resources available. Work with ARC developers to better integrate middleware with HPC facilities</t>
  </si>
  <si>
    <t>ECDF: MISP content sharing</t>
  </si>
  <si>
    <t>Configure Edinburgh MISP instance for content sharing with RAL and Glasgow</t>
  </si>
  <si>
    <t>Install redirector(s) and local storage for tests during November, if successful then extent to other sites (Glasgow)</t>
  </si>
  <si>
    <t>ECDF: Standalione Xrootd instance</t>
  </si>
  <si>
    <t>ECDF: New Test DPM instance</t>
  </si>
  <si>
    <t>A new test DPM will be installed in VM during November. if successful, production DPM will also be moved to VM</t>
  </si>
  <si>
    <t>28-29/9/16</t>
  </si>
  <si>
    <t>ATLAS Software Quality Update, CERN</t>
  </si>
  <si>
    <t xml:space="preserve"> ATLAS Software Quality Coordinator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</si>
</sst>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000"/>
    <numFmt numFmtId="166" formatCode="0.0"/>
    <numFmt numFmtId="167" formatCode="_-* #,##0_-;\-* #,##0_-;_-* &quot;-&quot;??_-;_-@_-"/>
  </numFmts>
  <fonts count="15" x14ac:knownFonts="1">
    <font>
      <sz val="10"/>
      <name val="Arial"/>
      <family val="2"/>
    </font>
    <font>
      <b/>
      <sz val="10"/>
      <name val="Arial"/>
      <family val="2"/>
    </font>
    <font>
      <sz val="10"/>
      <color indexed="12"/>
      <name val="Arial"/>
      <family val="2"/>
    </font>
    <font>
      <u/>
      <sz val="10"/>
      <color indexed="12"/>
      <name val="Arial"/>
      <family val="2"/>
    </font>
    <font>
      <sz val="10"/>
      <color indexed="60"/>
      <name val="Arial"/>
      <family val="2"/>
    </font>
    <font>
      <sz val="10"/>
      <color indexed="18"/>
      <name val="Arial"/>
      <family val="2"/>
    </font>
    <font>
      <b/>
      <sz val="10"/>
      <color indexed="12"/>
      <name val="Arial"/>
      <family val="2"/>
    </font>
    <font>
      <sz val="20"/>
      <color indexed="60"/>
      <name val="Arial"/>
      <family val="2"/>
    </font>
    <font>
      <sz val="8"/>
      <name val="Verdana"/>
      <family val="2"/>
    </font>
    <font>
      <sz val="10"/>
      <name val="Arial"/>
      <family val="2"/>
    </font>
    <font>
      <b/>
      <sz val="10"/>
      <name val="Arial"/>
      <family val="2"/>
    </font>
    <font>
      <sz val="10"/>
      <name val="Arial"/>
      <family val="2"/>
    </font>
    <font>
      <u/>
      <sz val="10"/>
      <color theme="11"/>
      <name val="Arial"/>
      <family val="2"/>
    </font>
    <font>
      <b/>
      <sz val="10"/>
      <color rgb="FF000000"/>
      <name val="Arial"/>
    </font>
    <font>
      <sz val="10"/>
      <color theme="1"/>
      <name val="Arial"/>
      <family val="2"/>
    </font>
  </fonts>
  <fills count="16">
    <fill>
      <patternFill patternType="none"/>
    </fill>
    <fill>
      <patternFill patternType="gray125"/>
    </fill>
    <fill>
      <patternFill patternType="solid">
        <fgColor indexed="44"/>
        <bgColor indexed="31"/>
      </patternFill>
    </fill>
    <fill>
      <patternFill patternType="solid">
        <fgColor indexed="57"/>
        <bgColor indexed="17"/>
      </patternFill>
    </fill>
    <fill>
      <patternFill patternType="solid">
        <fgColor indexed="27"/>
        <bgColor indexed="41"/>
      </patternFill>
    </fill>
    <fill>
      <patternFill patternType="solid">
        <fgColor indexed="52"/>
        <bgColor indexed="29"/>
      </patternFill>
    </fill>
    <fill>
      <patternFill patternType="solid">
        <fgColor indexed="60"/>
        <bgColor indexed="10"/>
      </patternFill>
    </fill>
    <fill>
      <patternFill patternType="solid">
        <fgColor indexed="46"/>
        <bgColor indexed="24"/>
      </patternFill>
    </fill>
    <fill>
      <patternFill patternType="solid">
        <fgColor indexed="8"/>
        <bgColor indexed="58"/>
      </patternFill>
    </fill>
    <fill>
      <patternFill patternType="solid">
        <fgColor indexed="22"/>
        <bgColor indexed="31"/>
      </patternFill>
    </fill>
    <fill>
      <patternFill patternType="solid">
        <fgColor indexed="13"/>
        <bgColor indexed="34"/>
      </patternFill>
    </fill>
    <fill>
      <patternFill patternType="solid">
        <fgColor indexed="29"/>
        <bgColor indexed="52"/>
      </patternFill>
    </fill>
    <fill>
      <patternFill patternType="solid">
        <fgColor indexed="44"/>
        <bgColor indexed="64"/>
      </patternFill>
    </fill>
    <fill>
      <patternFill patternType="solid">
        <fgColor rgb="FF00B050"/>
        <bgColor indexed="64"/>
      </patternFill>
    </fill>
    <fill>
      <patternFill patternType="solid">
        <fgColor rgb="FF99CCFF"/>
        <bgColor rgb="FFCCCCFF"/>
      </patternFill>
    </fill>
    <fill>
      <patternFill patternType="solid">
        <fgColor theme="0"/>
        <bgColor indexed="64"/>
      </patternFill>
    </fill>
  </fills>
  <borders count="141">
    <border>
      <left/>
      <right/>
      <top/>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top/>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style="medium">
        <color indexed="8"/>
      </top>
      <bottom/>
      <diagonal/>
    </border>
    <border>
      <left style="thin">
        <color indexed="8"/>
      </left>
      <right/>
      <top style="medium">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medium">
        <color indexed="8"/>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style="medium">
        <color indexed="8"/>
      </bottom>
      <diagonal/>
    </border>
    <border>
      <left/>
      <right/>
      <top style="medium">
        <color indexed="8"/>
      </top>
      <bottom/>
      <diagonal/>
    </border>
    <border>
      <left style="thin">
        <color indexed="8"/>
      </left>
      <right style="medium">
        <color indexed="8"/>
      </right>
      <top style="medium">
        <color indexed="8"/>
      </top>
      <bottom/>
      <diagonal/>
    </border>
    <border>
      <left/>
      <right style="thin">
        <color indexed="8"/>
      </right>
      <top style="medium">
        <color indexed="8"/>
      </top>
      <bottom/>
      <diagonal/>
    </border>
    <border>
      <left style="thin">
        <color indexed="8"/>
      </left>
      <right/>
      <top style="medium">
        <color indexed="8"/>
      </top>
      <bottom style="medium">
        <color indexed="8"/>
      </bottom>
      <diagonal/>
    </border>
    <border>
      <left style="thin">
        <color indexed="8"/>
      </left>
      <right/>
      <top style="medium">
        <color indexed="8"/>
      </top>
      <bottom style="thin">
        <color indexed="8"/>
      </bottom>
      <diagonal/>
    </border>
    <border>
      <left/>
      <right/>
      <top/>
      <bottom style="thin">
        <color indexed="8"/>
      </bottom>
      <diagonal/>
    </border>
    <border>
      <left style="thin">
        <color indexed="8"/>
      </left>
      <right/>
      <top/>
      <bottom style="thin">
        <color indexed="8"/>
      </bottom>
      <diagonal/>
    </border>
    <border>
      <left/>
      <right/>
      <top style="thin">
        <color indexed="8"/>
      </top>
      <bottom style="thin">
        <color indexed="8"/>
      </bottom>
      <diagonal/>
    </border>
    <border>
      <left style="medium">
        <color indexed="8"/>
      </left>
      <right/>
      <top style="thin">
        <color indexed="8"/>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medium">
        <color indexed="8"/>
      </bottom>
      <diagonal/>
    </border>
    <border>
      <left style="medium">
        <color indexed="8"/>
      </left>
      <right style="thin">
        <color indexed="8"/>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style="medium">
        <color indexed="8"/>
      </left>
      <right/>
      <top style="thin">
        <color indexed="8"/>
      </top>
      <bottom style="thin">
        <color indexed="8"/>
      </bottom>
      <diagonal/>
    </border>
    <border>
      <left style="medium">
        <color indexed="8"/>
      </left>
      <right style="thin">
        <color indexed="8"/>
      </right>
      <top/>
      <bottom style="thin">
        <color indexed="8"/>
      </bottom>
      <diagonal/>
    </border>
    <border>
      <left/>
      <right style="thin">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thick">
        <color indexed="8"/>
      </left>
      <right style="thin">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medium">
        <color auto="1"/>
      </left>
      <right/>
      <top style="medium">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right style="medium">
        <color indexed="8"/>
      </right>
      <top/>
      <bottom style="medium">
        <color indexed="8"/>
      </bottom>
      <diagonal/>
    </border>
    <border>
      <left/>
      <right/>
      <top style="medium">
        <color indexed="8"/>
      </top>
      <bottom style="medium">
        <color indexed="8"/>
      </bottom>
      <diagonal/>
    </border>
    <border>
      <left style="thin">
        <color indexed="8"/>
      </left>
      <right style="thick">
        <color indexed="8"/>
      </right>
      <top style="thin">
        <color indexed="8"/>
      </top>
      <bottom style="thin">
        <color indexed="8"/>
      </bottom>
      <diagonal/>
    </border>
    <border>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style="thin">
        <color auto="1"/>
      </bottom>
      <diagonal/>
    </border>
    <border>
      <left/>
      <right style="thin">
        <color rgb="FF000000"/>
      </right>
      <top style="medium">
        <color auto="1"/>
      </top>
      <bottom style="medium">
        <color auto="1"/>
      </bottom>
      <diagonal/>
    </border>
    <border>
      <left style="thin">
        <color rgb="FF000000"/>
      </left>
      <right/>
      <top style="thin">
        <color auto="1"/>
      </top>
      <bottom style="medium">
        <color auto="1"/>
      </bottom>
      <diagonal/>
    </border>
    <border>
      <left/>
      <right style="thin">
        <color auto="1"/>
      </right>
      <top style="thin">
        <color auto="1"/>
      </top>
      <bottom style="medium">
        <color auto="1"/>
      </bottom>
      <diagonal/>
    </border>
    <border>
      <left/>
      <right style="medium">
        <color rgb="FF000000"/>
      </right>
      <top style="medium">
        <color auto="1"/>
      </top>
      <bottom style="medium">
        <color auto="1"/>
      </bottom>
      <diagonal/>
    </border>
    <border>
      <left style="thin">
        <color indexed="8"/>
      </left>
      <right/>
      <top style="thin">
        <color indexed="8"/>
      </top>
      <bottom style="medium">
        <color indexed="8"/>
      </bottom>
      <diagonal/>
    </border>
    <border>
      <left style="medium">
        <color indexed="8"/>
      </left>
      <right style="medium">
        <color indexed="8"/>
      </right>
      <top style="thin">
        <color indexed="8"/>
      </top>
      <bottom style="medium">
        <color auto="1"/>
      </bottom>
      <diagonal/>
    </border>
    <border>
      <left style="medium">
        <color indexed="8"/>
      </left>
      <right/>
      <top style="thin">
        <color indexed="8"/>
      </top>
      <bottom style="medium">
        <color auto="1"/>
      </bottom>
      <diagonal/>
    </border>
    <border>
      <left style="medium">
        <color indexed="8"/>
      </left>
      <right style="thin">
        <color indexed="8"/>
      </right>
      <top style="medium">
        <color indexed="8"/>
      </top>
      <bottom style="medium">
        <color auto="1"/>
      </bottom>
      <diagonal/>
    </border>
    <border>
      <left style="thin">
        <color indexed="8"/>
      </left>
      <right style="thin">
        <color indexed="8"/>
      </right>
      <top style="medium">
        <color indexed="8"/>
      </top>
      <bottom style="medium">
        <color auto="1"/>
      </bottom>
      <diagonal/>
    </border>
    <border>
      <left/>
      <right style="medium">
        <color indexed="8"/>
      </right>
      <top style="medium">
        <color indexed="8"/>
      </top>
      <bottom style="medium">
        <color auto="1"/>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thin">
        <color auto="1"/>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8"/>
      </left>
      <right/>
      <top style="medium">
        <color auto="1"/>
      </top>
      <bottom/>
      <diagonal/>
    </border>
    <border>
      <left style="thin">
        <color indexed="8"/>
      </left>
      <right style="thin">
        <color indexed="8"/>
      </right>
      <top style="medium">
        <color auto="1"/>
      </top>
      <bottom/>
      <diagonal/>
    </border>
    <border>
      <left style="thin">
        <color indexed="8"/>
      </left>
      <right style="medium">
        <color indexed="8"/>
      </right>
      <top style="medium">
        <color auto="1"/>
      </top>
      <bottom/>
      <diagonal/>
    </border>
    <border>
      <left style="thin">
        <color indexed="8"/>
      </left>
      <right style="medium">
        <color auto="1"/>
      </right>
      <top style="medium">
        <color auto="1"/>
      </top>
      <bottom/>
      <diagonal/>
    </border>
    <border>
      <left style="thick">
        <color indexed="8"/>
      </left>
      <right style="thin">
        <color indexed="8"/>
      </right>
      <top/>
      <bottom style="thin">
        <color indexed="8"/>
      </bottom>
      <diagonal/>
    </border>
    <border>
      <left/>
      <right style="thin">
        <color indexed="8"/>
      </right>
      <top/>
      <bottom style="thin">
        <color indexed="8"/>
      </bottom>
      <diagonal/>
    </border>
    <border>
      <left style="thin">
        <color indexed="8"/>
      </left>
      <right style="thick">
        <color indexed="8"/>
      </right>
      <top/>
      <bottom style="thin">
        <color indexed="8"/>
      </bottom>
      <diagonal/>
    </border>
    <border>
      <left style="medium">
        <color auto="1"/>
      </left>
      <right/>
      <top style="medium">
        <color auto="1"/>
      </top>
      <bottom style="thick">
        <color indexed="8"/>
      </bottom>
      <diagonal/>
    </border>
    <border>
      <left style="medium">
        <color indexed="8"/>
      </left>
      <right style="medium">
        <color indexed="8"/>
      </right>
      <top style="medium">
        <color auto="1"/>
      </top>
      <bottom style="thick">
        <color indexed="8"/>
      </bottom>
      <diagonal/>
    </border>
    <border>
      <left/>
      <right style="thick">
        <color indexed="8"/>
      </right>
      <top style="medium">
        <color auto="1"/>
      </top>
      <bottom style="thick">
        <color indexed="8"/>
      </bottom>
      <diagonal/>
    </border>
    <border>
      <left/>
      <right style="medium">
        <color auto="1"/>
      </right>
      <top style="medium">
        <color auto="1"/>
      </top>
      <bottom style="thick">
        <color indexed="8"/>
      </bottom>
      <diagonal/>
    </border>
    <border>
      <left style="medium">
        <color auto="1"/>
      </left>
      <right style="thin">
        <color indexed="8"/>
      </right>
      <top style="thin">
        <color indexed="8"/>
      </top>
      <bottom style="thin">
        <color indexed="8"/>
      </bottom>
      <diagonal/>
    </border>
    <border>
      <left style="thin">
        <color indexed="8"/>
      </left>
      <right style="medium">
        <color auto="1"/>
      </right>
      <top style="thin">
        <color indexed="8"/>
      </top>
      <bottom style="thin">
        <color indexed="8"/>
      </bottom>
      <diagonal/>
    </border>
    <border>
      <left style="medium">
        <color auto="1"/>
      </left>
      <right style="thin">
        <color indexed="8"/>
      </right>
      <top style="thin">
        <color indexed="8"/>
      </top>
      <bottom style="medium">
        <color auto="1"/>
      </bottom>
      <diagonal/>
    </border>
    <border>
      <left/>
      <right style="thin">
        <color indexed="8"/>
      </right>
      <top style="thin">
        <color indexed="8"/>
      </top>
      <bottom style="medium">
        <color auto="1"/>
      </bottom>
      <diagonal/>
    </border>
    <border>
      <left style="thin">
        <color indexed="8"/>
      </left>
      <right style="thick">
        <color indexed="8"/>
      </right>
      <top style="thin">
        <color indexed="8"/>
      </top>
      <bottom style="medium">
        <color auto="1"/>
      </bottom>
      <diagonal/>
    </border>
    <border>
      <left style="thin">
        <color indexed="8"/>
      </left>
      <right style="medium">
        <color auto="1"/>
      </right>
      <top style="thin">
        <color indexed="8"/>
      </top>
      <bottom style="medium">
        <color auto="1"/>
      </bottom>
      <diagonal/>
    </border>
    <border>
      <left style="medium">
        <color auto="1"/>
      </left>
      <right/>
      <top style="medium">
        <color auto="1"/>
      </top>
      <bottom style="medium">
        <color indexed="8"/>
      </bottom>
      <diagonal/>
    </border>
    <border>
      <left/>
      <right/>
      <top style="medium">
        <color auto="1"/>
      </top>
      <bottom style="medium">
        <color indexed="8"/>
      </bottom>
      <diagonal/>
    </border>
    <border>
      <left/>
      <right style="medium">
        <color indexed="8"/>
      </right>
      <top style="medium">
        <color auto="1"/>
      </top>
      <bottom style="medium">
        <color indexed="8"/>
      </bottom>
      <diagonal/>
    </border>
    <border>
      <left style="medium">
        <color indexed="8"/>
      </left>
      <right/>
      <top style="medium">
        <color auto="1"/>
      </top>
      <bottom style="medium">
        <color indexed="8"/>
      </bottom>
      <diagonal/>
    </border>
    <border>
      <left style="medium">
        <color indexed="8"/>
      </left>
      <right style="medium">
        <color auto="1"/>
      </right>
      <top style="medium">
        <color auto="1"/>
      </top>
      <bottom style="medium">
        <color indexed="8"/>
      </bottom>
      <diagonal/>
    </border>
    <border>
      <left style="medium">
        <color auto="1"/>
      </left>
      <right/>
      <top style="medium">
        <color indexed="8"/>
      </top>
      <bottom style="medium">
        <color auto="1"/>
      </bottom>
      <diagonal/>
    </border>
    <border>
      <left/>
      <right/>
      <top style="medium">
        <color indexed="8"/>
      </top>
      <bottom style="medium">
        <color auto="1"/>
      </bottom>
      <diagonal/>
    </border>
    <border>
      <left/>
      <right style="thin">
        <color indexed="8"/>
      </right>
      <top style="medium">
        <color indexed="8"/>
      </top>
      <bottom style="medium">
        <color auto="1"/>
      </bottom>
      <diagonal/>
    </border>
    <border>
      <left style="thin">
        <color indexed="8"/>
      </left>
      <right style="medium">
        <color indexed="8"/>
      </right>
      <top style="medium">
        <color indexed="8"/>
      </top>
      <bottom style="medium">
        <color auto="1"/>
      </bottom>
      <diagonal/>
    </border>
    <border>
      <left style="thin">
        <color indexed="8"/>
      </left>
      <right style="medium">
        <color auto="1"/>
      </right>
      <top style="medium">
        <color indexed="8"/>
      </top>
      <bottom style="medium">
        <color auto="1"/>
      </bottom>
      <diagonal/>
    </border>
    <border>
      <left style="medium">
        <color auto="1"/>
      </left>
      <right style="medium">
        <color indexed="8"/>
      </right>
      <top style="medium">
        <color auto="1"/>
      </top>
      <bottom/>
      <diagonal/>
    </border>
    <border>
      <left/>
      <right style="thin">
        <color indexed="8"/>
      </right>
      <top style="medium">
        <color auto="1"/>
      </top>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style="thin">
        <color indexed="8"/>
      </left>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s>
  <cellStyleXfs count="94">
    <xf numFmtId="0" fontId="0" fillId="0" borderId="0"/>
    <xf numFmtId="0" fontId="9" fillId="0" borderId="0"/>
    <xf numFmtId="0" fontId="3" fillId="0" borderId="0"/>
    <xf numFmtId="9" fontId="9"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164" fontId="9"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cellStyleXfs>
  <cellXfs count="360">
    <xf numFmtId="0" fontId="0" fillId="0" borderId="0" xfId="0"/>
    <xf numFmtId="0" fontId="9" fillId="0" borderId="0" xfId="1"/>
    <xf numFmtId="0" fontId="9" fillId="0" borderId="0" xfId="1" applyAlignment="1">
      <alignment horizontal="left"/>
    </xf>
    <xf numFmtId="0" fontId="1" fillId="2" borderId="1" xfId="1" applyFont="1" applyFill="1" applyBorder="1"/>
    <xf numFmtId="0" fontId="9" fillId="2" borderId="2" xfId="1" applyFill="1" applyBorder="1"/>
    <xf numFmtId="0" fontId="9" fillId="3" borderId="1" xfId="1" applyFill="1" applyBorder="1"/>
    <xf numFmtId="0" fontId="1" fillId="4" borderId="3" xfId="1" applyFont="1" applyFill="1" applyBorder="1"/>
    <xf numFmtId="0" fontId="2" fillId="0" borderId="4" xfId="1" applyFont="1" applyFill="1" applyBorder="1"/>
    <xf numFmtId="0" fontId="0" fillId="5" borderId="5" xfId="1" applyFont="1" applyFill="1" applyBorder="1"/>
    <xf numFmtId="0" fontId="9" fillId="6" borderId="3" xfId="1" applyFill="1" applyBorder="1"/>
    <xf numFmtId="0" fontId="1" fillId="4" borderId="6" xfId="1" applyFont="1" applyFill="1" applyBorder="1"/>
    <xf numFmtId="0" fontId="2" fillId="0" borderId="7" xfId="1" applyFont="1" applyFill="1" applyBorder="1"/>
    <xf numFmtId="0" fontId="9" fillId="7" borderId="3" xfId="1" applyFill="1" applyBorder="1"/>
    <xf numFmtId="0" fontId="9" fillId="0" borderId="0" xfId="1" applyFill="1" applyBorder="1"/>
    <xf numFmtId="0" fontId="9" fillId="8" borderId="8" xfId="1" applyFill="1" applyBorder="1"/>
    <xf numFmtId="0" fontId="9" fillId="0" borderId="0" xfId="1" applyFill="1"/>
    <xf numFmtId="0" fontId="1" fillId="2" borderId="9" xfId="1" applyFont="1" applyFill="1" applyBorder="1"/>
    <xf numFmtId="0" fontId="1" fillId="2" borderId="10" xfId="1" applyFont="1" applyFill="1" applyBorder="1"/>
    <xf numFmtId="165" fontId="1" fillId="4" borderId="3" xfId="1" applyNumberFormat="1" applyFont="1" applyFill="1" applyBorder="1" applyAlignment="1">
      <alignment wrapText="1"/>
    </xf>
    <xf numFmtId="0" fontId="0" fillId="0" borderId="11" xfId="1" applyFont="1" applyBorder="1" applyAlignment="1">
      <alignment wrapText="1"/>
    </xf>
    <xf numFmtId="9" fontId="9" fillId="0" borderId="12" xfId="1" applyNumberFormat="1" applyBorder="1" applyAlignment="1">
      <alignment horizontal="left" wrapText="1"/>
    </xf>
    <xf numFmtId="9" fontId="9" fillId="0" borderId="11" xfId="1" applyNumberFormat="1" applyBorder="1"/>
    <xf numFmtId="9" fontId="9" fillId="0" borderId="13" xfId="1" applyNumberFormat="1" applyBorder="1"/>
    <xf numFmtId="0" fontId="0" fillId="0" borderId="2" xfId="1" applyFont="1" applyBorder="1"/>
    <xf numFmtId="9" fontId="9" fillId="0" borderId="11" xfId="1" applyNumberFormat="1" applyBorder="1" applyAlignment="1">
      <alignment horizontal="left" wrapText="1"/>
    </xf>
    <xf numFmtId="0" fontId="0" fillId="0" borderId="4" xfId="1" applyFont="1" applyBorder="1"/>
    <xf numFmtId="9" fontId="9" fillId="0" borderId="12" xfId="1" applyNumberFormat="1" applyBorder="1"/>
    <xf numFmtId="0" fontId="0" fillId="0" borderId="4" xfId="1" applyFont="1" applyBorder="1" applyAlignment="1">
      <alignment wrapText="1"/>
    </xf>
    <xf numFmtId="0" fontId="3" fillId="0" borderId="0" xfId="2" applyNumberFormat="1" applyFont="1" applyFill="1" applyBorder="1" applyAlignment="1" applyProtection="1"/>
    <xf numFmtId="0" fontId="0" fillId="0" borderId="0" xfId="1" applyFont="1" applyBorder="1" applyAlignment="1"/>
    <xf numFmtId="0" fontId="4" fillId="0" borderId="0" xfId="1" applyFont="1"/>
    <xf numFmtId="0" fontId="5" fillId="0" borderId="0" xfId="1" applyFont="1"/>
    <xf numFmtId="0" fontId="1" fillId="0" borderId="0" xfId="1" applyFont="1"/>
    <xf numFmtId="0" fontId="1" fillId="4" borderId="14" xfId="1" applyFont="1" applyFill="1" applyBorder="1" applyAlignment="1">
      <alignment wrapText="1"/>
    </xf>
    <xf numFmtId="17" fontId="9" fillId="0" borderId="0" xfId="1" applyNumberFormat="1"/>
    <xf numFmtId="0" fontId="2" fillId="0" borderId="0" xfId="1" applyFont="1" applyBorder="1"/>
    <xf numFmtId="0" fontId="1" fillId="9" borderId="18" xfId="1" applyFont="1" applyFill="1" applyBorder="1" applyAlignment="1">
      <alignment wrapText="1"/>
    </xf>
    <xf numFmtId="17" fontId="6" fillId="4" borderId="11" xfId="1" applyNumberFormat="1" applyFont="1" applyFill="1" applyBorder="1" applyAlignment="1">
      <alignment horizontal="center" wrapText="1"/>
    </xf>
    <xf numFmtId="17" fontId="1" fillId="9" borderId="11" xfId="1" applyNumberFormat="1" applyFont="1" applyFill="1" applyBorder="1"/>
    <xf numFmtId="0" fontId="1" fillId="9" borderId="18" xfId="1" applyFont="1" applyFill="1" applyBorder="1"/>
    <xf numFmtId="0" fontId="1" fillId="9" borderId="11" xfId="1" applyFont="1" applyFill="1" applyBorder="1"/>
    <xf numFmtId="0" fontId="2" fillId="0" borderId="3" xfId="1" applyFont="1" applyBorder="1"/>
    <xf numFmtId="0" fontId="2" fillId="0" borderId="11" xfId="1" applyFont="1" applyBorder="1"/>
    <xf numFmtId="0" fontId="2" fillId="0" borderId="19" xfId="1" applyFont="1" applyBorder="1"/>
    <xf numFmtId="0" fontId="1" fillId="9" borderId="20" xfId="1" applyFont="1" applyFill="1" applyBorder="1"/>
    <xf numFmtId="1" fontId="9" fillId="9" borderId="11" xfId="1" applyNumberFormat="1" applyFill="1" applyBorder="1"/>
    <xf numFmtId="0" fontId="9" fillId="9" borderId="11" xfId="1" applyFill="1" applyBorder="1"/>
    <xf numFmtId="0" fontId="1" fillId="9" borderId="13" xfId="1" applyFont="1" applyFill="1" applyBorder="1"/>
    <xf numFmtId="0" fontId="0" fillId="9" borderId="11" xfId="1" applyFont="1" applyFill="1" applyBorder="1"/>
    <xf numFmtId="0" fontId="1" fillId="0" borderId="23" xfId="1" applyFont="1" applyBorder="1"/>
    <xf numFmtId="0" fontId="1" fillId="9" borderId="12" xfId="1" applyFont="1" applyFill="1" applyBorder="1"/>
    <xf numFmtId="0" fontId="1" fillId="4" borderId="10" xfId="1" applyFont="1" applyFill="1" applyBorder="1" applyAlignment="1">
      <alignment wrapText="1"/>
    </xf>
    <xf numFmtId="0" fontId="1" fillId="4" borderId="24" xfId="1" applyFont="1" applyFill="1" applyBorder="1" applyAlignment="1">
      <alignment horizontal="center" wrapText="1"/>
    </xf>
    <xf numFmtId="0" fontId="1" fillId="4" borderId="25" xfId="1" applyFont="1" applyFill="1" applyBorder="1" applyAlignment="1">
      <alignment horizontal="center" wrapText="1"/>
    </xf>
    <xf numFmtId="0" fontId="1" fillId="4" borderId="26" xfId="1" applyFont="1" applyFill="1" applyBorder="1" applyAlignment="1">
      <alignment horizontal="center" wrapText="1"/>
    </xf>
    <xf numFmtId="0" fontId="1" fillId="4" borderId="17" xfId="1" applyFont="1" applyFill="1" applyBorder="1" applyAlignment="1">
      <alignment horizontal="center" wrapText="1"/>
    </xf>
    <xf numFmtId="0" fontId="1" fillId="4" borderId="18" xfId="1" applyFont="1" applyFill="1" applyBorder="1" applyAlignment="1">
      <alignment horizontal="center" wrapText="1"/>
    </xf>
    <xf numFmtId="0" fontId="1" fillId="9" borderId="27" xfId="1" applyFont="1" applyFill="1" applyBorder="1"/>
    <xf numFmtId="166" fontId="9" fillId="10" borderId="11" xfId="1" applyNumberFormat="1" applyFill="1" applyBorder="1"/>
    <xf numFmtId="166" fontId="9" fillId="11" borderId="11" xfId="1" applyNumberFormat="1" applyFill="1" applyBorder="1"/>
    <xf numFmtId="166" fontId="2" fillId="11" borderId="28" xfId="1" applyNumberFormat="1" applyFont="1" applyFill="1" applyBorder="1"/>
    <xf numFmtId="10" fontId="0" fillId="0" borderId="11" xfId="1" applyNumberFormat="1" applyFont="1" applyBorder="1"/>
    <xf numFmtId="10" fontId="9" fillId="9" borderId="11" xfId="1" applyNumberFormat="1" applyFill="1" applyBorder="1"/>
    <xf numFmtId="1" fontId="0" fillId="9" borderId="11" xfId="1" applyNumberFormat="1" applyFont="1" applyFill="1" applyBorder="1"/>
    <xf numFmtId="166" fontId="2" fillId="11" borderId="29" xfId="1" applyNumberFormat="1" applyFont="1" applyFill="1" applyBorder="1"/>
    <xf numFmtId="166" fontId="2" fillId="11" borderId="30" xfId="1" applyNumberFormat="1" applyFont="1" applyFill="1" applyBorder="1"/>
    <xf numFmtId="0" fontId="1" fillId="9" borderId="28" xfId="1" applyFont="1" applyFill="1" applyBorder="1"/>
    <xf numFmtId="166" fontId="2" fillId="11" borderId="31" xfId="1" applyNumberFormat="1" applyFont="1" applyFill="1" applyBorder="1"/>
    <xf numFmtId="166" fontId="2" fillId="11" borderId="19" xfId="1" applyNumberFormat="1" applyFont="1" applyFill="1" applyBorder="1"/>
    <xf numFmtId="0" fontId="1" fillId="9" borderId="23" xfId="1" applyFont="1" applyFill="1" applyBorder="1"/>
    <xf numFmtId="0" fontId="2" fillId="0" borderId="1" xfId="1" applyFont="1" applyFill="1" applyBorder="1"/>
    <xf numFmtId="0" fontId="9" fillId="0" borderId="1" xfId="1" applyFill="1" applyBorder="1"/>
    <xf numFmtId="1" fontId="0" fillId="9" borderId="6" xfId="1" applyNumberFormat="1" applyFont="1" applyFill="1" applyBorder="1"/>
    <xf numFmtId="0" fontId="0" fillId="9" borderId="32" xfId="1" applyFont="1" applyFill="1" applyBorder="1"/>
    <xf numFmtId="0" fontId="0" fillId="10" borderId="0" xfId="1" applyFont="1" applyFill="1"/>
    <xf numFmtId="0" fontId="0" fillId="0" borderId="0" xfId="1" applyFont="1"/>
    <xf numFmtId="0" fontId="0" fillId="11" borderId="0" xfId="1" applyFont="1" applyFill="1"/>
    <xf numFmtId="0" fontId="9" fillId="0" borderId="0" xfId="1" applyBorder="1"/>
    <xf numFmtId="0" fontId="4" fillId="0" borderId="0" xfId="1" applyFont="1" applyBorder="1"/>
    <xf numFmtId="0" fontId="0" fillId="0" borderId="11" xfId="1" applyFont="1" applyBorder="1"/>
    <xf numFmtId="0" fontId="4" fillId="0" borderId="0" xfId="1" applyFont="1" applyFill="1" applyBorder="1"/>
    <xf numFmtId="0" fontId="0" fillId="0" borderId="11" xfId="1" applyFont="1" applyBorder="1" applyAlignment="1">
      <alignment horizontal="center"/>
    </xf>
    <xf numFmtId="0" fontId="1" fillId="0" borderId="0" xfId="1" applyFont="1" applyFill="1" applyBorder="1" applyAlignment="1">
      <alignment horizontal="center" wrapText="1"/>
    </xf>
    <xf numFmtId="0" fontId="7" fillId="0" borderId="0" xfId="1" applyFont="1"/>
    <xf numFmtId="0" fontId="1" fillId="4" borderId="1" xfId="1" applyFont="1" applyFill="1" applyBorder="1"/>
    <xf numFmtId="0" fontId="1" fillId="0" borderId="0" xfId="1" applyFont="1" applyFill="1" applyBorder="1"/>
    <xf numFmtId="0" fontId="9" fillId="0" borderId="0" xfId="1" applyFill="1" applyBorder="1" applyAlignment="1"/>
    <xf numFmtId="0" fontId="9" fillId="0" borderId="0" xfId="1" applyBorder="1" applyAlignment="1"/>
    <xf numFmtId="0" fontId="6" fillId="2" borderId="35" xfId="1" applyFont="1" applyFill="1" applyBorder="1" applyAlignment="1">
      <alignment textRotation="90"/>
    </xf>
    <xf numFmtId="0" fontId="6" fillId="2" borderId="16" xfId="1" applyFont="1" applyFill="1" applyBorder="1" applyAlignment="1">
      <alignment textRotation="90"/>
    </xf>
    <xf numFmtId="0" fontId="1" fillId="0" borderId="14" xfId="1" applyFont="1" applyFill="1" applyBorder="1"/>
    <xf numFmtId="0" fontId="2" fillId="0" borderId="4" xfId="1" applyFont="1" applyBorder="1"/>
    <xf numFmtId="0" fontId="1" fillId="0" borderId="22" xfId="1" applyFont="1" applyBorder="1"/>
    <xf numFmtId="0" fontId="1" fillId="0" borderId="33" xfId="1" applyFont="1" applyFill="1" applyBorder="1"/>
    <xf numFmtId="0" fontId="9" fillId="0" borderId="23" xfId="1" applyBorder="1"/>
    <xf numFmtId="0" fontId="2" fillId="0" borderId="6" xfId="1" applyFont="1" applyBorder="1"/>
    <xf numFmtId="0" fontId="2" fillId="0" borderId="20" xfId="1" applyFont="1" applyBorder="1"/>
    <xf numFmtId="0" fontId="2" fillId="0" borderId="7" xfId="1" applyFont="1" applyBorder="1"/>
    <xf numFmtId="0" fontId="1" fillId="0" borderId="14" xfId="1" applyFont="1" applyBorder="1"/>
    <xf numFmtId="0" fontId="1" fillId="0" borderId="34" xfId="1" applyFont="1" applyBorder="1"/>
    <xf numFmtId="0" fontId="0" fillId="0" borderId="4" xfId="1" applyFont="1" applyFill="1" applyBorder="1"/>
    <xf numFmtId="0" fontId="0" fillId="0" borderId="7" xfId="1" applyFont="1" applyFill="1" applyBorder="1"/>
    <xf numFmtId="0" fontId="1" fillId="4" borderId="36" xfId="1" applyFont="1" applyFill="1" applyBorder="1" applyAlignment="1">
      <alignment wrapText="1"/>
    </xf>
    <xf numFmtId="0" fontId="1" fillId="4" borderId="37" xfId="1" applyFont="1" applyFill="1" applyBorder="1" applyAlignment="1">
      <alignment wrapText="1"/>
    </xf>
    <xf numFmtId="0" fontId="1" fillId="4" borderId="38" xfId="1" applyFont="1" applyFill="1" applyBorder="1" applyAlignment="1">
      <alignment wrapText="1"/>
    </xf>
    <xf numFmtId="0" fontId="1" fillId="4" borderId="35" xfId="1" applyFont="1" applyFill="1" applyBorder="1" applyAlignment="1">
      <alignment horizontal="center" wrapText="1"/>
    </xf>
    <xf numFmtId="0" fontId="1" fillId="4" borderId="16" xfId="1" applyFont="1" applyFill="1" applyBorder="1" applyAlignment="1">
      <alignment horizontal="center" wrapText="1"/>
    </xf>
    <xf numFmtId="0" fontId="1" fillId="4" borderId="9" xfId="1" applyFont="1" applyFill="1" applyBorder="1" applyAlignment="1">
      <alignment horizontal="center" wrapText="1"/>
    </xf>
    <xf numFmtId="0" fontId="1" fillId="0" borderId="39" xfId="1" applyFont="1" applyBorder="1"/>
    <xf numFmtId="0" fontId="1" fillId="0" borderId="5" xfId="1" applyFont="1" applyBorder="1"/>
    <xf numFmtId="0" fontId="1" fillId="0" borderId="36" xfId="1" applyFont="1" applyBorder="1"/>
    <xf numFmtId="0" fontId="1" fillId="0" borderId="37" xfId="1" applyFont="1" applyBorder="1"/>
    <xf numFmtId="0" fontId="1" fillId="9" borderId="36" xfId="1" applyFont="1" applyFill="1" applyBorder="1" applyAlignment="1">
      <alignment wrapText="1"/>
    </xf>
    <xf numFmtId="0" fontId="1" fillId="9" borderId="37" xfId="1" applyFont="1" applyFill="1" applyBorder="1" applyAlignment="1">
      <alignment wrapText="1"/>
    </xf>
    <xf numFmtId="0" fontId="1" fillId="9" borderId="10" xfId="1" applyFont="1" applyFill="1" applyBorder="1" applyAlignment="1">
      <alignment wrapText="1"/>
    </xf>
    <xf numFmtId="0" fontId="1" fillId="9" borderId="38" xfId="1" applyFont="1" applyFill="1" applyBorder="1" applyAlignment="1">
      <alignment wrapText="1"/>
    </xf>
    <xf numFmtId="0" fontId="1" fillId="9" borderId="35" xfId="1" applyFont="1" applyFill="1" applyBorder="1" applyAlignment="1">
      <alignment horizontal="center" wrapText="1"/>
    </xf>
    <xf numFmtId="0" fontId="1" fillId="9" borderId="16" xfId="1" applyFont="1" applyFill="1" applyBorder="1" applyAlignment="1">
      <alignment horizontal="center" wrapText="1"/>
    </xf>
    <xf numFmtId="0" fontId="1" fillId="9" borderId="9" xfId="1" applyFont="1" applyFill="1" applyBorder="1" applyAlignment="1">
      <alignment horizontal="center" wrapText="1"/>
    </xf>
    <xf numFmtId="0" fontId="1" fillId="2" borderId="34" xfId="1" applyFont="1" applyFill="1" applyBorder="1"/>
    <xf numFmtId="0" fontId="9" fillId="2" borderId="15" xfId="1" applyFill="1" applyBorder="1"/>
    <xf numFmtId="0" fontId="1" fillId="4" borderId="40" xfId="1" applyFont="1" applyFill="1" applyBorder="1"/>
    <xf numFmtId="0" fontId="0" fillId="0" borderId="46" xfId="1" applyFont="1" applyFill="1" applyBorder="1"/>
    <xf numFmtId="0" fontId="1" fillId="0" borderId="47" xfId="1" applyFont="1" applyBorder="1" applyAlignment="1">
      <alignment vertical="center"/>
    </xf>
    <xf numFmtId="0" fontId="1" fillId="0" borderId="48" xfId="1" applyFont="1" applyBorder="1" applyAlignment="1">
      <alignment vertical="center"/>
    </xf>
    <xf numFmtId="0" fontId="9" fillId="0" borderId="0" xfId="1" applyBorder="1" applyAlignment="1">
      <alignment horizontal="center" vertical="center" wrapText="1"/>
    </xf>
    <xf numFmtId="0" fontId="9" fillId="0" borderId="0" xfId="1" applyBorder="1" applyAlignment="1">
      <alignment horizontal="center" vertical="center"/>
    </xf>
    <xf numFmtId="1" fontId="1" fillId="0" borderId="49" xfId="0" applyNumberFormat="1" applyFont="1" applyBorder="1"/>
    <xf numFmtId="9" fontId="0" fillId="0" borderId="50" xfId="0" applyNumberFormat="1" applyBorder="1"/>
    <xf numFmtId="9" fontId="9" fillId="0" borderId="50" xfId="0" applyNumberFormat="1" applyFont="1" applyBorder="1"/>
    <xf numFmtId="0" fontId="1" fillId="12" borderId="51" xfId="0" applyFont="1" applyFill="1" applyBorder="1" applyAlignment="1">
      <alignment textRotation="90" wrapText="1"/>
    </xf>
    <xf numFmtId="1" fontId="1" fillId="0" borderId="50" xfId="0" applyNumberFormat="1" applyFont="1" applyBorder="1"/>
    <xf numFmtId="0" fontId="9" fillId="0" borderId="0" xfId="1" applyFont="1" applyAlignment="1">
      <alignment horizontal="left"/>
    </xf>
    <xf numFmtId="3" fontId="9" fillId="9" borderId="11" xfId="1" applyNumberFormat="1" applyFill="1" applyBorder="1"/>
    <xf numFmtId="3" fontId="0" fillId="0" borderId="0" xfId="0" applyNumberFormat="1"/>
    <xf numFmtId="0" fontId="2" fillId="0" borderId="33" xfId="1" applyFont="1" applyFill="1" applyBorder="1"/>
    <xf numFmtId="1" fontId="2" fillId="13" borderId="57" xfId="0" applyNumberFormat="1" applyFont="1" applyFill="1" applyBorder="1"/>
    <xf numFmtId="0" fontId="2" fillId="13" borderId="57" xfId="0" applyFont="1" applyFill="1" applyBorder="1"/>
    <xf numFmtId="0" fontId="10" fillId="0" borderId="0" xfId="0" applyFont="1"/>
    <xf numFmtId="0" fontId="9" fillId="0" borderId="0" xfId="1" applyFont="1"/>
    <xf numFmtId="9" fontId="9" fillId="0" borderId="11" xfId="1" applyNumberFormat="1" applyFont="1" applyBorder="1"/>
    <xf numFmtId="0" fontId="11" fillId="0" borderId="0" xfId="0" applyFont="1" applyBorder="1" applyAlignment="1">
      <alignment horizontal="center" vertical="center"/>
    </xf>
    <xf numFmtId="3" fontId="13" fillId="0" borderId="0" xfId="0" applyNumberFormat="1" applyFont="1"/>
    <xf numFmtId="167" fontId="13" fillId="0" borderId="0" xfId="14" applyNumberFormat="1" applyFont="1"/>
    <xf numFmtId="0" fontId="2" fillId="0" borderId="80" xfId="1" applyFont="1" applyBorder="1"/>
    <xf numFmtId="0" fontId="1" fillId="0" borderId="81" xfId="1" applyFont="1" applyBorder="1"/>
    <xf numFmtId="0" fontId="1" fillId="0" borderId="82" xfId="1" applyFont="1" applyBorder="1"/>
    <xf numFmtId="2" fontId="9" fillId="0" borderId="83" xfId="1" applyNumberFormat="1" applyBorder="1"/>
    <xf numFmtId="2" fontId="9" fillId="0" borderId="84" xfId="1" applyNumberFormat="1" applyBorder="1"/>
    <xf numFmtId="2" fontId="9" fillId="0" borderId="85" xfId="1" applyNumberFormat="1" applyBorder="1"/>
    <xf numFmtId="0" fontId="1" fillId="0" borderId="83" xfId="1" applyFont="1" applyFill="1" applyBorder="1" applyAlignment="1">
      <alignment horizontal="center" wrapText="1"/>
    </xf>
    <xf numFmtId="0" fontId="1" fillId="0" borderId="84" xfId="1" applyFont="1" applyFill="1" applyBorder="1" applyAlignment="1">
      <alignment horizontal="center" wrapText="1"/>
    </xf>
    <xf numFmtId="0" fontId="1" fillId="0" borderId="85" xfId="1" applyFont="1" applyFill="1" applyBorder="1" applyAlignment="1">
      <alignment horizontal="center" wrapText="1"/>
    </xf>
    <xf numFmtId="0" fontId="1" fillId="15" borderId="42" xfId="1" applyFont="1" applyFill="1" applyBorder="1"/>
    <xf numFmtId="0" fontId="1" fillId="15" borderId="43" xfId="1" applyFont="1" applyFill="1" applyBorder="1"/>
    <xf numFmtId="0" fontId="0" fillId="0" borderId="4" xfId="1" applyFont="1" applyBorder="1" applyAlignment="1">
      <alignment vertical="center" wrapText="1"/>
    </xf>
    <xf numFmtId="0" fontId="1" fillId="0" borderId="104" xfId="1" applyFont="1" applyBorder="1" applyAlignment="1">
      <alignment vertical="center"/>
    </xf>
    <xf numFmtId="0" fontId="1" fillId="2" borderId="107" xfId="1" applyFont="1" applyFill="1" applyBorder="1" applyAlignment="1">
      <alignment wrapText="1"/>
    </xf>
    <xf numFmtId="0" fontId="1" fillId="0" borderId="111" xfId="1" applyFont="1" applyBorder="1" applyAlignment="1">
      <alignment vertical="center"/>
    </xf>
    <xf numFmtId="0" fontId="1" fillId="0" borderId="113" xfId="1" applyFont="1" applyBorder="1" applyAlignment="1">
      <alignment vertical="center"/>
    </xf>
    <xf numFmtId="0" fontId="6" fillId="0" borderId="0" xfId="1" applyFont="1" applyFill="1" applyBorder="1"/>
    <xf numFmtId="0" fontId="2" fillId="0" borderId="0" xfId="1" applyFont="1" applyFill="1" applyBorder="1"/>
    <xf numFmtId="0" fontId="6" fillId="0" borderId="0" xfId="1" applyFont="1" applyBorder="1"/>
    <xf numFmtId="0" fontId="1" fillId="0" borderId="0" xfId="1" applyFont="1" applyBorder="1"/>
    <xf numFmtId="0" fontId="1" fillId="4" borderId="127" xfId="1" applyFont="1" applyFill="1" applyBorder="1" applyAlignment="1">
      <alignment wrapText="1"/>
    </xf>
    <xf numFmtId="0" fontId="1" fillId="4" borderId="128" xfId="1" applyFont="1" applyFill="1" applyBorder="1" applyAlignment="1">
      <alignment horizontal="center" wrapText="1"/>
    </xf>
    <xf numFmtId="0" fontId="1" fillId="4" borderId="101" xfId="1" applyFont="1" applyFill="1" applyBorder="1" applyAlignment="1">
      <alignment horizontal="center" wrapText="1"/>
    </xf>
    <xf numFmtId="0" fontId="1" fillId="4" borderId="103" xfId="1" applyFont="1" applyFill="1" applyBorder="1" applyAlignment="1">
      <alignment horizontal="center" wrapText="1"/>
    </xf>
    <xf numFmtId="0" fontId="2" fillId="0" borderId="64" xfId="1" applyFont="1" applyBorder="1"/>
    <xf numFmtId="0" fontId="6" fillId="0" borderId="68" xfId="1" applyFont="1" applyFill="1" applyBorder="1"/>
    <xf numFmtId="0" fontId="2" fillId="0" borderId="65" xfId="1" applyFont="1" applyFill="1" applyBorder="1"/>
    <xf numFmtId="0" fontId="6" fillId="0" borderId="66" xfId="1" applyFont="1" applyFill="1" applyBorder="1"/>
    <xf numFmtId="0" fontId="2" fillId="0" borderId="67" xfId="1" applyFont="1" applyBorder="1"/>
    <xf numFmtId="0" fontId="2" fillId="0" borderId="71" xfId="1" applyFont="1" applyFill="1" applyBorder="1"/>
    <xf numFmtId="0" fontId="1" fillId="0" borderId="129" xfId="1" applyFont="1" applyBorder="1"/>
    <xf numFmtId="0" fontId="1" fillId="0" borderId="130" xfId="1" applyFont="1" applyBorder="1"/>
    <xf numFmtId="0" fontId="1" fillId="0" borderId="131" xfId="1" applyFont="1" applyBorder="1"/>
    <xf numFmtId="2" fontId="9" fillId="0" borderId="0" xfId="1" applyNumberFormat="1" applyBorder="1"/>
    <xf numFmtId="2" fontId="9" fillId="0" borderId="89" xfId="1" applyNumberFormat="1" applyBorder="1"/>
    <xf numFmtId="2" fontId="9" fillId="0" borderId="92" xfId="1" applyNumberFormat="1" applyBorder="1"/>
    <xf numFmtId="2" fontId="9" fillId="0" borderId="132" xfId="1" applyNumberFormat="1" applyBorder="1"/>
    <xf numFmtId="2" fontId="9" fillId="0" borderId="133" xfId="1" applyNumberFormat="1" applyBorder="1"/>
    <xf numFmtId="2" fontId="9" fillId="0" borderId="132" xfId="1" applyNumberFormat="1" applyFill="1" applyBorder="1"/>
    <xf numFmtId="2" fontId="9" fillId="0" borderId="0" xfId="1" applyNumberFormat="1" applyFill="1" applyBorder="1"/>
    <xf numFmtId="2" fontId="9" fillId="0" borderId="133" xfId="1" applyNumberFormat="1" applyFill="1" applyBorder="1"/>
    <xf numFmtId="2" fontId="0" fillId="0" borderId="132" xfId="1" applyNumberFormat="1" applyFont="1" applyFill="1" applyBorder="1"/>
    <xf numFmtId="2" fontId="0" fillId="0" borderId="0" xfId="1" applyNumberFormat="1" applyFont="1" applyFill="1" applyBorder="1"/>
    <xf numFmtId="2" fontId="0" fillId="0" borderId="133" xfId="1" applyNumberFormat="1" applyFont="1" applyFill="1" applyBorder="1"/>
    <xf numFmtId="2" fontId="0" fillId="0" borderId="93" xfId="1" applyNumberFormat="1" applyFont="1" applyFill="1" applyBorder="1"/>
    <xf numFmtId="2" fontId="0" fillId="0" borderId="94" xfId="1" applyNumberFormat="1" applyFont="1" applyFill="1" applyBorder="1"/>
    <xf numFmtId="2" fontId="0" fillId="0" borderId="97" xfId="1" applyNumberFormat="1" applyFont="1" applyFill="1" applyBorder="1"/>
    <xf numFmtId="9" fontId="0" fillId="0" borderId="11" xfId="1" applyNumberFormat="1" applyFont="1" applyBorder="1"/>
    <xf numFmtId="2" fontId="14" fillId="0" borderId="88" xfId="1" applyNumberFormat="1" applyFont="1" applyBorder="1"/>
    <xf numFmtId="2" fontId="14" fillId="0" borderId="89" xfId="1" applyNumberFormat="1" applyFont="1" applyBorder="1"/>
    <xf numFmtId="3" fontId="13" fillId="0" borderId="0" xfId="0" applyNumberFormat="1" applyFont="1" applyFill="1"/>
    <xf numFmtId="3" fontId="1" fillId="0" borderId="0" xfId="0" applyNumberFormat="1" applyFont="1" applyFill="1" applyAlignment="1">
      <alignment horizontal="right" wrapText="1"/>
    </xf>
    <xf numFmtId="0" fontId="1" fillId="2" borderId="10" xfId="1" applyFont="1" applyFill="1" applyBorder="1" applyAlignment="1"/>
    <xf numFmtId="0" fontId="1" fillId="2" borderId="14" xfId="1" applyFont="1" applyFill="1" applyBorder="1" applyAlignment="1">
      <alignment horizontal="center"/>
    </xf>
    <xf numFmtId="0" fontId="1" fillId="2" borderId="14" xfId="1" applyFont="1" applyFill="1" applyBorder="1" applyAlignment="1"/>
    <xf numFmtId="0" fontId="1" fillId="2" borderId="10" xfId="1" applyFont="1" applyFill="1" applyBorder="1" applyAlignment="1">
      <alignment wrapText="1"/>
    </xf>
    <xf numFmtId="0" fontId="1" fillId="2" borderId="10" xfId="1" applyFont="1" applyFill="1" applyBorder="1" applyAlignment="1">
      <alignment horizontal="left"/>
    </xf>
    <xf numFmtId="0" fontId="0" fillId="0" borderId="25" xfId="1" applyFont="1" applyBorder="1" applyAlignment="1"/>
    <xf numFmtId="0" fontId="0" fillId="0" borderId="21" xfId="1" applyFont="1" applyBorder="1" applyAlignment="1"/>
    <xf numFmtId="0" fontId="0" fillId="0" borderId="45" xfId="1" applyFont="1" applyBorder="1" applyAlignment="1"/>
    <xf numFmtId="0" fontId="0" fillId="0" borderId="52" xfId="1" applyFont="1" applyBorder="1" applyAlignment="1"/>
    <xf numFmtId="0" fontId="1" fillId="0" borderId="11" xfId="1" applyFont="1" applyBorder="1" applyAlignment="1">
      <alignment horizontal="center"/>
    </xf>
    <xf numFmtId="0" fontId="1" fillId="9" borderId="44" xfId="1" applyFont="1" applyFill="1" applyBorder="1" applyAlignment="1">
      <alignment horizontal="center"/>
    </xf>
    <xf numFmtId="0" fontId="1" fillId="4" borderId="14" xfId="1" applyFont="1" applyFill="1" applyBorder="1" applyAlignment="1">
      <alignment horizontal="center" wrapText="1"/>
    </xf>
    <xf numFmtId="0" fontId="1" fillId="4" borderId="53" xfId="1" applyFont="1" applyFill="1" applyBorder="1" applyAlignment="1">
      <alignment horizontal="center" wrapText="1"/>
    </xf>
    <xf numFmtId="0" fontId="1" fillId="4" borderId="11" xfId="1" applyFont="1" applyFill="1" applyBorder="1" applyAlignment="1">
      <alignment horizontal="center" wrapText="1"/>
    </xf>
    <xf numFmtId="0" fontId="0" fillId="0" borderId="0" xfId="1" applyFont="1" applyBorder="1" applyAlignment="1">
      <alignment horizontal="right"/>
    </xf>
    <xf numFmtId="0" fontId="0" fillId="0" borderId="4" xfId="1" applyFont="1" applyFill="1" applyBorder="1" applyAlignment="1">
      <alignment horizontal="left"/>
    </xf>
    <xf numFmtId="0" fontId="0" fillId="0" borderId="4" xfId="1" applyFont="1" applyFill="1" applyBorder="1" applyAlignment="1"/>
    <xf numFmtId="0" fontId="0" fillId="0" borderId="7" xfId="1" applyFont="1" applyFill="1" applyBorder="1" applyAlignment="1"/>
    <xf numFmtId="0" fontId="0" fillId="0" borderId="2" xfId="1" applyFont="1" applyFill="1" applyBorder="1" applyAlignment="1"/>
    <xf numFmtId="0" fontId="9" fillId="0" borderId="4" xfId="1" applyFill="1" applyBorder="1" applyAlignment="1"/>
    <xf numFmtId="0" fontId="1" fillId="4" borderId="14" xfId="1" applyFont="1" applyFill="1" applyBorder="1" applyAlignment="1">
      <alignment horizontal="center"/>
    </xf>
    <xf numFmtId="0" fontId="1" fillId="4" borderId="37" xfId="1" applyFont="1" applyFill="1" applyBorder="1" applyAlignment="1">
      <alignment horizontal="center"/>
    </xf>
    <xf numFmtId="0" fontId="1" fillId="9" borderId="14" xfId="1" applyFont="1" applyFill="1" applyBorder="1" applyAlignment="1">
      <alignment horizontal="center"/>
    </xf>
    <xf numFmtId="0" fontId="0" fillId="0" borderId="68" xfId="1" applyFont="1" applyBorder="1" applyAlignment="1">
      <alignment horizontal="left" vertical="center"/>
    </xf>
    <xf numFmtId="0" fontId="0" fillId="0" borderId="64" xfId="1" applyFont="1" applyBorder="1" applyAlignment="1">
      <alignment horizontal="left" vertical="center"/>
    </xf>
    <xf numFmtId="15" fontId="0" fillId="0" borderId="64" xfId="1" applyNumberFormat="1" applyFont="1" applyBorder="1" applyAlignment="1">
      <alignment horizontal="center" vertical="center"/>
    </xf>
    <xf numFmtId="15" fontId="9" fillId="0" borderId="64" xfId="1" applyNumberFormat="1" applyBorder="1" applyAlignment="1">
      <alignment horizontal="center" vertical="center"/>
    </xf>
    <xf numFmtId="0" fontId="0" fillId="0" borderId="134" xfId="1" applyFont="1" applyBorder="1" applyAlignment="1">
      <alignment horizontal="left" vertical="center" wrapText="1"/>
    </xf>
    <xf numFmtId="0" fontId="0" fillId="0" borderId="69" xfId="1" applyFont="1" applyBorder="1" applyAlignment="1">
      <alignment horizontal="left" vertical="center" wrapText="1"/>
    </xf>
    <xf numFmtId="0" fontId="0" fillId="0" borderId="75" xfId="1" applyFont="1" applyBorder="1" applyAlignment="1">
      <alignment horizontal="left" vertical="center" wrapText="1"/>
    </xf>
    <xf numFmtId="15" fontId="0" fillId="0" borderId="67" xfId="1" applyNumberFormat="1" applyFont="1" applyBorder="1" applyAlignment="1">
      <alignment horizontal="center" vertical="center"/>
    </xf>
    <xf numFmtId="15" fontId="9" fillId="0" borderId="67" xfId="1" applyNumberFormat="1" applyBorder="1" applyAlignment="1">
      <alignment horizontal="center" vertical="center"/>
    </xf>
    <xf numFmtId="0" fontId="0" fillId="0" borderId="63" xfId="1" applyFont="1" applyBorder="1" applyAlignment="1">
      <alignment horizontal="left" vertical="center" wrapText="1"/>
    </xf>
    <xf numFmtId="0" fontId="0" fillId="0" borderId="70" xfId="1" applyFont="1" applyBorder="1" applyAlignment="1">
      <alignment horizontal="left" vertical="center" wrapText="1"/>
    </xf>
    <xf numFmtId="0" fontId="0" fillId="0" borderId="68" xfId="0" applyFont="1" applyBorder="1" applyAlignment="1">
      <alignment horizontal="center" vertical="center"/>
    </xf>
    <xf numFmtId="0" fontId="0" fillId="0" borderId="64" xfId="0" applyBorder="1" applyAlignment="1">
      <alignment horizontal="center" vertical="center"/>
    </xf>
    <xf numFmtId="14" fontId="0" fillId="0" borderId="64" xfId="0" applyNumberFormat="1" applyBorder="1" applyAlignment="1">
      <alignment horizontal="center" vertical="center"/>
    </xf>
    <xf numFmtId="0" fontId="0" fillId="0" borderId="72" xfId="0" applyBorder="1" applyAlignment="1">
      <alignment horizontal="center" vertical="center" wrapText="1"/>
    </xf>
    <xf numFmtId="0" fontId="0" fillId="0" borderId="73" xfId="0" applyBorder="1"/>
    <xf numFmtId="0" fontId="0" fillId="0" borderId="74" xfId="0" applyBorder="1"/>
    <xf numFmtId="0" fontId="0" fillId="0" borderId="64" xfId="1" applyFont="1" applyBorder="1" applyAlignment="1">
      <alignment horizontal="left" vertical="center" wrapText="1"/>
    </xf>
    <xf numFmtId="0" fontId="0" fillId="0" borderId="65" xfId="1" applyFont="1" applyBorder="1" applyAlignment="1">
      <alignment horizontal="left" vertical="center" wrapText="1"/>
    </xf>
    <xf numFmtId="0" fontId="10" fillId="12" borderId="58" xfId="0" applyFont="1" applyFill="1" applyBorder="1" applyAlignment="1">
      <alignment horizontal="center"/>
    </xf>
    <xf numFmtId="0" fontId="10" fillId="12" borderId="59" xfId="0" applyFont="1" applyFill="1" applyBorder="1" applyAlignment="1">
      <alignment horizontal="center"/>
    </xf>
    <xf numFmtId="0" fontId="10" fillId="12" borderId="60" xfId="0" applyFont="1" applyFill="1" applyBorder="1" applyAlignment="1">
      <alignment horizontal="center"/>
    </xf>
    <xf numFmtId="0" fontId="10" fillId="12" borderId="61" xfId="0" applyFont="1" applyFill="1" applyBorder="1" applyAlignment="1">
      <alignment horizontal="center"/>
    </xf>
    <xf numFmtId="0" fontId="10" fillId="12" borderId="62" xfId="0" applyFont="1" applyFill="1" applyBorder="1" applyAlignment="1">
      <alignment horizontal="center"/>
    </xf>
    <xf numFmtId="0" fontId="11" fillId="0" borderId="58" xfId="0" applyFont="1" applyBorder="1" applyAlignment="1">
      <alignment horizontal="center" vertical="center" wrapText="1"/>
    </xf>
    <xf numFmtId="0" fontId="11" fillId="0" borderId="59" xfId="0" applyFont="1" applyBorder="1" applyAlignment="1">
      <alignment horizontal="center" vertical="center" wrapText="1"/>
    </xf>
    <xf numFmtId="0" fontId="11" fillId="0" borderId="61" xfId="0" applyFont="1" applyBorder="1" applyAlignment="1">
      <alignment horizontal="center" vertical="center" wrapText="1"/>
    </xf>
    <xf numFmtId="0" fontId="0" fillId="0" borderId="64" xfId="0" applyFont="1" applyBorder="1" applyAlignment="1">
      <alignment horizontal="center" vertical="center" wrapText="1"/>
    </xf>
    <xf numFmtId="0" fontId="0" fillId="0" borderId="65" xfId="0" applyBorder="1" applyAlignment="1">
      <alignment horizontal="center" vertical="center"/>
    </xf>
    <xf numFmtId="0" fontId="0" fillId="0" borderId="68" xfId="1" applyFont="1" applyBorder="1" applyAlignment="1">
      <alignment horizontal="left" vertical="center" wrapText="1"/>
    </xf>
    <xf numFmtId="0" fontId="11" fillId="0" borderId="68" xfId="0" applyFont="1" applyBorder="1" applyAlignment="1">
      <alignment horizontal="center" vertical="center"/>
    </xf>
    <xf numFmtId="0" fontId="0" fillId="0" borderId="63" xfId="0" applyBorder="1" applyAlignment="1">
      <alignment horizontal="center" vertical="center" wrapText="1"/>
    </xf>
    <xf numFmtId="0" fontId="0" fillId="0" borderId="69" xfId="0" applyBorder="1" applyAlignment="1">
      <alignment horizontal="center" vertical="center" wrapText="1"/>
    </xf>
    <xf numFmtId="0" fontId="0" fillId="0" borderId="70" xfId="0" applyBorder="1" applyAlignment="1">
      <alignment horizontal="center" vertical="center" wrapText="1"/>
    </xf>
    <xf numFmtId="0" fontId="0" fillId="0" borderId="66" xfId="1" applyFont="1" applyBorder="1" applyAlignment="1">
      <alignment horizontal="left" vertical="center" wrapText="1"/>
    </xf>
    <xf numFmtId="0" fontId="0" fillId="0" borderId="67" xfId="1" applyFont="1" applyBorder="1" applyAlignment="1">
      <alignment horizontal="left" vertical="center" wrapText="1"/>
    </xf>
    <xf numFmtId="0" fontId="0" fillId="0" borderId="71" xfId="1" applyFont="1" applyBorder="1" applyAlignment="1">
      <alignment horizontal="left" vertical="center" wrapText="1"/>
    </xf>
    <xf numFmtId="0" fontId="0" fillId="0" borderId="139" xfId="1" applyFont="1" applyBorder="1" applyAlignment="1">
      <alignment horizontal="left" vertical="center" wrapText="1"/>
    </xf>
    <xf numFmtId="0" fontId="0" fillId="0" borderId="140" xfId="1" applyFont="1" applyBorder="1" applyAlignment="1">
      <alignment horizontal="left" vertical="center" wrapText="1"/>
    </xf>
    <xf numFmtId="0" fontId="0" fillId="0" borderId="136" xfId="1" applyFont="1" applyBorder="1" applyAlignment="1">
      <alignment horizontal="left" vertical="center" wrapText="1"/>
    </xf>
    <xf numFmtId="0" fontId="0" fillId="0" borderId="137" xfId="1" applyFont="1" applyBorder="1" applyAlignment="1">
      <alignment horizontal="left" vertical="center" wrapText="1"/>
    </xf>
    <xf numFmtId="0" fontId="0" fillId="0" borderId="138" xfId="1" applyFont="1" applyBorder="1" applyAlignment="1">
      <alignment horizontal="left" vertical="center" wrapText="1"/>
    </xf>
    <xf numFmtId="0" fontId="11" fillId="0" borderId="66" xfId="0" applyFont="1" applyBorder="1" applyAlignment="1">
      <alignment horizontal="center" vertical="center"/>
    </xf>
    <xf numFmtId="0" fontId="0" fillId="0" borderId="67" xfId="0" applyBorder="1" applyAlignment="1">
      <alignment horizontal="center" vertical="center"/>
    </xf>
    <xf numFmtId="14" fontId="0" fillId="0" borderId="67" xfId="0" applyNumberFormat="1" applyBorder="1" applyAlignment="1">
      <alignment horizontal="center" vertical="center"/>
    </xf>
    <xf numFmtId="0" fontId="0" fillId="0" borderId="71" xfId="0" applyBorder="1" applyAlignment="1">
      <alignment horizontal="center" vertical="center"/>
    </xf>
    <xf numFmtId="0" fontId="0" fillId="0" borderId="58" xfId="0" applyFont="1" applyBorder="1" applyAlignment="1">
      <alignment horizontal="center" vertical="center" wrapText="1"/>
    </xf>
    <xf numFmtId="0" fontId="0" fillId="0" borderId="59" xfId="0" applyBorder="1" applyAlignment="1">
      <alignment horizontal="center" vertical="center" wrapText="1"/>
    </xf>
    <xf numFmtId="0" fontId="0" fillId="0" borderId="61" xfId="0" applyBorder="1" applyAlignment="1">
      <alignment horizontal="center" vertical="center" wrapText="1"/>
    </xf>
    <xf numFmtId="14" fontId="0" fillId="0" borderId="87" xfId="0" applyNumberFormat="1" applyBorder="1" applyAlignment="1">
      <alignment horizontal="center" vertical="center"/>
    </xf>
    <xf numFmtId="0" fontId="0" fillId="0" borderId="87" xfId="0" applyBorder="1" applyAlignment="1">
      <alignment horizontal="center" vertical="center"/>
    </xf>
    <xf numFmtId="0" fontId="0" fillId="0" borderId="58" xfId="0" applyBorder="1" applyAlignment="1">
      <alignment horizontal="center" vertical="center" wrapText="1"/>
    </xf>
    <xf numFmtId="0" fontId="0" fillId="0" borderId="76" xfId="0" applyBorder="1" applyAlignment="1">
      <alignment horizontal="center" vertical="center" wrapText="1"/>
    </xf>
    <xf numFmtId="14" fontId="0" fillId="0" borderId="77" xfId="0" applyNumberFormat="1" applyBorder="1" applyAlignment="1">
      <alignment horizontal="center" vertical="center"/>
    </xf>
    <xf numFmtId="14" fontId="0" fillId="0" borderId="78" xfId="0" applyNumberFormat="1" applyBorder="1" applyAlignment="1">
      <alignment horizontal="center" vertical="center"/>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79" xfId="0" applyBorder="1" applyAlignment="1">
      <alignment horizontal="center" vertical="center"/>
    </xf>
    <xf numFmtId="0" fontId="0"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1" xfId="0" applyFont="1" applyBorder="1" applyAlignment="1">
      <alignment horizontal="center" vertical="center"/>
    </xf>
    <xf numFmtId="14" fontId="0" fillId="0" borderId="63" xfId="0" applyNumberFormat="1" applyBorder="1" applyAlignment="1">
      <alignment horizontal="center" vertical="center"/>
    </xf>
    <xf numFmtId="14" fontId="0" fillId="0" borderId="75" xfId="0" applyNumberFormat="1" applyBorder="1" applyAlignment="1">
      <alignment horizontal="center" vertical="center"/>
    </xf>
    <xf numFmtId="0" fontId="0" fillId="0" borderId="62" xfId="0" applyBorder="1" applyAlignment="1">
      <alignment horizontal="center" vertical="center"/>
    </xf>
    <xf numFmtId="0" fontId="0" fillId="0" borderId="62" xfId="0" applyBorder="1" applyAlignment="1">
      <alignment horizontal="center" vertical="center" wrapText="1"/>
    </xf>
    <xf numFmtId="14" fontId="0" fillId="0" borderId="58" xfId="0" applyNumberFormat="1" applyBorder="1" applyAlignment="1">
      <alignment horizontal="center" vertical="center"/>
    </xf>
    <xf numFmtId="14" fontId="0" fillId="0" borderId="62" xfId="0" applyNumberFormat="1" applyBorder="1" applyAlignment="1">
      <alignment horizontal="center" vertical="center"/>
    </xf>
    <xf numFmtId="0" fontId="0" fillId="0" borderId="58" xfId="0" applyBorder="1" applyAlignment="1">
      <alignment horizontal="center" vertical="center"/>
    </xf>
    <xf numFmtId="0" fontId="0" fillId="0" borderId="68" xfId="0" applyFont="1" applyBorder="1" applyAlignment="1">
      <alignment horizontal="center" vertical="center" wrapText="1"/>
    </xf>
    <xf numFmtId="0" fontId="10" fillId="12" borderId="93" xfId="0" applyFont="1" applyFill="1" applyBorder="1" applyAlignment="1">
      <alignment horizontal="center"/>
    </xf>
    <xf numFmtId="0" fontId="10" fillId="12" borderId="94" xfId="0" applyFont="1" applyFill="1" applyBorder="1" applyAlignment="1">
      <alignment horizontal="center"/>
    </xf>
    <xf numFmtId="0" fontId="10" fillId="12" borderId="95" xfId="0" applyFont="1" applyFill="1" applyBorder="1" applyAlignment="1">
      <alignment horizontal="center"/>
    </xf>
    <xf numFmtId="0" fontId="10" fillId="12" borderId="96" xfId="0" applyFont="1" applyFill="1" applyBorder="1" applyAlignment="1">
      <alignment horizontal="center"/>
    </xf>
    <xf numFmtId="0" fontId="10" fillId="12" borderId="97" xfId="0" applyFont="1" applyFill="1" applyBorder="1" applyAlignment="1">
      <alignment horizontal="center"/>
    </xf>
    <xf numFmtId="0" fontId="10" fillId="12" borderId="88" xfId="0" applyFont="1" applyFill="1" applyBorder="1" applyAlignment="1">
      <alignment horizontal="center"/>
    </xf>
    <xf numFmtId="0" fontId="10" fillId="12" borderId="89" xfId="0" applyFont="1" applyFill="1" applyBorder="1" applyAlignment="1">
      <alignment horizontal="center"/>
    </xf>
    <xf numFmtId="0" fontId="10" fillId="12" borderId="90" xfId="0" applyFont="1" applyFill="1" applyBorder="1" applyAlignment="1">
      <alignment horizontal="center"/>
    </xf>
    <xf numFmtId="0" fontId="10" fillId="12" borderId="91" xfId="0" applyFont="1" applyFill="1" applyBorder="1" applyAlignment="1">
      <alignment horizontal="center"/>
    </xf>
    <xf numFmtId="0" fontId="10" fillId="12" borderId="92" xfId="0" applyFont="1" applyFill="1" applyBorder="1" applyAlignment="1">
      <alignment horizontal="center"/>
    </xf>
    <xf numFmtId="49" fontId="0" fillId="0" borderId="98" xfId="0" applyNumberFormat="1" applyFont="1" applyBorder="1" applyAlignment="1">
      <alignment horizontal="center" vertical="center" wrapText="1"/>
    </xf>
    <xf numFmtId="49" fontId="0" fillId="0" borderId="98" xfId="0" applyNumberFormat="1" applyBorder="1" applyAlignment="1">
      <alignment horizontal="center" vertical="center" wrapText="1"/>
    </xf>
    <xf numFmtId="49" fontId="0" fillId="0" borderId="99" xfId="0" applyNumberFormat="1" applyBorder="1" applyAlignment="1">
      <alignment horizontal="center" vertical="center" wrapText="1"/>
    </xf>
    <xf numFmtId="14" fontId="0" fillId="0" borderId="98" xfId="0" applyNumberFormat="1" applyBorder="1" applyAlignment="1">
      <alignment horizontal="center" vertical="center"/>
    </xf>
    <xf numFmtId="0" fontId="0" fillId="0" borderId="98" xfId="0" applyBorder="1" applyAlignment="1">
      <alignment horizontal="center" vertical="center"/>
    </xf>
    <xf numFmtId="0" fontId="0" fillId="0" borderId="57" xfId="0" applyFont="1" applyBorder="1" applyAlignment="1">
      <alignment horizontal="center" vertical="center" wrapText="1"/>
    </xf>
    <xf numFmtId="0" fontId="0" fillId="0" borderId="98" xfId="0" applyBorder="1" applyAlignment="1">
      <alignment horizontal="center" vertical="center" wrapText="1"/>
    </xf>
    <xf numFmtId="0" fontId="0" fillId="0" borderId="49" xfId="0" applyFont="1" applyBorder="1" applyAlignment="1">
      <alignment horizontal="center" vertical="center" wrapText="1"/>
    </xf>
    <xf numFmtId="0" fontId="0" fillId="0" borderId="73" xfId="0" applyBorder="1" applyAlignment="1">
      <alignment horizontal="center" vertical="center" wrapText="1"/>
    </xf>
    <xf numFmtId="0" fontId="0" fillId="0" borderId="86" xfId="0" applyBorder="1" applyAlignment="1">
      <alignment horizontal="center" vertical="center" wrapText="1"/>
    </xf>
    <xf numFmtId="0" fontId="1" fillId="2" borderId="101" xfId="1" applyFont="1" applyFill="1" applyBorder="1" applyAlignment="1">
      <alignment horizontal="center"/>
    </xf>
    <xf numFmtId="0" fontId="1" fillId="2" borderId="102" xfId="1" applyFont="1" applyFill="1" applyBorder="1" applyAlignment="1">
      <alignment horizontal="center"/>
    </xf>
    <xf numFmtId="0" fontId="1" fillId="2" borderId="103" xfId="1" applyFont="1" applyFill="1" applyBorder="1" applyAlignment="1">
      <alignment horizontal="center"/>
    </xf>
    <xf numFmtId="0" fontId="0" fillId="0" borderId="1" xfId="1" applyFont="1" applyBorder="1" applyAlignment="1">
      <alignment horizontal="left" vertical="center" wrapText="1"/>
    </xf>
    <xf numFmtId="0" fontId="0" fillId="0" borderId="2" xfId="1" applyFont="1" applyBorder="1" applyAlignment="1">
      <alignment horizontal="left" vertical="center" wrapText="1"/>
    </xf>
    <xf numFmtId="0" fontId="0" fillId="0" borderId="3" xfId="1" applyFont="1" applyBorder="1" applyAlignment="1">
      <alignment horizontal="left" vertical="center" wrapText="1"/>
    </xf>
    <xf numFmtId="0" fontId="0" fillId="0" borderId="4" xfId="1" applyFont="1" applyBorder="1" applyAlignment="1">
      <alignment horizontal="left" vertical="center" wrapText="1"/>
    </xf>
    <xf numFmtId="0" fontId="0" fillId="0" borderId="6" xfId="1" applyFont="1" applyBorder="1" applyAlignment="1">
      <alignment horizontal="left" vertical="center" wrapText="1"/>
    </xf>
    <xf numFmtId="0" fontId="0" fillId="0" borderId="7" xfId="1" applyFont="1" applyBorder="1" applyAlignment="1">
      <alignment horizontal="left" vertical="center" wrapText="1"/>
    </xf>
    <xf numFmtId="0" fontId="9" fillId="0" borderId="24" xfId="1" applyBorder="1" applyAlignment="1">
      <alignment horizontal="center" vertical="center" wrapText="1"/>
    </xf>
    <xf numFmtId="0" fontId="1" fillId="2" borderId="88" xfId="1" applyFont="1" applyFill="1" applyBorder="1" applyAlignment="1">
      <alignment horizontal="center"/>
    </xf>
    <xf numFmtId="0" fontId="1" fillId="2" borderId="100" xfId="1" applyFont="1" applyFill="1" applyBorder="1" applyAlignment="1">
      <alignment horizontal="center"/>
    </xf>
    <xf numFmtId="0" fontId="0" fillId="0" borderId="125" xfId="1" applyFont="1" applyBorder="1" applyAlignment="1">
      <alignment horizontal="left" vertical="center" wrapText="1"/>
    </xf>
    <xf numFmtId="0" fontId="0" fillId="0" borderId="126" xfId="1" applyFont="1" applyBorder="1" applyAlignment="1">
      <alignment horizontal="left" vertical="center" wrapText="1"/>
    </xf>
    <xf numFmtId="0" fontId="1" fillId="2" borderId="36" xfId="1" applyFont="1" applyFill="1" applyBorder="1" applyAlignment="1">
      <alignment horizontal="center"/>
    </xf>
    <xf numFmtId="0" fontId="1" fillId="2" borderId="37" xfId="1" applyFont="1" applyFill="1" applyBorder="1" applyAlignment="1">
      <alignment horizontal="center"/>
    </xf>
    <xf numFmtId="0" fontId="0" fillId="0" borderId="41" xfId="1" applyFont="1" applyBorder="1" applyAlignment="1">
      <alignment vertical="center" wrapText="1"/>
    </xf>
    <xf numFmtId="0" fontId="0" fillId="0" borderId="54" xfId="1" applyFont="1" applyBorder="1" applyAlignment="1">
      <alignment horizontal="left" vertical="center" wrapText="1"/>
    </xf>
    <xf numFmtId="0" fontId="4" fillId="0" borderId="55" xfId="1" applyFont="1" applyBorder="1" applyAlignment="1">
      <alignment vertical="center"/>
    </xf>
    <xf numFmtId="0" fontId="4" fillId="0" borderId="56" xfId="1" applyFont="1" applyBorder="1" applyAlignment="1">
      <alignment vertical="center" wrapText="1"/>
    </xf>
    <xf numFmtId="0" fontId="1" fillId="2" borderId="120" xfId="1" applyFont="1" applyFill="1" applyBorder="1" applyAlignment="1">
      <alignment horizontal="center"/>
    </xf>
    <xf numFmtId="0" fontId="1" fillId="2" borderId="121" xfId="1" applyFont="1" applyFill="1" applyBorder="1" applyAlignment="1">
      <alignment horizontal="center"/>
    </xf>
    <xf numFmtId="0" fontId="0" fillId="0" borderId="122" xfId="1" applyFont="1" applyBorder="1" applyAlignment="1">
      <alignment horizontal="left" vertical="center"/>
    </xf>
    <xf numFmtId="0" fontId="0" fillId="0" borderId="123" xfId="1" applyFont="1" applyBorder="1" applyAlignment="1">
      <alignment horizontal="left" vertical="center"/>
    </xf>
    <xf numFmtId="0" fontId="0" fillId="0" borderId="124" xfId="1" applyFont="1" applyBorder="1" applyAlignment="1">
      <alignment horizontal="left" vertical="center"/>
    </xf>
    <xf numFmtId="0" fontId="1" fillId="14" borderId="117" xfId="0" applyFont="1" applyFill="1" applyBorder="1" applyAlignment="1">
      <alignment horizontal="center"/>
    </xf>
    <xf numFmtId="0" fontId="1" fillId="14" borderId="118" xfId="0" applyFont="1" applyFill="1" applyBorder="1" applyAlignment="1">
      <alignment horizontal="center"/>
    </xf>
    <xf numFmtId="0" fontId="1" fillId="14" borderId="119" xfId="0" applyFont="1" applyFill="1" applyBorder="1" applyAlignment="1">
      <alignment horizontal="center"/>
    </xf>
    <xf numFmtId="0" fontId="0" fillId="0" borderId="112" xfId="1" applyFont="1" applyBorder="1" applyAlignment="1">
      <alignment horizontal="left" vertical="center" wrapText="1"/>
    </xf>
    <xf numFmtId="0" fontId="0" fillId="0" borderId="114" xfId="1" applyFont="1" applyBorder="1" applyAlignment="1">
      <alignment vertical="center" wrapText="1"/>
    </xf>
    <xf numFmtId="0" fontId="0" fillId="0" borderId="115" xfId="1" applyFont="1" applyBorder="1" applyAlignment="1">
      <alignment horizontal="left" vertical="center" wrapText="1"/>
    </xf>
    <xf numFmtId="0" fontId="0" fillId="0" borderId="116" xfId="1" applyFont="1" applyBorder="1" applyAlignment="1">
      <alignment horizontal="left" vertical="center" wrapText="1"/>
    </xf>
    <xf numFmtId="0" fontId="0" fillId="0" borderId="105" xfId="1" applyFont="1" applyBorder="1" applyAlignment="1">
      <alignment vertical="center" wrapText="1"/>
    </xf>
    <xf numFmtId="0" fontId="0" fillId="0" borderId="106" xfId="1" applyFont="1" applyBorder="1" applyAlignment="1">
      <alignment horizontal="left" vertical="center" wrapText="1"/>
    </xf>
    <xf numFmtId="0" fontId="1" fillId="2" borderId="108" xfId="1" applyFont="1" applyFill="1" applyBorder="1" applyAlignment="1">
      <alignment horizontal="center"/>
    </xf>
    <xf numFmtId="0" fontId="1" fillId="2" borderId="109" xfId="1" applyFont="1" applyFill="1" applyBorder="1" applyAlignment="1">
      <alignment horizontal="center"/>
    </xf>
    <xf numFmtId="0" fontId="1" fillId="2" borderId="110" xfId="1" applyFont="1" applyFill="1" applyBorder="1" applyAlignment="1">
      <alignment horizontal="center"/>
    </xf>
    <xf numFmtId="0" fontId="1" fillId="2" borderId="89" xfId="1" applyFont="1" applyFill="1" applyBorder="1" applyAlignment="1">
      <alignment horizontal="center"/>
    </xf>
    <xf numFmtId="0" fontId="1" fillId="2" borderId="128" xfId="1" applyFont="1" applyFill="1" applyBorder="1" applyAlignment="1">
      <alignment horizontal="center"/>
    </xf>
    <xf numFmtId="0" fontId="1" fillId="2" borderId="135" xfId="1" applyFont="1" applyFill="1" applyBorder="1" applyAlignment="1">
      <alignment horizontal="center"/>
    </xf>
    <xf numFmtId="0" fontId="1" fillId="2" borderId="92" xfId="1" applyFont="1" applyFill="1" applyBorder="1" applyAlignment="1">
      <alignment horizontal="center"/>
    </xf>
    <xf numFmtId="0" fontId="0" fillId="0" borderId="66" xfId="0" applyFont="1" applyBorder="1" applyAlignment="1">
      <alignment horizontal="center" vertical="center" wrapText="1"/>
    </xf>
    <xf numFmtId="0" fontId="0" fillId="0" borderId="67" xfId="0" applyBorder="1" applyAlignment="1">
      <alignment horizontal="center" vertical="center" wrapText="1"/>
    </xf>
    <xf numFmtId="49" fontId="0" fillId="0" borderId="67" xfId="0" applyNumberFormat="1" applyFont="1" applyBorder="1" applyAlignment="1">
      <alignment horizontal="center" vertical="center" wrapText="1"/>
    </xf>
    <xf numFmtId="49" fontId="0" fillId="0" borderId="67" xfId="0" applyNumberFormat="1" applyBorder="1" applyAlignment="1">
      <alignment horizontal="center" vertical="center" wrapText="1"/>
    </xf>
    <xf numFmtId="49" fontId="0" fillId="0" borderId="71" xfId="0" applyNumberFormat="1" applyBorder="1" applyAlignment="1">
      <alignment horizontal="center" vertical="center" wrapText="1"/>
    </xf>
    <xf numFmtId="0" fontId="0" fillId="0" borderId="134" xfId="0" applyFont="1" applyBorder="1" applyAlignment="1">
      <alignment horizontal="center" vertical="center" wrapText="1"/>
    </xf>
    <xf numFmtId="0" fontId="0" fillId="0" borderId="69" xfId="0" applyFont="1" applyBorder="1" applyAlignment="1">
      <alignment horizontal="center" vertical="center" wrapText="1"/>
    </xf>
    <xf numFmtId="0" fontId="0" fillId="0" borderId="75" xfId="0" applyFont="1" applyBorder="1" applyAlignment="1">
      <alignment horizontal="center" vertical="center" wrapText="1"/>
    </xf>
    <xf numFmtId="0" fontId="0" fillId="0" borderId="63" xfId="0" applyBorder="1" applyAlignment="1">
      <alignment horizontal="center" vertical="center"/>
    </xf>
    <xf numFmtId="0" fontId="0" fillId="0" borderId="69" xfId="0" applyBorder="1" applyAlignment="1">
      <alignment horizontal="center" vertical="center"/>
    </xf>
    <xf numFmtId="0" fontId="0" fillId="0" borderId="70" xfId="0" applyBorder="1" applyAlignment="1">
      <alignment horizontal="center" vertical="center"/>
    </xf>
  </cellXfs>
  <cellStyles count="94">
    <cellStyle name="Comma" xfId="14" builtinId="3"/>
    <cellStyle name="Excel Built-in Normal" xfId="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Hyperlink" xfId="2" builtinId="8"/>
    <cellStyle name="Normal" xfId="0" builtinId="0"/>
    <cellStyle name="Percent 2" xfId="3"/>
  </cellStyles>
  <dxfs count="39">
    <dxf>
      <fill>
        <patternFill patternType="solid">
          <fgColor indexed="17"/>
          <bgColor indexed="57"/>
        </patternFill>
      </fill>
    </dxf>
    <dxf>
      <fill>
        <patternFill patternType="solid">
          <fgColor indexed="17"/>
          <bgColor indexed="57"/>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bgColor rgb="FFFF0000"/>
        </patternFill>
      </fill>
    </dxf>
    <dxf>
      <fill>
        <patternFill>
          <bgColor rgb="FFFF0000"/>
        </patternFill>
      </fill>
    </dxf>
    <dxf>
      <fill>
        <patternFill>
          <bgColor theme="9" tint="-0.24994659260841701"/>
        </patternFill>
      </fill>
    </dxf>
    <dxf>
      <fill>
        <patternFill>
          <bgColor theme="9" tint="-0.24994659260841701"/>
        </patternFill>
      </fill>
    </dxf>
    <dxf>
      <fill>
        <patternFill patternType="solid">
          <fgColor indexed="10"/>
          <bgColor indexed="60"/>
        </patternFill>
      </fill>
    </dxf>
    <dxf>
      <fill>
        <patternFill patternType="solid">
          <fgColor indexed="13"/>
          <bgColor indexed="51"/>
        </patternFill>
      </fill>
    </dxf>
    <dxf>
      <fill>
        <patternFill patternType="solid">
          <fgColor indexed="17"/>
          <bgColor indexed="57"/>
        </patternFill>
      </fill>
    </dxf>
    <dxf>
      <fill>
        <patternFill patternType="solid">
          <fgColor indexed="10"/>
          <bgColor indexed="60"/>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29"/>
          <bgColor indexed="52"/>
        </patternFill>
      </fill>
    </dxf>
    <dxf>
      <font>
        <b val="0"/>
        <condense val="0"/>
        <extend val="0"/>
        <color indexed="0"/>
      </font>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29"/>
          <bgColor indexed="52"/>
        </patternFill>
      </fill>
    </dxf>
    <dxf>
      <font>
        <b val="0"/>
        <condense val="0"/>
        <extend val="0"/>
        <color indexed="0"/>
      </font>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
      <fill>
        <patternFill patternType="solid">
          <fgColor indexed="10"/>
          <bgColor indexed="60"/>
        </patternFill>
      </fill>
    </dxf>
    <dxf>
      <fill>
        <patternFill patternType="solid">
          <fgColor indexed="19"/>
          <bgColor indexed="53"/>
        </patternFill>
      </fill>
    </dxf>
    <dxf>
      <fill>
        <patternFill patternType="solid">
          <fgColor indexed="17"/>
          <bgColor indexed="57"/>
        </patternFill>
      </fill>
    </dxf>
  </dxfs>
  <tableStyles count="0" defaultTableStyle="TableStyleMedium2"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D4"/>
      <rgbColor rgb="00FFFF00"/>
      <rgbColor rgb="00FF00FF"/>
      <rgbColor rgb="0000FFFF"/>
      <rgbColor rgb="00800000"/>
      <rgbColor rgb="00008000"/>
      <rgbColor rgb="00000090"/>
      <rgbColor rgb="00E46C0A"/>
      <rgbColor rgb="00800080"/>
      <rgbColor rgb="00008080"/>
      <rgbColor rgb="00C0C0C0"/>
      <rgbColor rgb="00808080"/>
      <rgbColor rgb="009999FF"/>
      <rgbColor rgb="00993366"/>
      <rgbColor rgb="00FFFFCC"/>
      <rgbColor rgb="00CCFFFF"/>
      <rgbColor rgb="00660066"/>
      <rgbColor rgb="00F79646"/>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1FB714"/>
      <rgbColor rgb="00003300"/>
      <rgbColor rgb="00333300"/>
      <rgbColor rgb="00DD0806"/>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theme" Target="theme/theme1.xml"/><Relationship Id="rId7" Type="http://schemas.openxmlformats.org/officeDocument/2006/relationships/styles" Target="styles.xml"/><Relationship Id="rId8" Type="http://schemas.openxmlformats.org/officeDocument/2006/relationships/sharedStrings" Target="sharedStrings.xml"/><Relationship Id="rId9"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pprc.qmul.ac.uk/~lloyd/gridpp/uktest.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AG25"/>
  <sheetViews>
    <sheetView workbookViewId="0">
      <selection activeCell="B23" sqref="B23"/>
    </sheetView>
  </sheetViews>
  <sheetFormatPr baseColWidth="10" defaultColWidth="8.83203125" defaultRowHeight="13" x14ac:dyDescent="0.15"/>
  <cols>
    <col min="1" max="1" width="12" style="1" customWidth="1"/>
    <col min="2" max="2" width="40.5" style="1" customWidth="1"/>
    <col min="3" max="3" width="23.83203125" style="2" customWidth="1"/>
    <col min="4" max="4" width="10.6640625" style="2" customWidth="1"/>
    <col min="5" max="5" width="6.6640625" style="2" customWidth="1"/>
    <col min="6" max="6" width="8.83203125" style="2" customWidth="1"/>
    <col min="7" max="12" width="8.6640625" style="1" customWidth="1"/>
    <col min="13" max="21" width="0" style="1" hidden="1" customWidth="1"/>
    <col min="22" max="24" width="8.6640625" style="1" customWidth="1"/>
    <col min="25" max="25" width="58.5" style="1" customWidth="1"/>
    <col min="26" max="30" width="8.6640625" style="1" customWidth="1"/>
    <col min="31" max="31" width="21" style="1" customWidth="1"/>
    <col min="32" max="16384" width="8.83203125" style="1"/>
  </cols>
  <sheetData>
    <row r="2" spans="1:33" x14ac:dyDescent="0.15">
      <c r="A2" s="3" t="s">
        <v>137</v>
      </c>
      <c r="B2" s="4"/>
      <c r="G2" s="5"/>
      <c r="H2" s="201" t="s">
        <v>162</v>
      </c>
      <c r="I2" s="201"/>
      <c r="J2" s="201"/>
    </row>
    <row r="3" spans="1:33" x14ac:dyDescent="0.15">
      <c r="A3" s="6" t="s">
        <v>163</v>
      </c>
      <c r="B3" s="7" t="s">
        <v>164</v>
      </c>
      <c r="G3" s="8"/>
      <c r="H3" s="202" t="s">
        <v>165</v>
      </c>
      <c r="I3" s="202"/>
      <c r="J3" s="202"/>
    </row>
    <row r="4" spans="1:33" x14ac:dyDescent="0.15">
      <c r="A4" s="6" t="s">
        <v>166</v>
      </c>
      <c r="B4" s="7" t="s">
        <v>256</v>
      </c>
      <c r="G4" s="9"/>
      <c r="H4" s="203" t="s">
        <v>167</v>
      </c>
      <c r="I4" s="203"/>
      <c r="J4" s="203"/>
    </row>
    <row r="5" spans="1:33" x14ac:dyDescent="0.15">
      <c r="A5" s="10" t="s">
        <v>168</v>
      </c>
      <c r="B5" s="11" t="s">
        <v>204</v>
      </c>
      <c r="G5" s="12"/>
      <c r="H5" s="203" t="s">
        <v>2</v>
      </c>
      <c r="I5" s="203"/>
      <c r="J5" s="203"/>
    </row>
    <row r="6" spans="1:33" x14ac:dyDescent="0.15">
      <c r="A6" s="13"/>
      <c r="B6" s="13"/>
      <c r="G6" s="14"/>
      <c r="H6" s="204" t="s">
        <v>126</v>
      </c>
      <c r="I6" s="204"/>
      <c r="J6" s="204"/>
      <c r="AG6" s="15"/>
    </row>
    <row r="9" spans="1:33" ht="12" customHeight="1" x14ac:dyDescent="0.15">
      <c r="A9" s="198" t="s">
        <v>127</v>
      </c>
      <c r="B9" s="199" t="s">
        <v>11</v>
      </c>
      <c r="C9" s="200" t="s">
        <v>12</v>
      </c>
      <c r="D9" s="197" t="str">
        <f>Resources!A11</f>
        <v>DURHAM</v>
      </c>
      <c r="E9" s="197"/>
      <c r="F9" s="197"/>
      <c r="G9" s="197" t="str">
        <f>Resources!A12</f>
        <v>ECDF</v>
      </c>
      <c r="H9" s="197"/>
      <c r="I9" s="197"/>
      <c r="J9" s="197" t="str">
        <f>Resources!A13</f>
        <v>GLASGOW</v>
      </c>
      <c r="K9" s="197"/>
      <c r="L9" s="197"/>
      <c r="M9" s="197">
        <f>Resources!A14</f>
        <v>0</v>
      </c>
      <c r="N9" s="197"/>
      <c r="O9" s="197"/>
      <c r="P9" s="197">
        <f>Resources!A15</f>
        <v>0</v>
      </c>
      <c r="Q9" s="197"/>
      <c r="R9" s="197"/>
      <c r="S9" s="197">
        <f>Resources!A16</f>
        <v>0</v>
      </c>
      <c r="T9" s="197"/>
      <c r="U9" s="197"/>
      <c r="V9" s="197" t="s">
        <v>13</v>
      </c>
      <c r="W9" s="197"/>
      <c r="X9" s="197"/>
      <c r="Y9" s="196" t="s">
        <v>14</v>
      </c>
    </row>
    <row r="10" spans="1:33" ht="14" thickBot="1" x14ac:dyDescent="0.2">
      <c r="A10" s="198"/>
      <c r="B10" s="199"/>
      <c r="C10" s="200"/>
      <c r="D10" s="16" t="s">
        <v>15</v>
      </c>
      <c r="E10" s="17" t="s">
        <v>16</v>
      </c>
      <c r="F10" s="17" t="s">
        <v>139</v>
      </c>
      <c r="G10" s="16" t="s">
        <v>15</v>
      </c>
      <c r="H10" s="17" t="s">
        <v>16</v>
      </c>
      <c r="I10" s="17" t="s">
        <v>139</v>
      </c>
      <c r="J10" s="16" t="s">
        <v>15</v>
      </c>
      <c r="K10" s="17" t="s">
        <v>16</v>
      </c>
      <c r="L10" s="17" t="s">
        <v>139</v>
      </c>
      <c r="M10" s="16" t="s">
        <v>15</v>
      </c>
      <c r="N10" s="17" t="s">
        <v>16</v>
      </c>
      <c r="O10" s="17" t="s">
        <v>139</v>
      </c>
      <c r="P10" s="16" t="s">
        <v>15</v>
      </c>
      <c r="Q10" s="17" t="s">
        <v>16</v>
      </c>
      <c r="R10" s="17" t="s">
        <v>139</v>
      </c>
      <c r="S10" s="16" t="s">
        <v>15</v>
      </c>
      <c r="T10" s="17" t="s">
        <v>16</v>
      </c>
      <c r="U10" s="17" t="s">
        <v>139</v>
      </c>
      <c r="V10" s="16" t="s">
        <v>15</v>
      </c>
      <c r="W10" s="17" t="s">
        <v>16</v>
      </c>
      <c r="X10" s="17" t="s">
        <v>139</v>
      </c>
      <c r="Y10" s="196"/>
    </row>
    <row r="11" spans="1:33" ht="14" thickBot="1" x14ac:dyDescent="0.2">
      <c r="A11" s="18" t="s">
        <v>140</v>
      </c>
      <c r="B11" s="19" t="s">
        <v>113</v>
      </c>
      <c r="C11" s="20">
        <v>1</v>
      </c>
      <c r="D11" s="22">
        <v>1.91</v>
      </c>
      <c r="E11" s="22">
        <v>1.91</v>
      </c>
      <c r="F11" s="22">
        <f>Resources!G24</f>
        <v>6.164538461538462</v>
      </c>
      <c r="G11" s="21">
        <v>3.58</v>
      </c>
      <c r="H11" s="21">
        <v>2.1</v>
      </c>
      <c r="I11" s="22">
        <f>Resources!G25</f>
        <v>2.0981481481481481</v>
      </c>
      <c r="J11" s="21">
        <v>3.08</v>
      </c>
      <c r="K11" s="21">
        <v>1.76</v>
      </c>
      <c r="L11" s="22">
        <f>Resources!G26</f>
        <v>1.764378478664193</v>
      </c>
      <c r="M11" s="22"/>
      <c r="N11" s="22"/>
      <c r="O11" s="22" t="e">
        <f>#N/A</f>
        <v>#N/A</v>
      </c>
      <c r="P11" s="22"/>
      <c r="Q11" s="22"/>
      <c r="R11" s="22" t="e">
        <f>#N/A</f>
        <v>#N/A</v>
      </c>
      <c r="S11" s="22"/>
      <c r="T11" s="22"/>
      <c r="U11" s="22" t="e">
        <f>#N/A</f>
        <v>#N/A</v>
      </c>
      <c r="V11" s="21">
        <v>2</v>
      </c>
      <c r="W11" s="21">
        <v>1.92</v>
      </c>
      <c r="X11" s="22">
        <f>Resources!G27</f>
        <v>1.9245979052823312</v>
      </c>
      <c r="Y11" s="23"/>
    </row>
    <row r="12" spans="1:33" ht="20" customHeight="1" thickBot="1" x14ac:dyDescent="0.2">
      <c r="A12" s="18" t="s">
        <v>114</v>
      </c>
      <c r="B12" s="19" t="s">
        <v>49</v>
      </c>
      <c r="C12" s="24">
        <v>1</v>
      </c>
      <c r="D12" s="22">
        <v>10.52</v>
      </c>
      <c r="E12" s="22">
        <v>18.18</v>
      </c>
      <c r="F12" s="22">
        <f>Resources!F24</f>
        <v>25.889217134416544</v>
      </c>
      <c r="G12" s="21">
        <v>4.6900000000000004</v>
      </c>
      <c r="H12" s="21">
        <v>2.15</v>
      </c>
      <c r="I12" s="22">
        <f>Resources!F25</f>
        <v>2.1496130696474633</v>
      </c>
      <c r="J12" s="21">
        <v>5.59</v>
      </c>
      <c r="K12" s="21">
        <v>5.59</v>
      </c>
      <c r="L12" s="22">
        <v>5.59</v>
      </c>
      <c r="M12" s="22"/>
      <c r="N12" s="22"/>
      <c r="O12" s="22" t="e">
        <f>#N/A</f>
        <v>#N/A</v>
      </c>
      <c r="P12" s="22"/>
      <c r="Q12" s="22"/>
      <c r="R12" s="22" t="e">
        <f>#N/A</f>
        <v>#N/A</v>
      </c>
      <c r="S12" s="22"/>
      <c r="T12" s="22"/>
      <c r="U12" s="22" t="e">
        <f>#N/A</f>
        <v>#N/A</v>
      </c>
      <c r="V12" s="21">
        <v>4.72</v>
      </c>
      <c r="W12" s="21">
        <v>5.01</v>
      </c>
      <c r="X12" s="22">
        <f>Resources!F27</f>
        <v>5.008907461373509</v>
      </c>
      <c r="Y12" s="25"/>
    </row>
    <row r="13" spans="1:33" ht="27" thickBot="1" x14ac:dyDescent="0.2">
      <c r="A13" s="18" t="s">
        <v>43</v>
      </c>
      <c r="B13" s="19" t="s">
        <v>202</v>
      </c>
      <c r="C13" s="24" t="s">
        <v>59</v>
      </c>
      <c r="D13" s="26">
        <v>1</v>
      </c>
      <c r="E13" s="26">
        <v>1</v>
      </c>
      <c r="F13" s="26">
        <v>1</v>
      </c>
      <c r="G13" s="21">
        <v>1</v>
      </c>
      <c r="H13" s="21">
        <v>0.97</v>
      </c>
      <c r="I13" s="22">
        <v>0.97</v>
      </c>
      <c r="J13" s="21">
        <v>1</v>
      </c>
      <c r="K13" s="21">
        <v>1</v>
      </c>
      <c r="L13" s="22">
        <v>1</v>
      </c>
      <c r="M13" s="22"/>
      <c r="N13" s="22"/>
      <c r="O13" s="22"/>
      <c r="P13" s="22"/>
      <c r="Q13" s="22"/>
      <c r="R13" s="22"/>
      <c r="S13" s="22"/>
      <c r="T13" s="22"/>
      <c r="U13" s="22"/>
      <c r="V13" s="21">
        <v>1</v>
      </c>
      <c r="W13" s="21">
        <v>1</v>
      </c>
      <c r="X13" s="22">
        <f>AVERAGE(I13,L13,O13,R13,U13)</f>
        <v>0.98499999999999999</v>
      </c>
      <c r="Y13" s="27"/>
    </row>
    <row r="14" spans="1:33" ht="27" thickBot="1" x14ac:dyDescent="0.2">
      <c r="A14" s="18" t="s">
        <v>193</v>
      </c>
      <c r="B14" s="19" t="s">
        <v>203</v>
      </c>
      <c r="C14" s="24" t="s">
        <v>59</v>
      </c>
      <c r="D14" s="21">
        <v>1</v>
      </c>
      <c r="E14" s="22">
        <v>1</v>
      </c>
      <c r="F14" s="22">
        <v>1</v>
      </c>
      <c r="G14" s="21">
        <v>1</v>
      </c>
      <c r="H14" s="21">
        <v>0.97</v>
      </c>
      <c r="I14" s="26">
        <v>0.97</v>
      </c>
      <c r="J14" s="21">
        <v>1</v>
      </c>
      <c r="K14" s="21">
        <v>1</v>
      </c>
      <c r="L14" s="26">
        <v>1</v>
      </c>
      <c r="M14" s="26"/>
      <c r="N14" s="26"/>
      <c r="O14" s="26"/>
      <c r="P14" s="26"/>
      <c r="Q14" s="26"/>
      <c r="R14" s="26"/>
      <c r="S14" s="26"/>
      <c r="T14" s="26"/>
      <c r="U14" s="26"/>
      <c r="V14" s="21">
        <v>1</v>
      </c>
      <c r="W14" s="21">
        <v>1</v>
      </c>
      <c r="X14" s="22">
        <f>AVERAGE(I14,L14,O14,R14,U14)</f>
        <v>0.98499999999999999</v>
      </c>
      <c r="Y14" s="27"/>
    </row>
    <row r="15" spans="1:33" ht="24" customHeight="1" x14ac:dyDescent="0.15">
      <c r="A15" s="18" t="s">
        <v>150</v>
      </c>
      <c r="B15" s="19" t="s">
        <v>151</v>
      </c>
      <c r="C15" s="24">
        <v>0.5</v>
      </c>
      <c r="D15" s="21">
        <v>0.65</v>
      </c>
      <c r="E15" s="21">
        <v>0.68</v>
      </c>
      <c r="F15" s="21">
        <f>Resources!O24</f>
        <v>0.70517277268289991</v>
      </c>
      <c r="G15" s="21">
        <v>0.25</v>
      </c>
      <c r="H15" s="21">
        <v>0.66</v>
      </c>
      <c r="I15" s="21">
        <f>Resources!O25</f>
        <v>0.38281753663003665</v>
      </c>
      <c r="J15" s="21">
        <v>0.66</v>
      </c>
      <c r="K15" s="21">
        <v>0.71</v>
      </c>
      <c r="L15" s="21">
        <f>Resources!O26</f>
        <v>0.72531303155936655</v>
      </c>
      <c r="M15" s="21"/>
      <c r="N15" s="21"/>
      <c r="O15" s="21" t="e">
        <f>#N/A</f>
        <v>#N/A</v>
      </c>
      <c r="P15" s="21"/>
      <c r="Q15" s="21"/>
      <c r="R15" s="21" t="e">
        <f>#N/A</f>
        <v>#N/A</v>
      </c>
      <c r="S15" s="21"/>
      <c r="T15" s="21"/>
      <c r="U15" s="21" t="e">
        <f>#N/A</f>
        <v>#N/A</v>
      </c>
      <c r="V15" s="21">
        <v>0.4</v>
      </c>
      <c r="W15" s="21">
        <v>0.69</v>
      </c>
      <c r="X15" s="21">
        <f>Resources!O27</f>
        <v>0.67996629583866264</v>
      </c>
      <c r="Y15" s="27"/>
    </row>
    <row r="16" spans="1:33" ht="23" customHeight="1" x14ac:dyDescent="0.15">
      <c r="A16" s="18" t="s">
        <v>60</v>
      </c>
      <c r="B16" s="19" t="s">
        <v>61</v>
      </c>
      <c r="C16" s="24">
        <v>0.5</v>
      </c>
      <c r="D16" s="21">
        <v>0.51</v>
      </c>
      <c r="E16" s="140">
        <v>0.55000000000000004</v>
      </c>
      <c r="F16" s="21">
        <f>Resources!N24</f>
        <v>0.70416595348129551</v>
      </c>
      <c r="G16" s="21">
        <v>0.2</v>
      </c>
      <c r="H16" s="21">
        <v>0.53</v>
      </c>
      <c r="I16" s="21">
        <f>Resources!N25</f>
        <v>0.34491648351648352</v>
      </c>
      <c r="J16" s="21">
        <v>0.51</v>
      </c>
      <c r="K16" s="191">
        <v>0.48</v>
      </c>
      <c r="L16" s="21">
        <f>Resources!N26</f>
        <v>0.54913528833017133</v>
      </c>
      <c r="M16" s="21"/>
      <c r="N16" s="21"/>
      <c r="O16" s="21" t="e">
        <f>#N/A</f>
        <v>#N/A</v>
      </c>
      <c r="P16" s="21"/>
      <c r="Q16" s="21"/>
      <c r="R16" s="21" t="e">
        <f>#N/A</f>
        <v>#N/A</v>
      </c>
      <c r="S16" s="21"/>
      <c r="T16" s="21"/>
      <c r="U16" s="21" t="e">
        <f>#N/A</f>
        <v>#N/A</v>
      </c>
      <c r="V16" s="21">
        <v>0.36</v>
      </c>
      <c r="W16" s="21">
        <v>0.52</v>
      </c>
      <c r="X16" s="21">
        <f>Resources!N27</f>
        <v>0.58637314345241065</v>
      </c>
      <c r="Y16" s="155"/>
    </row>
    <row r="17" spans="1:6" x14ac:dyDescent="0.15">
      <c r="D17" s="132"/>
      <c r="F17" s="1"/>
    </row>
    <row r="18" spans="1:6" x14ac:dyDescent="0.15">
      <c r="F18" s="1"/>
    </row>
    <row r="23" spans="1:6" x14ac:dyDescent="0.15">
      <c r="A23" t="s">
        <v>62</v>
      </c>
      <c r="B23" s="28" t="s">
        <v>201</v>
      </c>
    </row>
    <row r="24" spans="1:6" x14ac:dyDescent="0.15">
      <c r="A24" s="1" t="s">
        <v>194</v>
      </c>
      <c r="B24" s="28" t="s">
        <v>196</v>
      </c>
    </row>
    <row r="25" spans="1:6" x14ac:dyDescent="0.15">
      <c r="B25" s="28"/>
    </row>
  </sheetData>
  <mergeCells count="16">
    <mergeCell ref="H2:J2"/>
    <mergeCell ref="H3:J3"/>
    <mergeCell ref="H4:J4"/>
    <mergeCell ref="H5:J5"/>
    <mergeCell ref="H6:J6"/>
    <mergeCell ref="A9:A10"/>
    <mergeCell ref="B9:B10"/>
    <mergeCell ref="C9:C10"/>
    <mergeCell ref="D9:F9"/>
    <mergeCell ref="G9:I9"/>
    <mergeCell ref="Y9:Y10"/>
    <mergeCell ref="J9:L9"/>
    <mergeCell ref="M9:O9"/>
    <mergeCell ref="P9:R9"/>
    <mergeCell ref="S9:U9"/>
    <mergeCell ref="V9:X9"/>
  </mergeCells>
  <phoneticPr fontId="8" type="noConversion"/>
  <conditionalFormatting sqref="G11:I12 J12:K12 L11:X12 D11">
    <cfRule type="cellIs" dxfId="38" priority="4" stopIfTrue="1" operator="greaterThanOrEqual">
      <formula>1</formula>
    </cfRule>
    <cfRule type="cellIs" dxfId="37" priority="5" stopIfTrue="1" operator="greaterThanOrEqual">
      <formula>0.95</formula>
    </cfRule>
    <cfRule type="cellIs" dxfId="36" priority="6" stopIfTrue="1" operator="lessThan">
      <formula>0.95</formula>
    </cfRule>
  </conditionalFormatting>
  <conditionalFormatting sqref="J11:K11 D14 G13:X14">
    <cfRule type="cellIs" dxfId="35" priority="7" stopIfTrue="1" operator="greaterThanOrEqual">
      <formula>0.95</formula>
    </cfRule>
    <cfRule type="cellIs" dxfId="34" priority="8" stopIfTrue="1" operator="greaterThanOrEqual">
      <formula>0.9</formula>
    </cfRule>
    <cfRule type="cellIs" dxfId="33" priority="9" stopIfTrue="1" operator="lessThan">
      <formula>0.9</formula>
    </cfRule>
  </conditionalFormatting>
  <conditionalFormatting sqref="G15:X16">
    <cfRule type="cellIs" dxfId="32" priority="10" stopIfTrue="1" operator="greaterThanOrEqual">
      <formula>0.5</formula>
    </cfRule>
    <cfRule type="cellIs" dxfId="31" priority="11" stopIfTrue="1" operator="greaterThanOrEqual">
      <formula>0.4</formula>
    </cfRule>
    <cfRule type="cellIs" dxfId="30" priority="12" stopIfTrue="1" operator="lessThan">
      <formula>0.4</formula>
    </cfRule>
  </conditionalFormatting>
  <conditionalFormatting sqref="D12:F12">
    <cfRule type="cellIs" dxfId="29" priority="13" stopIfTrue="1" operator="greaterThanOrEqual">
      <formula>1</formula>
    </cfRule>
    <cfRule type="cellIs" dxfId="28" priority="14" stopIfTrue="1" operator="greaterThanOrEqual">
      <formula>0.95</formula>
    </cfRule>
    <cfRule type="cellIs" dxfId="27" priority="15" stopIfTrue="1" operator="lessThan">
      <formula>0.95</formula>
    </cfRule>
  </conditionalFormatting>
  <conditionalFormatting sqref="E13:F14">
    <cfRule type="cellIs" dxfId="26" priority="16" stopIfTrue="1" operator="greaterThanOrEqual">
      <formula>0.95</formula>
    </cfRule>
    <cfRule type="cellIs" dxfId="25" priority="17" stopIfTrue="1" operator="greaterThanOrEqual">
      <formula>0.9</formula>
    </cfRule>
    <cfRule type="cellIs" dxfId="24" priority="18" stopIfTrue="1" operator="lessThan">
      <formula>0.9</formula>
    </cfRule>
  </conditionalFormatting>
  <conditionalFormatting sqref="D15:F16">
    <cfRule type="cellIs" dxfId="23" priority="19" stopIfTrue="1" operator="greaterThanOrEqual">
      <formula>0.5</formula>
    </cfRule>
    <cfRule type="cellIs" dxfId="22" priority="20" stopIfTrue="1" operator="greaterThanOrEqual">
      <formula>0.4</formula>
    </cfRule>
    <cfRule type="cellIs" dxfId="21" priority="21" stopIfTrue="1" operator="lessThan">
      <formula>0.4</formula>
    </cfRule>
  </conditionalFormatting>
  <conditionalFormatting sqref="E11:F11">
    <cfRule type="cellIs" dxfId="20" priority="22" stopIfTrue="1" operator="greaterThanOrEqual">
      <formula>1</formula>
    </cfRule>
    <cfRule type="cellIs" dxfId="19" priority="23" stopIfTrue="1" operator="greaterThanOrEqual">
      <formula>0.95</formula>
    </cfRule>
    <cfRule type="cellIs" dxfId="18" priority="24" stopIfTrue="1" operator="lessThan">
      <formula>0.95</formula>
    </cfRule>
  </conditionalFormatting>
  <conditionalFormatting sqref="D13">
    <cfRule type="cellIs" dxfId="17" priority="1" stopIfTrue="1" operator="greaterThanOrEqual">
      <formula>0.95</formula>
    </cfRule>
    <cfRule type="cellIs" dxfId="16" priority="2" stopIfTrue="1" operator="greaterThanOrEqual">
      <formula>0.9</formula>
    </cfRule>
    <cfRule type="cellIs" dxfId="15" priority="3" stopIfTrue="1" operator="lessThan">
      <formula>0.9</formula>
    </cfRule>
  </conditionalFormatting>
  <hyperlinks>
    <hyperlink ref="B24" r:id="rId1"/>
  </hyperlinks>
  <pageMargins left="0.75" right="0.75" top="1" bottom="1" header="0.51180555555555551" footer="0.5118055555555555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2:S51"/>
  <sheetViews>
    <sheetView topLeftCell="C1" workbookViewId="0">
      <selection activeCell="C36" sqref="C36"/>
    </sheetView>
  </sheetViews>
  <sheetFormatPr baseColWidth="10" defaultColWidth="7.6640625" defaultRowHeight="13" x14ac:dyDescent="0.15"/>
  <cols>
    <col min="1" max="1" width="13.83203125" style="1" customWidth="1"/>
    <col min="2" max="2" width="9.5" style="1" customWidth="1"/>
    <col min="3" max="3" width="12.5" style="1" customWidth="1"/>
    <col min="4" max="4" width="11.6640625" style="1" customWidth="1"/>
    <col min="5" max="5" width="12.5" style="1" customWidth="1"/>
    <col min="6" max="6" width="12.6640625" style="1" customWidth="1"/>
    <col min="7" max="7" width="13.33203125" style="1" customWidth="1"/>
    <col min="8" max="8" width="10" style="1" customWidth="1"/>
    <col min="9" max="9" width="13.1640625" style="1" customWidth="1"/>
    <col min="10" max="10" width="13.6640625" style="1" customWidth="1"/>
    <col min="11" max="11" width="12.5" style="1" customWidth="1"/>
    <col min="12" max="12" width="13.6640625" style="1" customWidth="1"/>
    <col min="13" max="13" width="12" style="1" bestFit="1" customWidth="1"/>
    <col min="14" max="14" width="10.6640625" style="1" customWidth="1"/>
    <col min="15" max="15" width="15.6640625" style="1" customWidth="1"/>
    <col min="16" max="16" width="12.83203125" style="1" customWidth="1"/>
    <col min="17" max="17" width="12" style="1" customWidth="1"/>
    <col min="18" max="18" width="13.1640625" style="1" customWidth="1"/>
    <col min="19" max="19" width="12.5" style="1" customWidth="1"/>
    <col min="20" max="20" width="10.33203125" style="1" customWidth="1"/>
    <col min="21" max="16384" width="7.6640625" style="1"/>
  </cols>
  <sheetData>
    <row r="2" spans="1:19" x14ac:dyDescent="0.15">
      <c r="A2" s="196" t="s">
        <v>137</v>
      </c>
      <c r="B2" s="196"/>
      <c r="C2" s="196"/>
      <c r="D2" s="29"/>
    </row>
    <row r="3" spans="1:19" x14ac:dyDescent="0.15">
      <c r="A3" s="6" t="s">
        <v>163</v>
      </c>
      <c r="B3" s="211" t="str">
        <f>Metrics!B3</f>
        <v>Scotgrid</v>
      </c>
      <c r="C3" s="211"/>
      <c r="D3" s="29"/>
    </row>
    <row r="4" spans="1:19" x14ac:dyDescent="0.15">
      <c r="A4" s="6" t="s">
        <v>166</v>
      </c>
      <c r="B4" s="212" t="str">
        <f>Metrics!B4</f>
        <v>Q316</v>
      </c>
      <c r="C4" s="212"/>
      <c r="D4" s="29"/>
      <c r="I4" s="30"/>
    </row>
    <row r="5" spans="1:19" x14ac:dyDescent="0.15">
      <c r="A5" s="10" t="s">
        <v>168</v>
      </c>
      <c r="B5" s="213" t="str">
        <f>Metrics!B5</f>
        <v>Gareth Roy</v>
      </c>
      <c r="C5" s="213"/>
      <c r="D5" s="29"/>
      <c r="I5" s="30"/>
      <c r="O5" s="31"/>
    </row>
    <row r="6" spans="1:19" x14ac:dyDescent="0.15">
      <c r="I6" s="30"/>
    </row>
    <row r="9" spans="1:19" ht="14" thickBot="1" x14ac:dyDescent="0.2">
      <c r="A9" s="32" t="s">
        <v>169</v>
      </c>
    </row>
    <row r="10" spans="1:19" ht="49.5" customHeight="1" x14ac:dyDescent="0.15">
      <c r="A10" s="164" t="s">
        <v>170</v>
      </c>
      <c r="B10" s="165" t="s">
        <v>171</v>
      </c>
      <c r="C10" s="166" t="s">
        <v>172</v>
      </c>
      <c r="D10" s="166"/>
      <c r="E10" s="166" t="s">
        <v>173</v>
      </c>
      <c r="F10" s="166" t="s">
        <v>190</v>
      </c>
      <c r="G10" s="167" t="s">
        <v>191</v>
      </c>
      <c r="I10" s="206" t="s">
        <v>35</v>
      </c>
      <c r="J10" s="206"/>
      <c r="K10" s="206"/>
      <c r="L10" s="206"/>
      <c r="M10" s="206"/>
      <c r="N10" s="34"/>
      <c r="O10" s="206" t="s">
        <v>229</v>
      </c>
      <c r="P10" s="206"/>
      <c r="Q10" s="206"/>
      <c r="R10" s="206"/>
      <c r="S10" s="206"/>
    </row>
    <row r="11" spans="1:19" x14ac:dyDescent="0.15">
      <c r="A11" s="169" t="s">
        <v>36</v>
      </c>
      <c r="B11" s="168" t="s">
        <v>211</v>
      </c>
      <c r="C11" s="168" t="s">
        <v>55</v>
      </c>
      <c r="D11" s="168"/>
      <c r="E11" s="168" t="s">
        <v>206</v>
      </c>
      <c r="F11" s="168" t="s">
        <v>206</v>
      </c>
      <c r="G11" s="170" t="s">
        <v>37</v>
      </c>
      <c r="I11" s="36" t="s">
        <v>170</v>
      </c>
      <c r="J11" s="37">
        <v>42552</v>
      </c>
      <c r="K11" s="37">
        <v>42583</v>
      </c>
      <c r="L11" s="37">
        <v>42614</v>
      </c>
      <c r="M11" s="38" t="s">
        <v>38</v>
      </c>
      <c r="O11" s="39" t="s">
        <v>170</v>
      </c>
      <c r="P11" s="37">
        <f>J11</f>
        <v>42552</v>
      </c>
      <c r="Q11" s="37">
        <f t="shared" ref="Q11:R11" si="0">K11</f>
        <v>42583</v>
      </c>
      <c r="R11" s="37">
        <f t="shared" si="0"/>
        <v>42614</v>
      </c>
      <c r="S11" s="40" t="s">
        <v>38</v>
      </c>
    </row>
    <row r="12" spans="1:19" ht="14" thickBot="1" x14ac:dyDescent="0.2">
      <c r="A12" s="169" t="s">
        <v>39</v>
      </c>
      <c r="B12" s="168" t="s">
        <v>211</v>
      </c>
      <c r="C12" s="168" t="s">
        <v>211</v>
      </c>
      <c r="D12" s="168"/>
      <c r="E12" s="168" t="s">
        <v>81</v>
      </c>
      <c r="F12" s="168" t="s">
        <v>148</v>
      </c>
      <c r="G12" s="170" t="s">
        <v>82</v>
      </c>
      <c r="I12" s="44" t="str">
        <f t="shared" ref="I12:I17" si="1">$A11</f>
        <v>DURHAM</v>
      </c>
      <c r="J12" s="194">
        <v>15812164</v>
      </c>
      <c r="K12" s="194">
        <v>16947272</v>
      </c>
      <c r="L12" s="195">
        <v>21150056</v>
      </c>
      <c r="M12" s="133">
        <f>SUM(J12:L12)</f>
        <v>53909492</v>
      </c>
      <c r="O12" s="40" t="str">
        <f t="shared" ref="O12:O17" si="2">$A11</f>
        <v>DURHAM</v>
      </c>
      <c r="P12" s="143">
        <v>15812174</v>
      </c>
      <c r="Q12" s="142">
        <v>16973607</v>
      </c>
      <c r="R12" s="142">
        <v>21200791</v>
      </c>
      <c r="S12" s="133">
        <f>SUM(P12:R12)</f>
        <v>53986572</v>
      </c>
    </row>
    <row r="13" spans="1:19" ht="14" thickBot="1" x14ac:dyDescent="0.2">
      <c r="A13" s="171" t="s">
        <v>40</v>
      </c>
      <c r="B13" s="172" t="s">
        <v>211</v>
      </c>
      <c r="C13" s="172" t="s">
        <v>211</v>
      </c>
      <c r="D13" s="172"/>
      <c r="E13" s="172" t="s">
        <v>41</v>
      </c>
      <c r="F13" s="172" t="s">
        <v>66</v>
      </c>
      <c r="G13" s="173" t="s">
        <v>37</v>
      </c>
      <c r="I13" s="47" t="str">
        <f t="shared" si="1"/>
        <v>ECDF</v>
      </c>
      <c r="J13" s="194">
        <v>3124293</v>
      </c>
      <c r="K13" s="194">
        <v>1485840</v>
      </c>
      <c r="L13" s="194">
        <v>2922843</v>
      </c>
      <c r="M13" s="133">
        <f t="shared" ref="M13:M19" si="3">SUM(J13:L13)</f>
        <v>7532976</v>
      </c>
      <c r="O13" s="40" t="str">
        <f t="shared" si="2"/>
        <v>ECDF</v>
      </c>
      <c r="P13" s="142">
        <v>3861923</v>
      </c>
      <c r="Q13" s="142">
        <v>1513170</v>
      </c>
      <c r="R13" s="142">
        <v>2985642</v>
      </c>
      <c r="S13" s="133">
        <f t="shared" ref="S13:S18" si="4">SUM(P13:R13)</f>
        <v>8360735</v>
      </c>
    </row>
    <row r="14" spans="1:19" ht="14" thickBot="1" x14ac:dyDescent="0.2">
      <c r="A14" s="160"/>
      <c r="B14" s="35"/>
      <c r="C14" s="35"/>
      <c r="D14" s="35"/>
      <c r="E14" s="35"/>
      <c r="F14" s="35"/>
      <c r="G14" s="161"/>
      <c r="I14" s="47" t="str">
        <f t="shared" si="1"/>
        <v>GLASGOW</v>
      </c>
      <c r="J14" s="194">
        <v>18518853</v>
      </c>
      <c r="K14" s="194">
        <v>16561455</v>
      </c>
      <c r="L14" s="194">
        <v>20139590</v>
      </c>
      <c r="M14" s="133">
        <f>SUM(J14:L14)</f>
        <v>55219898</v>
      </c>
      <c r="O14" s="40" t="str">
        <f t="shared" si="2"/>
        <v>GLASGOW</v>
      </c>
      <c r="P14" s="142">
        <v>23380194</v>
      </c>
      <c r="Q14" s="142">
        <v>23475816</v>
      </c>
      <c r="R14" s="142">
        <v>26079954</v>
      </c>
      <c r="S14" s="133">
        <f>SUM(P14:R14)</f>
        <v>72935964</v>
      </c>
    </row>
    <row r="15" spans="1:19" ht="14" thickBot="1" x14ac:dyDescent="0.2">
      <c r="A15" s="160"/>
      <c r="B15" s="35"/>
      <c r="C15" s="35"/>
      <c r="D15" s="35"/>
      <c r="E15" s="35"/>
      <c r="F15" s="35"/>
      <c r="G15" s="161"/>
      <c r="I15" s="47">
        <f t="shared" si="1"/>
        <v>0</v>
      </c>
      <c r="M15" s="133">
        <f t="shared" si="3"/>
        <v>0</v>
      </c>
      <c r="O15" s="40">
        <f t="shared" si="2"/>
        <v>0</v>
      </c>
      <c r="S15" s="46">
        <f t="shared" si="4"/>
        <v>0</v>
      </c>
    </row>
    <row r="16" spans="1:19" ht="14" thickBot="1" x14ac:dyDescent="0.2">
      <c r="A16" s="160"/>
      <c r="B16" s="35"/>
      <c r="C16" s="35"/>
      <c r="D16" s="35"/>
      <c r="E16" s="35"/>
      <c r="F16" s="35"/>
      <c r="G16" s="161"/>
      <c r="I16" s="47">
        <f t="shared" si="1"/>
        <v>0</v>
      </c>
      <c r="M16" s="46">
        <f t="shared" si="3"/>
        <v>0</v>
      </c>
      <c r="O16" s="40">
        <f t="shared" si="2"/>
        <v>0</v>
      </c>
      <c r="S16" s="48">
        <f t="shared" si="4"/>
        <v>0</v>
      </c>
    </row>
    <row r="17" spans="1:19" ht="14" thickBot="1" x14ac:dyDescent="0.2">
      <c r="A17" s="162"/>
      <c r="B17" s="35"/>
      <c r="C17" s="35"/>
      <c r="D17" s="35"/>
      <c r="E17" s="35"/>
      <c r="F17" s="35"/>
      <c r="G17" s="161"/>
      <c r="I17" s="47">
        <f t="shared" si="1"/>
        <v>0</v>
      </c>
      <c r="M17" s="45">
        <f t="shared" si="3"/>
        <v>0</v>
      </c>
      <c r="O17" s="40">
        <f t="shared" si="2"/>
        <v>0</v>
      </c>
      <c r="S17" s="46">
        <f t="shared" si="4"/>
        <v>0</v>
      </c>
    </row>
    <row r="18" spans="1:19" x14ac:dyDescent="0.15">
      <c r="A18" s="163"/>
      <c r="B18" s="77"/>
      <c r="C18" s="77"/>
      <c r="D18" s="77"/>
      <c r="E18" s="77"/>
      <c r="F18" s="77"/>
      <c r="G18" s="77"/>
      <c r="I18" s="50"/>
      <c r="J18" s="42"/>
      <c r="K18" s="42"/>
      <c r="L18" s="42"/>
      <c r="M18" s="46">
        <f t="shared" si="3"/>
        <v>0</v>
      </c>
      <c r="O18" s="40"/>
      <c r="P18" s="42"/>
      <c r="Q18" s="42"/>
      <c r="R18" s="42"/>
      <c r="S18" s="46">
        <f t="shared" si="4"/>
        <v>0</v>
      </c>
    </row>
    <row r="19" spans="1:19" x14ac:dyDescent="0.15">
      <c r="I19" s="40" t="s">
        <v>42</v>
      </c>
      <c r="J19" s="45">
        <f>SUM(J12:J17)</f>
        <v>37455310</v>
      </c>
      <c r="K19" s="45">
        <f>SUM(K12:K17)</f>
        <v>34994567</v>
      </c>
      <c r="L19" s="45">
        <f>SUM(L12:L17)</f>
        <v>44212489</v>
      </c>
      <c r="M19" s="46">
        <f t="shared" si="3"/>
        <v>116662366</v>
      </c>
      <c r="O19" s="40" t="s">
        <v>38</v>
      </c>
      <c r="P19" s="46">
        <f>SUM(P12:P18)</f>
        <v>43054291</v>
      </c>
      <c r="Q19" s="46">
        <f>SUM(Q12:Q18)</f>
        <v>41962593</v>
      </c>
      <c r="R19" s="46">
        <f>SUM(R12:R18)</f>
        <v>50266387</v>
      </c>
      <c r="S19" s="46">
        <f>SUM(S12:S18)</f>
        <v>135283271</v>
      </c>
    </row>
    <row r="20" spans="1:19" x14ac:dyDescent="0.15">
      <c r="A20" s="32" t="s">
        <v>138</v>
      </c>
    </row>
    <row r="21" spans="1:19" ht="13.5" customHeight="1" x14ac:dyDescent="0.15"/>
    <row r="22" spans="1:19" ht="28.5" customHeight="1" x14ac:dyDescent="0.15">
      <c r="A22" s="33"/>
      <c r="B22" s="207" t="s">
        <v>141</v>
      </c>
      <c r="C22" s="207"/>
      <c r="D22" s="208" t="s">
        <v>239</v>
      </c>
      <c r="E22" s="208"/>
      <c r="F22" s="209" t="s">
        <v>142</v>
      </c>
      <c r="G22" s="209"/>
      <c r="H22" s="209"/>
      <c r="I22" s="209"/>
      <c r="J22" s="209"/>
      <c r="K22" s="209"/>
      <c r="L22" s="209"/>
      <c r="M22" s="209"/>
      <c r="N22" s="209"/>
      <c r="O22" s="209"/>
    </row>
    <row r="23" spans="1:19" ht="52" x14ac:dyDescent="0.15">
      <c r="A23" s="51" t="s">
        <v>170</v>
      </c>
      <c r="B23" s="52" t="s">
        <v>143</v>
      </c>
      <c r="C23" s="53" t="s">
        <v>44</v>
      </c>
      <c r="D23" s="54" t="s">
        <v>45</v>
      </c>
      <c r="E23" s="55" t="s">
        <v>44</v>
      </c>
      <c r="F23" s="56" t="s">
        <v>46</v>
      </c>
      <c r="G23" s="56" t="s">
        <v>47</v>
      </c>
      <c r="H23" s="56" t="s">
        <v>48</v>
      </c>
      <c r="I23" s="56" t="s">
        <v>20</v>
      </c>
      <c r="J23" s="56" t="s">
        <v>21</v>
      </c>
      <c r="K23" s="56" t="s">
        <v>123</v>
      </c>
      <c r="L23" s="56" t="s">
        <v>124</v>
      </c>
      <c r="M23" s="56" t="s">
        <v>63</v>
      </c>
      <c r="N23" s="56" t="s">
        <v>105</v>
      </c>
      <c r="O23" s="56" t="s">
        <v>106</v>
      </c>
    </row>
    <row r="24" spans="1:19" ht="14" thickBot="1" x14ac:dyDescent="0.2">
      <c r="A24" s="57" t="str">
        <f>A11</f>
        <v>DURHAM</v>
      </c>
      <c r="B24" s="58">
        <v>35054</v>
      </c>
      <c r="C24" s="58">
        <v>240.417</v>
      </c>
      <c r="D24" s="59">
        <v>1354</v>
      </c>
      <c r="E24" s="60">
        <v>39</v>
      </c>
      <c r="F24" s="61">
        <f t="shared" ref="F24:G26" si="5">B24/D24</f>
        <v>25.889217134416544</v>
      </c>
      <c r="G24" s="61">
        <f t="shared" si="5"/>
        <v>6.164538461538462</v>
      </c>
      <c r="H24" s="62">
        <f>(B24/$B$27)</f>
        <v>0.38479862124987652</v>
      </c>
      <c r="I24" s="62">
        <f>(C24/$C$27)</f>
        <v>5.6884353815536901E-2</v>
      </c>
      <c r="J24" s="63">
        <f>M12</f>
        <v>53909492</v>
      </c>
      <c r="K24" s="62">
        <f>J24/$J$27</f>
        <v>0.46209839426709381</v>
      </c>
      <c r="L24" s="46">
        <v>2184</v>
      </c>
      <c r="M24" s="46">
        <f>L24*B24</f>
        <v>76557936</v>
      </c>
      <c r="N24" s="62">
        <f>J24/M24</f>
        <v>0.70416595348129551</v>
      </c>
      <c r="O24" s="62">
        <f>S12/M24</f>
        <v>0.70517277268289991</v>
      </c>
    </row>
    <row r="25" spans="1:19" ht="14" thickBot="1" x14ac:dyDescent="0.2">
      <c r="A25" s="57" t="str">
        <f>A12</f>
        <v>ECDF</v>
      </c>
      <c r="B25" s="58">
        <v>10000</v>
      </c>
      <c r="C25" s="58">
        <v>1133</v>
      </c>
      <c r="D25" s="64">
        <v>4652</v>
      </c>
      <c r="E25" s="65">
        <v>540</v>
      </c>
      <c r="F25" s="61">
        <f t="shared" si="5"/>
        <v>2.1496130696474633</v>
      </c>
      <c r="G25" s="61">
        <f t="shared" si="5"/>
        <v>2.0981481481481481</v>
      </c>
      <c r="H25" s="62">
        <f>(B25/$B$27)</f>
        <v>0.10977309900435799</v>
      </c>
      <c r="I25" s="62">
        <f>(C25/$C$27)</f>
        <v>0.26807577198369215</v>
      </c>
      <c r="J25" s="63">
        <f>M13</f>
        <v>7532976</v>
      </c>
      <c r="K25" s="62">
        <f>J25/$J$27</f>
        <v>6.4570745976470251E-2</v>
      </c>
      <c r="L25" s="46">
        <v>2184</v>
      </c>
      <c r="M25" s="46">
        <f>L25*B25</f>
        <v>21840000</v>
      </c>
      <c r="N25" s="62">
        <f>J25/M25</f>
        <v>0.34491648351648352</v>
      </c>
      <c r="O25" s="62">
        <f>S13/M25</f>
        <v>0.38281753663003665</v>
      </c>
    </row>
    <row r="26" spans="1:19" ht="14" thickBot="1" x14ac:dyDescent="0.2">
      <c r="A26" s="66" t="str">
        <f>A13</f>
        <v>GLASGOW</v>
      </c>
      <c r="B26" s="58">
        <v>46043</v>
      </c>
      <c r="C26" s="58">
        <v>2853</v>
      </c>
      <c r="D26" s="67">
        <v>12181</v>
      </c>
      <c r="E26" s="68">
        <v>1617</v>
      </c>
      <c r="F26" s="61">
        <f t="shared" si="5"/>
        <v>3.7799031278220179</v>
      </c>
      <c r="G26" s="61">
        <f t="shared" si="5"/>
        <v>1.764378478664193</v>
      </c>
      <c r="H26" s="62">
        <f>(B26/$B$27)</f>
        <v>0.50542827974576554</v>
      </c>
      <c r="I26" s="62">
        <f>(C26/$C$27)</f>
        <v>0.67503987420077105</v>
      </c>
      <c r="J26" s="63">
        <f>M14</f>
        <v>55219898</v>
      </c>
      <c r="K26" s="62">
        <f>J26/$J$27</f>
        <v>0.47333085975643596</v>
      </c>
      <c r="L26" s="46">
        <v>2184</v>
      </c>
      <c r="M26" s="46">
        <f>L26*B26</f>
        <v>100557912</v>
      </c>
      <c r="N26" s="62">
        <f>J26/M26</f>
        <v>0.54913528833017133</v>
      </c>
      <c r="O26" s="62">
        <f>S14/M26</f>
        <v>0.72531303155936655</v>
      </c>
    </row>
    <row r="27" spans="1:19" x14ac:dyDescent="0.15">
      <c r="A27" s="69" t="s">
        <v>107</v>
      </c>
      <c r="B27" s="70">
        <f>SUM(B24:B26)</f>
        <v>91097</v>
      </c>
      <c r="C27" s="71">
        <f>SUM(C24:C26)</f>
        <v>4226.4169999999995</v>
      </c>
      <c r="D27" s="72">
        <f>SUM(D24:D26)</f>
        <v>18187</v>
      </c>
      <c r="E27" s="73">
        <f>SUM(E24:E26)</f>
        <v>2196</v>
      </c>
      <c r="F27" s="61">
        <f>B27/D27</f>
        <v>5.008907461373509</v>
      </c>
      <c r="G27" s="61">
        <f>C27/E27</f>
        <v>1.9245979052823312</v>
      </c>
      <c r="H27" s="62">
        <f>(B27/$B$27)</f>
        <v>1</v>
      </c>
      <c r="I27" s="62">
        <f>(C27/$C$27)</f>
        <v>1</v>
      </c>
      <c r="J27" s="45">
        <f>SUM(J24:J26)</f>
        <v>116662366</v>
      </c>
      <c r="K27" s="62">
        <f>J27/$J$27</f>
        <v>1</v>
      </c>
      <c r="L27" s="46">
        <f>$L$24</f>
        <v>2184</v>
      </c>
      <c r="M27" s="46">
        <f>L27*B27</f>
        <v>198955848</v>
      </c>
      <c r="N27" s="62">
        <f>J27/M27</f>
        <v>0.58637314345241065</v>
      </c>
      <c r="O27" s="62">
        <f>S19/M27</f>
        <v>0.67996629583866264</v>
      </c>
    </row>
    <row r="29" spans="1:19" x14ac:dyDescent="0.15">
      <c r="B29" s="74" t="s">
        <v>176</v>
      </c>
      <c r="F29" s="75"/>
    </row>
    <row r="30" spans="1:19" x14ac:dyDescent="0.15">
      <c r="B30" s="76" t="s">
        <v>247</v>
      </c>
      <c r="K30" s="75" t="s">
        <v>177</v>
      </c>
      <c r="L30" s="210" t="s">
        <v>3</v>
      </c>
      <c r="M30" s="210"/>
      <c r="O30" s="30"/>
    </row>
    <row r="31" spans="1:19" x14ac:dyDescent="0.15">
      <c r="D31" s="77"/>
      <c r="E31" s="77"/>
      <c r="F31" s="78"/>
      <c r="G31" s="30"/>
      <c r="H31" s="30"/>
      <c r="K31" s="75" t="s">
        <v>4</v>
      </c>
      <c r="L31" s="1">
        <v>2184</v>
      </c>
    </row>
    <row r="32" spans="1:19" x14ac:dyDescent="0.15">
      <c r="A32" s="79" t="s">
        <v>170</v>
      </c>
      <c r="B32" s="205" t="s">
        <v>251</v>
      </c>
      <c r="C32" s="205"/>
      <c r="D32" s="205"/>
      <c r="E32" s="75" t="s">
        <v>210</v>
      </c>
      <c r="F32" s="80"/>
      <c r="G32" s="30"/>
      <c r="H32" s="30"/>
      <c r="K32" s="75" t="s">
        <v>130</v>
      </c>
      <c r="L32" s="1">
        <v>2208</v>
      </c>
    </row>
    <row r="33" spans="1:16" ht="14" thickBot="1" x14ac:dyDescent="0.2">
      <c r="A33" s="79"/>
      <c r="B33" s="81" t="s">
        <v>131</v>
      </c>
      <c r="C33" s="81" t="s">
        <v>132</v>
      </c>
      <c r="D33" s="81" t="s">
        <v>133</v>
      </c>
      <c r="E33" s="81" t="s">
        <v>134</v>
      </c>
      <c r="F33" s="82"/>
      <c r="K33" s="75" t="s">
        <v>135</v>
      </c>
      <c r="L33" s="1">
        <v>2208</v>
      </c>
    </row>
    <row r="34" spans="1:16" ht="14" thickBot="1" x14ac:dyDescent="0.2">
      <c r="A34" s="79" t="str">
        <f>A11</f>
        <v>DURHAM</v>
      </c>
      <c r="B34" s="79">
        <v>264</v>
      </c>
      <c r="C34" s="136">
        <v>35054</v>
      </c>
      <c r="D34" s="137">
        <v>240.417</v>
      </c>
      <c r="E34" s="134">
        <v>2419200</v>
      </c>
      <c r="F34" s="82" t="str">
        <f>A11</f>
        <v>DURHAM</v>
      </c>
      <c r="N34" s="34"/>
    </row>
    <row r="35" spans="1:16" ht="14" thickBot="1" x14ac:dyDescent="0.2">
      <c r="A35" s="79" t="str">
        <f>A12</f>
        <v>ECDF</v>
      </c>
      <c r="B35" s="79">
        <v>568</v>
      </c>
      <c r="C35" s="136">
        <v>10000</v>
      </c>
      <c r="D35" s="137">
        <v>1133</v>
      </c>
      <c r="E35" s="134">
        <v>10812256</v>
      </c>
      <c r="F35" s="82" t="str">
        <f>A12</f>
        <v>ECDF</v>
      </c>
      <c r="G35" s="75"/>
    </row>
    <row r="36" spans="1:16" ht="14" thickBot="1" x14ac:dyDescent="0.2">
      <c r="A36" s="79" t="str">
        <f>A13</f>
        <v>GLASGOW</v>
      </c>
      <c r="B36" s="79">
        <v>573</v>
      </c>
      <c r="C36" s="136">
        <v>46043</v>
      </c>
      <c r="D36" s="137">
        <v>2853</v>
      </c>
      <c r="E36" s="134">
        <v>8469816</v>
      </c>
      <c r="F36" s="82" t="str">
        <f>A13</f>
        <v>GLASGOW</v>
      </c>
    </row>
    <row r="37" spans="1:16" x14ac:dyDescent="0.15">
      <c r="A37" s="79" t="s">
        <v>107</v>
      </c>
      <c r="B37" s="79"/>
      <c r="C37" s="135"/>
      <c r="D37" s="70"/>
      <c r="E37" s="70"/>
    </row>
    <row r="39" spans="1:16" x14ac:dyDescent="0.15">
      <c r="A39" s="75" t="s">
        <v>112</v>
      </c>
    </row>
    <row r="40" spans="1:16" x14ac:dyDescent="0.15">
      <c r="A40" s="75" t="s">
        <v>56</v>
      </c>
    </row>
    <row r="45" spans="1:16" ht="25" x14ac:dyDescent="0.25">
      <c r="M45" s="83"/>
      <c r="N45" s="83"/>
      <c r="O45" s="83"/>
      <c r="P45" s="83"/>
    </row>
    <row r="51" spans="7:7" x14ac:dyDescent="0.15">
      <c r="G51" s="75"/>
    </row>
  </sheetData>
  <mergeCells count="11">
    <mergeCell ref="A2:C2"/>
    <mergeCell ref="B3:C3"/>
    <mergeCell ref="B4:C4"/>
    <mergeCell ref="B5:C5"/>
    <mergeCell ref="I10:M10"/>
    <mergeCell ref="B32:D32"/>
    <mergeCell ref="O10:S10"/>
    <mergeCell ref="B22:C22"/>
    <mergeCell ref="D22:E22"/>
    <mergeCell ref="F22:O22"/>
    <mergeCell ref="L30:M30"/>
  </mergeCells>
  <phoneticPr fontId="8" type="noConversion"/>
  <conditionalFormatting sqref="C27">
    <cfRule type="cellIs" dxfId="14" priority="30" stopIfTrue="1" operator="greaterThanOrEqual">
      <formula>E27</formula>
    </cfRule>
    <cfRule type="cellIs" dxfId="13" priority="31" stopIfTrue="1" operator="lessThan">
      <formula>E27</formula>
    </cfRule>
  </conditionalFormatting>
  <conditionalFormatting sqref="F24:G27">
    <cfRule type="cellIs" dxfId="12" priority="32" stopIfTrue="1" operator="greaterThanOrEqual">
      <formula>1</formula>
    </cfRule>
    <cfRule type="cellIs" dxfId="11" priority="33" stopIfTrue="1" operator="greaterThanOrEqual">
      <formula>0.95</formula>
    </cfRule>
    <cfRule type="cellIs" dxfId="10" priority="34" stopIfTrue="1" operator="lessThan">
      <formula>0.95</formula>
    </cfRule>
  </conditionalFormatting>
  <conditionalFormatting sqref="C34:D35">
    <cfRule type="cellIs" dxfId="9" priority="1" stopIfTrue="1" operator="between">
      <formula>1.1*B24</formula>
      <formula>1.2*B24</formula>
    </cfRule>
    <cfRule type="cellIs" dxfId="8" priority="2" stopIfTrue="1" operator="between">
      <formula>0.9*B24</formula>
      <formula>0.8*B24</formula>
    </cfRule>
    <cfRule type="cellIs" dxfId="7" priority="3" stopIfTrue="1" operator="lessThan">
      <formula>0.8*B24</formula>
    </cfRule>
    <cfRule type="cellIs" dxfId="6" priority="4" stopIfTrue="1" operator="greaterThan">
      <formula>1.2*B24</formula>
    </cfRule>
  </conditionalFormatting>
  <conditionalFormatting sqref="C36:D36">
    <cfRule type="cellIs" dxfId="5" priority="39" stopIfTrue="1" operator="between">
      <formula>1.1*B26</formula>
      <formula>1.2*B26</formula>
    </cfRule>
    <cfRule type="cellIs" dxfId="4" priority="40" stopIfTrue="1" operator="between">
      <formula>0.9*B26</formula>
      <formula>0.8*B26</formula>
    </cfRule>
    <cfRule type="cellIs" dxfId="3" priority="41" stopIfTrue="1" operator="lessThan">
      <formula>0.8*B26</formula>
    </cfRule>
    <cfRule type="cellIs" dxfId="2" priority="42" stopIfTrue="1" operator="greaterThan">
      <formula>1.2*B26</formula>
    </cfRule>
  </conditionalFormatting>
  <pageMargins left="0.75" right="0.75" top="1" bottom="1" header="0.51180555555555551" footer="0.5118055555555555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AP37"/>
  <sheetViews>
    <sheetView zoomScale="90" zoomScaleNormal="90" zoomScalePageLayoutView="90" workbookViewId="0">
      <selection activeCell="C33" sqref="C33"/>
    </sheetView>
  </sheetViews>
  <sheetFormatPr baseColWidth="10" defaultColWidth="8.83203125" defaultRowHeight="13" x14ac:dyDescent="0.15"/>
  <cols>
    <col min="1" max="1" width="8.83203125" style="1"/>
    <col min="2" max="2" width="30.33203125" style="1" bestFit="1" customWidth="1"/>
    <col min="3" max="3" width="7.33203125" style="1" customWidth="1"/>
    <col min="4" max="4" width="5.83203125" style="1" customWidth="1"/>
    <col min="5" max="10" width="4.6640625" style="1" customWidth="1"/>
    <col min="11" max="11" width="7.6640625" style="1" customWidth="1"/>
    <col min="12" max="35" width="4.6640625" style="1" customWidth="1"/>
    <col min="36" max="36" width="5.83203125" style="1" customWidth="1"/>
    <col min="37" max="37" width="6" style="1" customWidth="1"/>
    <col min="38" max="38" width="5.33203125" style="1" customWidth="1"/>
    <col min="39" max="40" width="4.33203125" style="1" customWidth="1"/>
    <col min="41" max="16384" width="8.83203125" style="1"/>
  </cols>
  <sheetData>
    <row r="2" spans="2:42" x14ac:dyDescent="0.15">
      <c r="B2" s="196" t="s">
        <v>137</v>
      </c>
      <c r="C2" s="196"/>
      <c r="D2" s="196"/>
      <c r="E2" s="196"/>
      <c r="F2" s="196"/>
    </row>
    <row r="3" spans="2:42" x14ac:dyDescent="0.15">
      <c r="B3" s="84" t="s">
        <v>163</v>
      </c>
      <c r="C3" s="214" t="s">
        <v>57</v>
      </c>
      <c r="D3" s="214"/>
      <c r="E3" s="214"/>
      <c r="F3" s="214"/>
    </row>
    <row r="4" spans="2:42" x14ac:dyDescent="0.15">
      <c r="B4" s="6" t="s">
        <v>166</v>
      </c>
      <c r="C4" s="215" t="str">
        <f>Metrics!B4</f>
        <v>Q316</v>
      </c>
      <c r="D4" s="215"/>
      <c r="E4" s="215"/>
      <c r="F4" s="215"/>
    </row>
    <row r="5" spans="2:42" x14ac:dyDescent="0.15">
      <c r="B5" s="10" t="s">
        <v>168</v>
      </c>
      <c r="C5" s="213" t="str">
        <f>Metrics!B5</f>
        <v>Gareth Roy</v>
      </c>
      <c r="D5" s="213"/>
      <c r="E5" s="213"/>
      <c r="F5" s="213"/>
    </row>
    <row r="6" spans="2:42" x14ac:dyDescent="0.15">
      <c r="B6" s="85"/>
      <c r="C6" s="86"/>
      <c r="D6" s="87"/>
      <c r="E6" s="87"/>
      <c r="F6" s="87"/>
    </row>
    <row r="7" spans="2:42" x14ac:dyDescent="0.15">
      <c r="B7" s="85" t="s">
        <v>58</v>
      </c>
      <c r="D7" s="87"/>
      <c r="E7" s="87"/>
      <c r="F7" s="87"/>
    </row>
    <row r="8" spans="2:42" ht="14" thickBot="1" x14ac:dyDescent="0.2"/>
    <row r="9" spans="2:42" hidden="1" x14ac:dyDescent="0.15">
      <c r="B9" s="32" t="s">
        <v>115</v>
      </c>
    </row>
    <row r="10" spans="2:42" ht="75.75" customHeight="1" thickBot="1" x14ac:dyDescent="0.2">
      <c r="B10" s="17" t="s">
        <v>170</v>
      </c>
      <c r="C10" s="88" t="s">
        <v>116</v>
      </c>
      <c r="D10" s="89" t="s">
        <v>117</v>
      </c>
      <c r="E10" s="89" t="s">
        <v>118</v>
      </c>
      <c r="F10" s="89" t="s">
        <v>119</v>
      </c>
      <c r="G10" s="89" t="s">
        <v>120</v>
      </c>
      <c r="H10" s="89" t="s">
        <v>121</v>
      </c>
      <c r="I10" s="89" t="s">
        <v>122</v>
      </c>
      <c r="J10" s="89" t="s">
        <v>145</v>
      </c>
      <c r="K10" s="89" t="s">
        <v>146</v>
      </c>
      <c r="L10" s="89" t="s">
        <v>147</v>
      </c>
      <c r="M10" s="89" t="s">
        <v>64</v>
      </c>
      <c r="N10" s="89" t="s">
        <v>207</v>
      </c>
      <c r="O10" s="89" t="s">
        <v>54</v>
      </c>
      <c r="P10" s="89" t="s">
        <v>181</v>
      </c>
      <c r="Q10" s="89" t="s">
        <v>182</v>
      </c>
      <c r="R10" s="89" t="s">
        <v>183</v>
      </c>
      <c r="S10" s="89" t="s">
        <v>184</v>
      </c>
      <c r="T10" s="89" t="s">
        <v>185</v>
      </c>
      <c r="U10" s="89" t="s">
        <v>218</v>
      </c>
      <c r="V10" s="89" t="s">
        <v>217</v>
      </c>
      <c r="W10" s="89" t="s">
        <v>186</v>
      </c>
      <c r="X10" s="89" t="s">
        <v>187</v>
      </c>
      <c r="Y10" s="89" t="s">
        <v>188</v>
      </c>
      <c r="Z10" s="89" t="s">
        <v>189</v>
      </c>
      <c r="AA10" s="89" t="s">
        <v>83</v>
      </c>
      <c r="AB10" s="89" t="s">
        <v>92</v>
      </c>
      <c r="AC10" s="89" t="s">
        <v>93</v>
      </c>
      <c r="AD10" s="89" t="s">
        <v>94</v>
      </c>
      <c r="AE10" s="89" t="s">
        <v>95</v>
      </c>
      <c r="AF10" s="89" t="s">
        <v>96</v>
      </c>
      <c r="AG10" s="89" t="s">
        <v>97</v>
      </c>
      <c r="AH10" s="89" t="s">
        <v>98</v>
      </c>
      <c r="AI10" s="89" t="s">
        <v>99</v>
      </c>
      <c r="AJ10" s="89" t="s">
        <v>100</v>
      </c>
      <c r="AK10" s="89" t="s">
        <v>101</v>
      </c>
      <c r="AL10" s="89" t="s">
        <v>102</v>
      </c>
      <c r="AM10" s="89" t="s">
        <v>104</v>
      </c>
      <c r="AN10" s="89" t="s">
        <v>214</v>
      </c>
      <c r="AO10" s="89" t="s">
        <v>157</v>
      </c>
      <c r="AP10" s="17" t="s">
        <v>38</v>
      </c>
    </row>
    <row r="11" spans="2:42" ht="14" thickBot="1" x14ac:dyDescent="0.2">
      <c r="B11" s="90" t="s">
        <v>36</v>
      </c>
      <c r="C11" s="41">
        <v>0</v>
      </c>
      <c r="D11" s="42">
        <v>1</v>
      </c>
      <c r="E11" s="42">
        <v>0</v>
      </c>
      <c r="F11" s="42">
        <v>0</v>
      </c>
      <c r="G11" s="42">
        <v>0</v>
      </c>
      <c r="H11" s="42">
        <v>1</v>
      </c>
      <c r="I11" s="42">
        <v>1</v>
      </c>
      <c r="J11" s="42">
        <v>0</v>
      </c>
      <c r="K11" s="42">
        <v>1</v>
      </c>
      <c r="L11" s="42">
        <v>1</v>
      </c>
      <c r="M11" s="42">
        <v>1</v>
      </c>
      <c r="N11" s="42">
        <v>0</v>
      </c>
      <c r="O11" s="42">
        <v>0</v>
      </c>
      <c r="P11" s="42">
        <v>0</v>
      </c>
      <c r="Q11" s="42">
        <v>0</v>
      </c>
      <c r="R11" s="42">
        <v>0</v>
      </c>
      <c r="S11" s="42">
        <v>1</v>
      </c>
      <c r="T11" s="42">
        <v>0</v>
      </c>
      <c r="U11" s="42">
        <v>0</v>
      </c>
      <c r="V11" s="42">
        <v>0</v>
      </c>
      <c r="W11" s="42">
        <v>1</v>
      </c>
      <c r="X11" s="42">
        <v>1</v>
      </c>
      <c r="Y11" s="42">
        <v>0</v>
      </c>
      <c r="Z11" s="42">
        <v>0</v>
      </c>
      <c r="AA11" s="42">
        <v>0</v>
      </c>
      <c r="AB11" s="42">
        <v>0</v>
      </c>
      <c r="AC11" s="42">
        <v>0</v>
      </c>
      <c r="AD11" s="42">
        <v>1</v>
      </c>
      <c r="AE11" s="42">
        <v>1</v>
      </c>
      <c r="AF11" s="42">
        <v>1</v>
      </c>
      <c r="AG11" s="42">
        <v>0</v>
      </c>
      <c r="AH11" s="42">
        <v>0</v>
      </c>
      <c r="AI11" s="42">
        <v>0</v>
      </c>
      <c r="AJ11" s="42">
        <v>0</v>
      </c>
      <c r="AK11" s="42">
        <v>0</v>
      </c>
      <c r="AL11" s="42">
        <v>0</v>
      </c>
      <c r="AM11" s="42">
        <v>0</v>
      </c>
      <c r="AN11" s="43">
        <v>0</v>
      </c>
      <c r="AO11" s="91">
        <v>1</v>
      </c>
      <c r="AP11" s="92">
        <f t="shared" ref="AP11:AP16" si="0">SUM(C11:AO11)</f>
        <v>13</v>
      </c>
    </row>
    <row r="12" spans="2:42" ht="14" thickBot="1" x14ac:dyDescent="0.2">
      <c r="B12" s="90" t="s">
        <v>39</v>
      </c>
      <c r="C12" s="41">
        <v>0</v>
      </c>
      <c r="D12" s="42">
        <v>1</v>
      </c>
      <c r="E12" s="42">
        <v>0</v>
      </c>
      <c r="F12" s="42">
        <v>0</v>
      </c>
      <c r="G12" s="42">
        <v>0</v>
      </c>
      <c r="H12" s="42">
        <v>0</v>
      </c>
      <c r="I12" s="42">
        <v>0</v>
      </c>
      <c r="J12" s="42">
        <v>0</v>
      </c>
      <c r="K12" s="42">
        <v>1</v>
      </c>
      <c r="L12" s="42">
        <v>1</v>
      </c>
      <c r="M12" s="42">
        <v>0</v>
      </c>
      <c r="N12" s="42">
        <v>1</v>
      </c>
      <c r="O12" s="42">
        <v>0</v>
      </c>
      <c r="P12" s="42">
        <v>0</v>
      </c>
      <c r="Q12" s="42">
        <v>0</v>
      </c>
      <c r="R12" s="42">
        <v>0</v>
      </c>
      <c r="S12" s="42">
        <v>1</v>
      </c>
      <c r="T12" s="42">
        <v>0</v>
      </c>
      <c r="U12" s="42">
        <v>1</v>
      </c>
      <c r="V12" s="42">
        <v>1</v>
      </c>
      <c r="W12" s="42">
        <v>0</v>
      </c>
      <c r="X12" s="42">
        <v>1</v>
      </c>
      <c r="Y12" s="42">
        <v>0</v>
      </c>
      <c r="Z12" s="42">
        <v>0</v>
      </c>
      <c r="AA12" s="42">
        <v>0</v>
      </c>
      <c r="AB12" s="42">
        <v>0</v>
      </c>
      <c r="AC12" s="42">
        <v>0</v>
      </c>
      <c r="AD12" s="42">
        <v>1</v>
      </c>
      <c r="AE12" s="42">
        <v>0</v>
      </c>
      <c r="AF12" s="42">
        <v>0</v>
      </c>
      <c r="AG12" s="42">
        <v>0</v>
      </c>
      <c r="AH12" s="42">
        <v>0</v>
      </c>
      <c r="AI12" s="42">
        <v>0</v>
      </c>
      <c r="AJ12" s="42">
        <v>0</v>
      </c>
      <c r="AK12" s="42">
        <v>0</v>
      </c>
      <c r="AL12" s="42">
        <v>0</v>
      </c>
      <c r="AM12" s="42">
        <v>0</v>
      </c>
      <c r="AN12" s="43">
        <v>0</v>
      </c>
      <c r="AO12" s="91">
        <v>0</v>
      </c>
      <c r="AP12" s="92">
        <f t="shared" si="0"/>
        <v>9</v>
      </c>
    </row>
    <row r="13" spans="2:42" ht="14" thickBot="1" x14ac:dyDescent="0.2">
      <c r="B13" s="90" t="s">
        <v>40</v>
      </c>
      <c r="C13" s="41">
        <v>0</v>
      </c>
      <c r="D13" s="42">
        <v>1</v>
      </c>
      <c r="E13" s="42">
        <v>0</v>
      </c>
      <c r="F13" s="42">
        <v>0</v>
      </c>
      <c r="G13" s="42">
        <v>0</v>
      </c>
      <c r="H13" s="42">
        <v>0</v>
      </c>
      <c r="I13" s="42">
        <v>0</v>
      </c>
      <c r="J13" s="42">
        <v>0</v>
      </c>
      <c r="K13" s="42">
        <v>1</v>
      </c>
      <c r="L13" s="42">
        <v>1</v>
      </c>
      <c r="M13" s="42">
        <v>0</v>
      </c>
      <c r="N13" s="42">
        <v>1</v>
      </c>
      <c r="O13" s="42">
        <v>1</v>
      </c>
      <c r="P13" s="42">
        <v>0</v>
      </c>
      <c r="Q13" s="42">
        <v>0</v>
      </c>
      <c r="R13" s="42">
        <v>0</v>
      </c>
      <c r="S13" s="42">
        <v>1</v>
      </c>
      <c r="T13" s="42">
        <v>0</v>
      </c>
      <c r="U13" s="42">
        <v>0</v>
      </c>
      <c r="V13" s="42">
        <v>0</v>
      </c>
      <c r="W13" s="42">
        <v>1</v>
      </c>
      <c r="X13" s="42">
        <v>1</v>
      </c>
      <c r="Y13" s="42">
        <v>1</v>
      </c>
      <c r="Z13" s="42">
        <v>0</v>
      </c>
      <c r="AA13" s="42">
        <v>0</v>
      </c>
      <c r="AB13" s="42">
        <v>0</v>
      </c>
      <c r="AC13" s="42">
        <v>0</v>
      </c>
      <c r="AD13" s="42">
        <v>1</v>
      </c>
      <c r="AE13" s="42">
        <v>1</v>
      </c>
      <c r="AF13" s="42">
        <v>0</v>
      </c>
      <c r="AG13" s="42">
        <v>0</v>
      </c>
      <c r="AH13" s="42">
        <v>0</v>
      </c>
      <c r="AI13" s="42">
        <v>0</v>
      </c>
      <c r="AJ13" s="42">
        <v>0</v>
      </c>
      <c r="AK13" s="42">
        <v>0</v>
      </c>
      <c r="AL13" s="42">
        <v>0</v>
      </c>
      <c r="AM13" s="42">
        <v>0</v>
      </c>
      <c r="AN13" s="43">
        <v>1</v>
      </c>
      <c r="AO13" s="91">
        <v>0</v>
      </c>
      <c r="AP13" s="92">
        <f t="shared" si="0"/>
        <v>12</v>
      </c>
    </row>
    <row r="14" spans="2:42" ht="14" thickBot="1" x14ac:dyDescent="0.2">
      <c r="B14" s="90"/>
      <c r="C14" s="41"/>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3"/>
      <c r="AO14" s="91"/>
      <c r="AP14" s="92">
        <f t="shared" si="0"/>
        <v>0</v>
      </c>
    </row>
    <row r="15" spans="2:42" ht="14" thickBot="1" x14ac:dyDescent="0.2">
      <c r="B15" s="90"/>
      <c r="C15" s="41"/>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3"/>
      <c r="AO15" s="91"/>
      <c r="AP15" s="92">
        <f t="shared" si="0"/>
        <v>0</v>
      </c>
    </row>
    <row r="16" spans="2:42" ht="14" thickBot="1" x14ac:dyDescent="0.2">
      <c r="B16" s="90"/>
      <c r="C16" s="41"/>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3"/>
      <c r="AO16" s="91"/>
      <c r="AP16" s="92">
        <f t="shared" si="0"/>
        <v>0</v>
      </c>
    </row>
    <row r="17" spans="2:42" ht="14" thickBot="1" x14ac:dyDescent="0.2">
      <c r="B17" s="90"/>
      <c r="C17" s="41"/>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3"/>
      <c r="AO17" s="91"/>
      <c r="AP17" s="92"/>
    </row>
    <row r="18" spans="2:42" x14ac:dyDescent="0.15">
      <c r="B18" s="93"/>
      <c r="C18" s="41"/>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3"/>
      <c r="AO18" s="91"/>
      <c r="AP18" s="92">
        <f>SUM(C18:AO18)</f>
        <v>0</v>
      </c>
    </row>
    <row r="19" spans="2:42" ht="14" thickBot="1" x14ac:dyDescent="0.2">
      <c r="B19" s="94"/>
      <c r="C19" s="95"/>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N19" s="144"/>
      <c r="AO19" s="97"/>
      <c r="AP19" s="49">
        <f>SUM(C19:AO19)</f>
        <v>0</v>
      </c>
    </row>
    <row r="20" spans="2:42" ht="14" thickBot="1" x14ac:dyDescent="0.2">
      <c r="B20" s="98" t="s">
        <v>38</v>
      </c>
      <c r="C20" s="98">
        <f>SUM(C11:C19)</f>
        <v>0</v>
      </c>
      <c r="D20" s="98">
        <f t="shared" ref="D20:AO20" si="1">SUM(D11:D19)</f>
        <v>3</v>
      </c>
      <c r="E20" s="98">
        <f t="shared" si="1"/>
        <v>0</v>
      </c>
      <c r="F20" s="98">
        <f t="shared" si="1"/>
        <v>0</v>
      </c>
      <c r="G20" s="98">
        <f t="shared" si="1"/>
        <v>0</v>
      </c>
      <c r="H20" s="98">
        <f t="shared" si="1"/>
        <v>1</v>
      </c>
      <c r="I20" s="98">
        <f t="shared" si="1"/>
        <v>1</v>
      </c>
      <c r="J20" s="98">
        <f t="shared" si="1"/>
        <v>0</v>
      </c>
      <c r="K20" s="98">
        <f t="shared" si="1"/>
        <v>3</v>
      </c>
      <c r="L20" s="98">
        <f t="shared" si="1"/>
        <v>3</v>
      </c>
      <c r="M20" s="98">
        <f t="shared" si="1"/>
        <v>1</v>
      </c>
      <c r="N20" s="98">
        <f t="shared" si="1"/>
        <v>2</v>
      </c>
      <c r="O20" s="98">
        <f t="shared" si="1"/>
        <v>1</v>
      </c>
      <c r="P20" s="98">
        <f t="shared" si="1"/>
        <v>0</v>
      </c>
      <c r="Q20" s="98">
        <f t="shared" si="1"/>
        <v>0</v>
      </c>
      <c r="R20" s="98">
        <f t="shared" si="1"/>
        <v>0</v>
      </c>
      <c r="S20" s="98">
        <f t="shared" si="1"/>
        <v>3</v>
      </c>
      <c r="T20" s="98">
        <f t="shared" si="1"/>
        <v>0</v>
      </c>
      <c r="U20" s="98">
        <f t="shared" ref="U20:V20" si="2">SUM(U11:U19)</f>
        <v>1</v>
      </c>
      <c r="V20" s="98">
        <f t="shared" si="2"/>
        <v>1</v>
      </c>
      <c r="W20" s="98">
        <f t="shared" si="1"/>
        <v>2</v>
      </c>
      <c r="X20" s="98">
        <f t="shared" si="1"/>
        <v>3</v>
      </c>
      <c r="Y20" s="98">
        <f t="shared" si="1"/>
        <v>1</v>
      </c>
      <c r="Z20" s="98">
        <f t="shared" si="1"/>
        <v>0</v>
      </c>
      <c r="AA20" s="98">
        <f t="shared" si="1"/>
        <v>0</v>
      </c>
      <c r="AB20" s="98">
        <f t="shared" si="1"/>
        <v>0</v>
      </c>
      <c r="AC20" s="98">
        <f t="shared" si="1"/>
        <v>0</v>
      </c>
      <c r="AD20" s="98">
        <f t="shared" si="1"/>
        <v>3</v>
      </c>
      <c r="AE20" s="98">
        <f t="shared" si="1"/>
        <v>2</v>
      </c>
      <c r="AF20" s="98">
        <f t="shared" si="1"/>
        <v>1</v>
      </c>
      <c r="AG20" s="98">
        <f t="shared" si="1"/>
        <v>0</v>
      </c>
      <c r="AH20" s="98">
        <f>SUM(AH11:AH19)</f>
        <v>0</v>
      </c>
      <c r="AI20" s="98">
        <f>SUM(AI11:AI19)</f>
        <v>0</v>
      </c>
      <c r="AJ20" s="98">
        <f>SUM(AJ11:AJ19)</f>
        <v>0</v>
      </c>
      <c r="AK20" s="98">
        <f>SUM(AK11:AK19)</f>
        <v>0</v>
      </c>
      <c r="AL20" s="98">
        <f t="shared" si="1"/>
        <v>0</v>
      </c>
      <c r="AM20" s="98">
        <f t="shared" si="1"/>
        <v>0</v>
      </c>
      <c r="AN20" s="110"/>
      <c r="AO20" s="99">
        <f t="shared" si="1"/>
        <v>1</v>
      </c>
      <c r="AP20" s="98">
        <f>SUM(AP11:AP19)</f>
        <v>34</v>
      </c>
    </row>
    <row r="29" spans="2:42" ht="14" thickBot="1" x14ac:dyDescent="0.2"/>
    <row r="30" spans="2:42" ht="138" thickBot="1" x14ac:dyDescent="0.2">
      <c r="B30" s="17" t="s">
        <v>170</v>
      </c>
      <c r="C30" s="88" t="s">
        <v>7</v>
      </c>
      <c r="D30" s="89" t="s">
        <v>8</v>
      </c>
      <c r="E30" s="89" t="s">
        <v>9</v>
      </c>
      <c r="F30" s="89" t="s">
        <v>10</v>
      </c>
      <c r="G30" s="89" t="s">
        <v>50</v>
      </c>
      <c r="H30" s="89" t="s">
        <v>51</v>
      </c>
      <c r="I30" s="89" t="s">
        <v>52</v>
      </c>
      <c r="J30" s="89" t="s">
        <v>53</v>
      </c>
      <c r="K30" s="89" t="s">
        <v>64</v>
      </c>
      <c r="L30" s="89" t="s">
        <v>54</v>
      </c>
      <c r="M30" s="89" t="s">
        <v>199</v>
      </c>
      <c r="N30" s="89" t="s">
        <v>200</v>
      </c>
      <c r="O30" s="89" t="s">
        <v>152</v>
      </c>
      <c r="P30" s="89" t="s">
        <v>153</v>
      </c>
      <c r="Q30" s="89" t="s">
        <v>154</v>
      </c>
      <c r="R30" s="89" t="s">
        <v>155</v>
      </c>
      <c r="S30" s="89" t="s">
        <v>218</v>
      </c>
      <c r="T30" s="89" t="s">
        <v>156</v>
      </c>
      <c r="U30" s="89" t="s">
        <v>70</v>
      </c>
      <c r="V30" s="89" t="s">
        <v>128</v>
      </c>
      <c r="W30" s="89" t="s">
        <v>71</v>
      </c>
      <c r="X30" s="89" t="s">
        <v>72</v>
      </c>
      <c r="Y30" s="89" t="s">
        <v>73</v>
      </c>
      <c r="Z30" s="89" t="s">
        <v>74</v>
      </c>
      <c r="AA30" s="89" t="s">
        <v>75</v>
      </c>
      <c r="AB30" s="89" t="s">
        <v>76</v>
      </c>
      <c r="AC30" s="89" t="s">
        <v>77</v>
      </c>
      <c r="AD30" s="89" t="s">
        <v>78</v>
      </c>
      <c r="AE30" s="89" t="s">
        <v>79</v>
      </c>
      <c r="AF30" s="89" t="s">
        <v>111</v>
      </c>
      <c r="AG30" s="89" t="s">
        <v>178</v>
      </c>
      <c r="AH30" s="89" t="s">
        <v>179</v>
      </c>
      <c r="AI30" s="89" t="s">
        <v>180</v>
      </c>
      <c r="AJ30" s="89" t="s">
        <v>197</v>
      </c>
      <c r="AK30" s="89" t="s">
        <v>103</v>
      </c>
      <c r="AL30" s="89" t="s">
        <v>198</v>
      </c>
      <c r="AM30" s="130" t="s">
        <v>65</v>
      </c>
    </row>
    <row r="31" spans="2:42" ht="14" thickBot="1" x14ac:dyDescent="0.2">
      <c r="B31" s="90" t="s">
        <v>36</v>
      </c>
      <c r="C31" s="41">
        <v>240</v>
      </c>
      <c r="D31" s="42">
        <v>0.1</v>
      </c>
      <c r="E31" s="42"/>
      <c r="F31" s="42"/>
      <c r="G31" s="42"/>
      <c r="H31" s="42">
        <v>0</v>
      </c>
      <c r="I31" s="42"/>
      <c r="J31" s="42"/>
      <c r="K31" s="42"/>
      <c r="L31" s="42"/>
      <c r="M31" s="42"/>
      <c r="N31" s="42"/>
      <c r="O31" s="42"/>
      <c r="P31" s="42"/>
      <c r="Q31" s="42"/>
      <c r="R31" s="42"/>
      <c r="S31" s="42"/>
      <c r="T31" s="42"/>
      <c r="U31" s="42"/>
      <c r="V31" s="42"/>
      <c r="W31" s="42"/>
      <c r="X31" s="42"/>
      <c r="Y31" s="42">
        <v>7.67</v>
      </c>
      <c r="Z31" s="42"/>
      <c r="AA31" s="42"/>
      <c r="AB31" s="42"/>
      <c r="AC31" s="42"/>
      <c r="AD31" s="42"/>
      <c r="AE31" s="42"/>
      <c r="AF31" s="42"/>
      <c r="AG31" s="42"/>
      <c r="AH31" s="42"/>
      <c r="AI31" s="42"/>
      <c r="AJ31" s="42"/>
      <c r="AK31" s="127">
        <f>SUM(C31:AJ31)</f>
        <v>247.76999999999998</v>
      </c>
      <c r="AL31" s="128">
        <f>AK31/$AK$34</f>
        <v>5.7591491604988894E-2</v>
      </c>
      <c r="AM31" s="128">
        <f>(AK31-(C31+G31+R31))/AK31</f>
        <v>3.1359728780723989E-2</v>
      </c>
    </row>
    <row r="32" spans="2:42" ht="14" thickBot="1" x14ac:dyDescent="0.2">
      <c r="B32" s="90" t="s">
        <v>39</v>
      </c>
      <c r="C32" s="41">
        <v>1133</v>
      </c>
      <c r="D32" s="42"/>
      <c r="E32" s="42"/>
      <c r="F32" s="42"/>
      <c r="G32" s="42"/>
      <c r="H32" s="42"/>
      <c r="I32" s="42"/>
      <c r="J32" s="42"/>
      <c r="K32" s="42"/>
      <c r="L32" s="42"/>
      <c r="M32" s="42"/>
      <c r="N32" s="42"/>
      <c r="O32" s="42"/>
      <c r="P32" s="42"/>
      <c r="Q32" s="42"/>
      <c r="R32" s="42">
        <v>2</v>
      </c>
      <c r="S32" s="42">
        <v>50</v>
      </c>
      <c r="T32" s="42"/>
      <c r="U32" s="42"/>
      <c r="V32" s="42"/>
      <c r="W32" s="42"/>
      <c r="X32" s="42">
        <v>0</v>
      </c>
      <c r="Y32" s="42"/>
      <c r="Z32" s="42"/>
      <c r="AA32" s="42"/>
      <c r="AB32" s="42"/>
      <c r="AC32" s="42"/>
      <c r="AD32" s="42"/>
      <c r="AE32" s="42"/>
      <c r="AF32" s="42"/>
      <c r="AG32" s="42"/>
      <c r="AH32" s="42"/>
      <c r="AI32" s="42"/>
      <c r="AJ32" s="42"/>
      <c r="AK32" s="127">
        <f>SUM(C32:AJ32)</f>
        <v>1185</v>
      </c>
      <c r="AL32" s="128">
        <f>AK32/$AK$34</f>
        <v>0.27544060036288431</v>
      </c>
      <c r="AM32" s="128">
        <v>0</v>
      </c>
    </row>
    <row r="33" spans="2:39" ht="14" thickBot="1" x14ac:dyDescent="0.2">
      <c r="B33" s="90" t="s">
        <v>40</v>
      </c>
      <c r="C33" s="41">
        <v>2853</v>
      </c>
      <c r="D33" s="42">
        <v>1.2</v>
      </c>
      <c r="E33" s="42">
        <v>0</v>
      </c>
      <c r="F33" s="42">
        <v>0</v>
      </c>
      <c r="G33" s="42">
        <v>1.01</v>
      </c>
      <c r="H33" s="42"/>
      <c r="I33" s="42">
        <v>0</v>
      </c>
      <c r="J33" s="42">
        <v>2.89</v>
      </c>
      <c r="K33" s="42">
        <v>0</v>
      </c>
      <c r="L33" s="42">
        <v>0</v>
      </c>
      <c r="M33" s="42">
        <v>0</v>
      </c>
      <c r="N33" s="42">
        <v>0</v>
      </c>
      <c r="O33" s="42">
        <v>0</v>
      </c>
      <c r="P33" s="42">
        <v>2E-3</v>
      </c>
      <c r="Q33" s="42">
        <v>0</v>
      </c>
      <c r="R33" s="42">
        <v>0</v>
      </c>
      <c r="S33" s="42">
        <v>0</v>
      </c>
      <c r="T33" s="42">
        <v>1.39</v>
      </c>
      <c r="U33" s="42">
        <v>0</v>
      </c>
      <c r="V33" s="42">
        <v>1.52</v>
      </c>
      <c r="W33" s="42">
        <v>0</v>
      </c>
      <c r="X33" s="42">
        <v>2E-3</v>
      </c>
      <c r="Y33" s="42">
        <v>6.91</v>
      </c>
      <c r="Z33" s="42">
        <v>0</v>
      </c>
      <c r="AA33" s="42">
        <v>0</v>
      </c>
      <c r="AB33" s="42">
        <v>1.5</v>
      </c>
      <c r="AC33" s="42">
        <v>0</v>
      </c>
      <c r="AD33" s="42">
        <v>0</v>
      </c>
      <c r="AE33" s="42">
        <v>0</v>
      </c>
      <c r="AF33" s="42">
        <v>0</v>
      </c>
      <c r="AG33" s="42">
        <v>0</v>
      </c>
      <c r="AH33" s="42">
        <v>0</v>
      </c>
      <c r="AI33" s="42">
        <v>0</v>
      </c>
      <c r="AJ33" s="42">
        <v>4.0000000000000001E-3</v>
      </c>
      <c r="AK33" s="127">
        <f>SUM(C33:AJ33)</f>
        <v>2869.4279999999994</v>
      </c>
      <c r="AL33" s="128">
        <f>AK33/$AK$34</f>
        <v>0.6669679080321268</v>
      </c>
      <c r="AM33" s="128">
        <f>(AK33-(C33+G33+R33))/AK33</f>
        <v>5.373196330418193E-3</v>
      </c>
    </row>
    <row r="34" spans="2:39" ht="14" thickBot="1" x14ac:dyDescent="0.2">
      <c r="B34" s="90" t="s">
        <v>38</v>
      </c>
      <c r="C34" s="41">
        <f>SUM(C31:C33)</f>
        <v>4226</v>
      </c>
      <c r="D34" s="41">
        <f t="shared" ref="D34:AJ34" si="3">SUM(D31:D33)</f>
        <v>1.3</v>
      </c>
      <c r="E34" s="41">
        <f t="shared" si="3"/>
        <v>0</v>
      </c>
      <c r="F34" s="41">
        <f t="shared" si="3"/>
        <v>0</v>
      </c>
      <c r="G34" s="41">
        <f t="shared" si="3"/>
        <v>1.01</v>
      </c>
      <c r="H34" s="41">
        <f t="shared" si="3"/>
        <v>0</v>
      </c>
      <c r="I34" s="41">
        <f t="shared" si="3"/>
        <v>0</v>
      </c>
      <c r="J34" s="41">
        <f t="shared" si="3"/>
        <v>2.89</v>
      </c>
      <c r="K34" s="41">
        <f t="shared" si="3"/>
        <v>0</v>
      </c>
      <c r="L34" s="41">
        <f t="shared" si="3"/>
        <v>0</v>
      </c>
      <c r="M34" s="41">
        <f t="shared" si="3"/>
        <v>0</v>
      </c>
      <c r="N34" s="41">
        <f t="shared" si="3"/>
        <v>0</v>
      </c>
      <c r="O34" s="41">
        <f t="shared" si="3"/>
        <v>0</v>
      </c>
      <c r="P34" s="41">
        <f t="shared" si="3"/>
        <v>2E-3</v>
      </c>
      <c r="Q34" s="41">
        <f t="shared" si="3"/>
        <v>0</v>
      </c>
      <c r="R34" s="41">
        <f t="shared" si="3"/>
        <v>2</v>
      </c>
      <c r="S34" s="41">
        <v>0</v>
      </c>
      <c r="T34" s="41">
        <f t="shared" si="3"/>
        <v>1.39</v>
      </c>
      <c r="U34" s="41">
        <f t="shared" si="3"/>
        <v>0</v>
      </c>
      <c r="V34" s="41">
        <f t="shared" si="3"/>
        <v>1.52</v>
      </c>
      <c r="W34" s="41">
        <f t="shared" si="3"/>
        <v>0</v>
      </c>
      <c r="X34" s="41">
        <f t="shared" si="3"/>
        <v>2E-3</v>
      </c>
      <c r="Y34" s="41">
        <f t="shared" si="3"/>
        <v>14.58</v>
      </c>
      <c r="Z34" s="41">
        <f t="shared" si="3"/>
        <v>0</v>
      </c>
      <c r="AA34" s="41">
        <f t="shared" si="3"/>
        <v>0</v>
      </c>
      <c r="AB34" s="41">
        <f t="shared" si="3"/>
        <v>1.5</v>
      </c>
      <c r="AC34" s="41">
        <f t="shared" si="3"/>
        <v>0</v>
      </c>
      <c r="AD34" s="41">
        <f t="shared" si="3"/>
        <v>0</v>
      </c>
      <c r="AE34" s="41">
        <f t="shared" si="3"/>
        <v>0</v>
      </c>
      <c r="AF34" s="41">
        <f t="shared" si="3"/>
        <v>0</v>
      </c>
      <c r="AG34" s="41">
        <f t="shared" si="3"/>
        <v>0</v>
      </c>
      <c r="AH34" s="41">
        <f t="shared" si="3"/>
        <v>0</v>
      </c>
      <c r="AI34" s="41">
        <f t="shared" si="3"/>
        <v>0</v>
      </c>
      <c r="AJ34" s="41">
        <f t="shared" si="3"/>
        <v>4.0000000000000001E-3</v>
      </c>
      <c r="AK34" s="131">
        <f>SUM(AK31:AK33)</f>
        <v>4302.1979999999994</v>
      </c>
      <c r="AL34" s="129">
        <f>SUM(AL31:AL33)</f>
        <v>1</v>
      </c>
      <c r="AM34" s="128">
        <f>(AK34-(C34+G34+R34))/AK34</f>
        <v>1.701176933279203E-2</v>
      </c>
    </row>
    <row r="37" spans="2:39" x14ac:dyDescent="0.15">
      <c r="AK37" s="139"/>
    </row>
  </sheetData>
  <mergeCells count="4">
    <mergeCell ref="B2:F2"/>
    <mergeCell ref="C3:F3"/>
    <mergeCell ref="C4:F4"/>
    <mergeCell ref="C5:F5"/>
  </mergeCells>
  <phoneticPr fontId="8" type="noConversion"/>
  <conditionalFormatting sqref="C11:T19 W11:AO19 C31:AJ34">
    <cfRule type="cellIs" dxfId="1" priority="3" stopIfTrue="1" operator="equal">
      <formula>1</formula>
    </cfRule>
  </conditionalFormatting>
  <conditionalFormatting sqref="U11:V19">
    <cfRule type="cellIs" dxfId="0" priority="1" stopIfTrue="1" operator="equal">
      <formula>1</formula>
    </cfRule>
  </conditionalFormatting>
  <pageMargins left="0.75" right="0.75" top="1" bottom="1" header="0.51180555555555551" footer="0.51180555555555551"/>
  <pageSetup paperSize="9" orientation="portrait" horizontalDpi="4294967292" verticalDpi="429496729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I29"/>
  <sheetViews>
    <sheetView workbookViewId="0">
      <selection activeCell="J13" sqref="J13"/>
    </sheetView>
  </sheetViews>
  <sheetFormatPr baseColWidth="10" defaultColWidth="8.83203125" defaultRowHeight="13" x14ac:dyDescent="0.15"/>
  <cols>
    <col min="1" max="1" width="9.1640625" style="1" customWidth="1"/>
    <col min="2" max="2" width="12.5" style="1" customWidth="1"/>
    <col min="3" max="3" width="22.1640625" style="1" customWidth="1"/>
    <col min="4" max="16384" width="8.83203125" style="1"/>
  </cols>
  <sheetData>
    <row r="2" spans="2:9" x14ac:dyDescent="0.15">
      <c r="B2" s="3" t="s">
        <v>137</v>
      </c>
      <c r="C2" s="4"/>
    </row>
    <row r="3" spans="2:9" x14ac:dyDescent="0.15">
      <c r="B3" s="6" t="s">
        <v>163</v>
      </c>
      <c r="C3" s="100" t="s">
        <v>57</v>
      </c>
    </row>
    <row r="4" spans="2:9" x14ac:dyDescent="0.15">
      <c r="B4" s="6" t="s">
        <v>166</v>
      </c>
      <c r="C4" s="100" t="str">
        <f>Metrics!B4</f>
        <v>Q316</v>
      </c>
    </row>
    <row r="5" spans="2:9" x14ac:dyDescent="0.15">
      <c r="B5" s="10" t="s">
        <v>168</v>
      </c>
      <c r="C5" s="101" t="str">
        <f>Metrics!B5</f>
        <v>Gareth Roy</v>
      </c>
    </row>
    <row r="7" spans="2:9" x14ac:dyDescent="0.15">
      <c r="B7" s="32" t="s">
        <v>158</v>
      </c>
      <c r="C7" s="32"/>
    </row>
    <row r="8" spans="2:9" ht="13.5" customHeight="1" x14ac:dyDescent="0.15">
      <c r="B8" s="102"/>
      <c r="C8" s="103"/>
      <c r="D8" s="216" t="s">
        <v>159</v>
      </c>
      <c r="E8" s="216"/>
      <c r="F8" s="216"/>
      <c r="G8" s="217" t="s">
        <v>160</v>
      </c>
      <c r="H8" s="217"/>
      <c r="I8" s="217"/>
    </row>
    <row r="9" spans="2:9" ht="14" thickBot="1" x14ac:dyDescent="0.2">
      <c r="B9" s="51" t="s">
        <v>170</v>
      </c>
      <c r="C9" s="104" t="s">
        <v>161</v>
      </c>
      <c r="D9" s="105" t="s">
        <v>22</v>
      </c>
      <c r="E9" s="106" t="s">
        <v>23</v>
      </c>
      <c r="F9" s="107" t="s">
        <v>24</v>
      </c>
      <c r="G9" s="54" t="s">
        <v>22</v>
      </c>
      <c r="H9" s="106" t="s">
        <v>23</v>
      </c>
      <c r="I9" s="53" t="s">
        <v>24</v>
      </c>
    </row>
    <row r="10" spans="2:9" x14ac:dyDescent="0.15">
      <c r="B10" s="92" t="s">
        <v>25</v>
      </c>
      <c r="C10" s="108" t="s">
        <v>205</v>
      </c>
      <c r="D10" s="192">
        <v>0</v>
      </c>
      <c r="E10" s="193">
        <v>0</v>
      </c>
      <c r="F10" s="193">
        <v>0</v>
      </c>
      <c r="G10" s="178">
        <v>0</v>
      </c>
      <c r="H10" s="178">
        <v>0</v>
      </c>
      <c r="I10" s="179">
        <v>0</v>
      </c>
    </row>
    <row r="11" spans="2:9" x14ac:dyDescent="0.15">
      <c r="B11" s="92" t="s">
        <v>26</v>
      </c>
      <c r="C11" s="108" t="s">
        <v>27</v>
      </c>
      <c r="D11" s="180">
        <v>0.5</v>
      </c>
      <c r="E11" s="177">
        <v>0.5</v>
      </c>
      <c r="F11" s="177">
        <v>0.5</v>
      </c>
      <c r="G11" s="177">
        <v>0.30000000000000004</v>
      </c>
      <c r="H11" s="177">
        <v>0.30000000000000004</v>
      </c>
      <c r="I11" s="181">
        <v>0.30000000000000004</v>
      </c>
    </row>
    <row r="12" spans="2:9" x14ac:dyDescent="0.15">
      <c r="B12" s="92" t="s">
        <v>26</v>
      </c>
      <c r="C12" s="108" t="s">
        <v>219</v>
      </c>
      <c r="D12" s="180">
        <v>0</v>
      </c>
      <c r="E12" s="177">
        <v>0</v>
      </c>
      <c r="F12" s="177">
        <v>0</v>
      </c>
      <c r="G12" s="177">
        <v>0.3</v>
      </c>
      <c r="H12" s="177">
        <v>0.3</v>
      </c>
      <c r="I12" s="181">
        <v>0.3</v>
      </c>
    </row>
    <row r="13" spans="2:9" x14ac:dyDescent="0.15">
      <c r="B13" s="92" t="s">
        <v>26</v>
      </c>
      <c r="C13" s="108" t="s">
        <v>144</v>
      </c>
      <c r="D13" s="180">
        <v>0</v>
      </c>
      <c r="E13" s="177">
        <v>0</v>
      </c>
      <c r="F13" s="177">
        <v>0</v>
      </c>
      <c r="G13" s="177">
        <v>0.2</v>
      </c>
      <c r="H13" s="177">
        <v>0.2</v>
      </c>
      <c r="I13" s="181">
        <v>0.2</v>
      </c>
    </row>
    <row r="14" spans="2:9" x14ac:dyDescent="0.15">
      <c r="B14" s="92" t="s">
        <v>5</v>
      </c>
      <c r="C14" s="108" t="s">
        <v>6</v>
      </c>
      <c r="D14" s="180">
        <v>1</v>
      </c>
      <c r="E14" s="177">
        <v>1</v>
      </c>
      <c r="F14" s="177">
        <v>1</v>
      </c>
      <c r="G14" s="177">
        <v>0</v>
      </c>
      <c r="H14" s="177">
        <v>0</v>
      </c>
      <c r="I14" s="181">
        <v>0</v>
      </c>
    </row>
    <row r="15" spans="2:9" x14ac:dyDescent="0.15">
      <c r="B15" s="92" t="s">
        <v>5</v>
      </c>
      <c r="C15" s="108" t="s">
        <v>136</v>
      </c>
      <c r="D15" s="180">
        <v>0</v>
      </c>
      <c r="E15" s="177">
        <v>0</v>
      </c>
      <c r="F15" s="177">
        <v>0</v>
      </c>
      <c r="G15" s="177">
        <v>0</v>
      </c>
      <c r="H15" s="177">
        <v>0</v>
      </c>
      <c r="I15" s="181">
        <v>0</v>
      </c>
    </row>
    <row r="16" spans="2:9" x14ac:dyDescent="0.15">
      <c r="B16" s="92" t="s">
        <v>5</v>
      </c>
      <c r="C16" s="109" t="s">
        <v>129</v>
      </c>
      <c r="D16" s="182">
        <v>1</v>
      </c>
      <c r="E16" s="183">
        <v>1</v>
      </c>
      <c r="F16" s="183">
        <v>1</v>
      </c>
      <c r="G16" s="183">
        <v>0</v>
      </c>
      <c r="H16" s="183">
        <v>0</v>
      </c>
      <c r="I16" s="184">
        <v>0</v>
      </c>
    </row>
    <row r="17" spans="2:9" x14ac:dyDescent="0.15">
      <c r="B17" s="153" t="s">
        <v>5</v>
      </c>
      <c r="C17" s="154" t="s">
        <v>215</v>
      </c>
      <c r="D17" s="185">
        <v>0.2</v>
      </c>
      <c r="E17" s="186">
        <v>0.2</v>
      </c>
      <c r="F17" s="186">
        <v>0.2</v>
      </c>
      <c r="G17" s="186">
        <v>0</v>
      </c>
      <c r="H17" s="186">
        <v>0</v>
      </c>
      <c r="I17" s="187">
        <v>0</v>
      </c>
    </row>
    <row r="18" spans="2:9" ht="14" thickBot="1" x14ac:dyDescent="0.2">
      <c r="B18" s="153" t="s">
        <v>212</v>
      </c>
      <c r="C18" s="154" t="s">
        <v>213</v>
      </c>
      <c r="D18" s="188">
        <v>0.3</v>
      </c>
      <c r="E18" s="189">
        <v>0.3</v>
      </c>
      <c r="F18" s="189">
        <v>0.3</v>
      </c>
      <c r="G18" s="189">
        <v>0</v>
      </c>
      <c r="H18" s="189">
        <v>0</v>
      </c>
      <c r="I18" s="190">
        <v>0</v>
      </c>
    </row>
    <row r="19" spans="2:9" ht="14" thickBot="1" x14ac:dyDescent="0.2">
      <c r="B19" s="110" t="s">
        <v>38</v>
      </c>
      <c r="C19" s="111"/>
      <c r="D19" s="174">
        <f t="shared" ref="D19:I19" si="0">SUM(D10:D18)</f>
        <v>3</v>
      </c>
      <c r="E19" s="175">
        <f t="shared" si="0"/>
        <v>3</v>
      </c>
      <c r="F19" s="176">
        <f t="shared" si="0"/>
        <v>3</v>
      </c>
      <c r="G19" s="174">
        <f t="shared" si="0"/>
        <v>0.8</v>
      </c>
      <c r="H19" s="175">
        <f t="shared" si="0"/>
        <v>0.8</v>
      </c>
      <c r="I19" s="176">
        <f t="shared" si="0"/>
        <v>0.8</v>
      </c>
    </row>
    <row r="21" spans="2:9" x14ac:dyDescent="0.15">
      <c r="B21" s="32" t="s">
        <v>68</v>
      </c>
    </row>
    <row r="22" spans="2:9" ht="13.5" customHeight="1" x14ac:dyDescent="0.15">
      <c r="B22" s="112"/>
      <c r="C22" s="113"/>
      <c r="D22" s="218" t="s">
        <v>69</v>
      </c>
      <c r="E22" s="218"/>
      <c r="F22" s="218"/>
      <c r="G22" s="218" t="s">
        <v>160</v>
      </c>
      <c r="H22" s="218"/>
      <c r="I22" s="218"/>
    </row>
    <row r="23" spans="2:9" ht="14" thickBot="1" x14ac:dyDescent="0.2">
      <c r="B23" s="114" t="s">
        <v>170</v>
      </c>
      <c r="C23" s="115" t="s">
        <v>161</v>
      </c>
      <c r="D23" s="116" t="s">
        <v>22</v>
      </c>
      <c r="E23" s="117" t="s">
        <v>23</v>
      </c>
      <c r="F23" s="118" t="s">
        <v>24</v>
      </c>
      <c r="G23" s="116" t="s">
        <v>22</v>
      </c>
      <c r="H23" s="117" t="s">
        <v>23</v>
      </c>
      <c r="I23" s="118" t="s">
        <v>24</v>
      </c>
    </row>
    <row r="24" spans="2:9" ht="14" thickBot="1" x14ac:dyDescent="0.2">
      <c r="B24" s="145"/>
      <c r="C24" s="146"/>
      <c r="D24" s="147"/>
      <c r="E24" s="148"/>
      <c r="F24" s="149"/>
      <c r="G24" s="150"/>
      <c r="H24" s="151"/>
      <c r="I24" s="152"/>
    </row>
    <row r="29" spans="2:9" x14ac:dyDescent="0.15">
      <c r="B29" s="75"/>
    </row>
  </sheetData>
  <mergeCells count="4">
    <mergeCell ref="D8:F8"/>
    <mergeCell ref="G8:I8"/>
    <mergeCell ref="D22:F22"/>
    <mergeCell ref="G22:I22"/>
  </mergeCells>
  <phoneticPr fontId="8" type="noConversion"/>
  <pageMargins left="0.75" right="0.75" top="1" bottom="1" header="0.51180555555555551" footer="0.5118055555555555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B2:P95"/>
  <sheetViews>
    <sheetView tabSelected="1" zoomScale="96" workbookViewId="0">
      <selection activeCell="G88" sqref="G88:H88"/>
    </sheetView>
  </sheetViews>
  <sheetFormatPr baseColWidth="10" defaultColWidth="8.83203125" defaultRowHeight="13" x14ac:dyDescent="0.15"/>
  <cols>
    <col min="1" max="1" width="9.1640625" style="1" customWidth="1"/>
    <col min="2" max="2" width="11.83203125" style="1" customWidth="1"/>
    <col min="3" max="3" width="22.83203125" style="1" customWidth="1"/>
    <col min="4" max="7" width="8.83203125" style="1"/>
    <col min="8" max="8" width="14.33203125" style="1" customWidth="1"/>
    <col min="9" max="10" width="8.83203125" style="1"/>
    <col min="11" max="11" width="13.5" style="1" customWidth="1"/>
    <col min="12" max="12" width="8.83203125" style="1"/>
    <col min="13" max="13" width="25.1640625" style="1" customWidth="1"/>
    <col min="14" max="16384" width="8.83203125" style="1"/>
  </cols>
  <sheetData>
    <row r="2" spans="2:12" x14ac:dyDescent="0.15">
      <c r="B2" s="119" t="s">
        <v>84</v>
      </c>
      <c r="C2" s="120"/>
    </row>
    <row r="3" spans="2:12" x14ac:dyDescent="0.15">
      <c r="B3" s="121" t="s">
        <v>85</v>
      </c>
      <c r="C3" s="122" t="s">
        <v>57</v>
      </c>
    </row>
    <row r="4" spans="2:12" x14ac:dyDescent="0.15">
      <c r="B4" s="6" t="s">
        <v>166</v>
      </c>
      <c r="C4" s="100" t="str">
        <f>Metrics!B4</f>
        <v>Q316</v>
      </c>
    </row>
    <row r="5" spans="2:12" x14ac:dyDescent="0.15">
      <c r="B5" s="10" t="s">
        <v>168</v>
      </c>
      <c r="C5" s="101" t="str">
        <f>Metrics!B5</f>
        <v>Gareth Roy</v>
      </c>
    </row>
    <row r="7" spans="2:12" ht="14" thickBot="1" x14ac:dyDescent="0.2">
      <c r="B7" s="32" t="s">
        <v>86</v>
      </c>
    </row>
    <row r="8" spans="2:12" ht="18" customHeight="1" thickBot="1" x14ac:dyDescent="0.2">
      <c r="B8" s="157" t="s">
        <v>87</v>
      </c>
      <c r="C8" s="342" t="s">
        <v>88</v>
      </c>
      <c r="D8" s="342"/>
      <c r="E8" s="342"/>
      <c r="F8" s="342"/>
      <c r="G8" s="342"/>
      <c r="H8" s="343" t="s">
        <v>195</v>
      </c>
      <c r="I8" s="343"/>
      <c r="J8" s="343"/>
      <c r="K8" s="343"/>
      <c r="L8" s="344"/>
    </row>
    <row r="9" spans="2:12" ht="223" customHeight="1" thickTop="1" x14ac:dyDescent="0.15">
      <c r="B9" s="158" t="s">
        <v>36</v>
      </c>
      <c r="C9" s="324" t="s">
        <v>271</v>
      </c>
      <c r="D9" s="324"/>
      <c r="E9" s="324"/>
      <c r="F9" s="324"/>
      <c r="G9" s="324"/>
      <c r="H9" s="325" t="s">
        <v>272</v>
      </c>
      <c r="I9" s="325"/>
      <c r="J9" s="325"/>
      <c r="K9" s="325"/>
      <c r="L9" s="336"/>
    </row>
    <row r="10" spans="2:12" ht="143" customHeight="1" x14ac:dyDescent="0.15">
      <c r="B10" s="158" t="s">
        <v>39</v>
      </c>
      <c r="C10" s="324" t="s">
        <v>279</v>
      </c>
      <c r="D10" s="324"/>
      <c r="E10" s="324"/>
      <c r="F10" s="324"/>
      <c r="G10" s="324"/>
      <c r="H10" s="325" t="s">
        <v>280</v>
      </c>
      <c r="I10" s="325"/>
      <c r="J10" s="325"/>
      <c r="K10" s="325"/>
      <c r="L10" s="336"/>
    </row>
    <row r="11" spans="2:12" ht="160" customHeight="1" thickBot="1" x14ac:dyDescent="0.2">
      <c r="B11" s="159" t="s">
        <v>40</v>
      </c>
      <c r="C11" s="337" t="s">
        <v>264</v>
      </c>
      <c r="D11" s="337"/>
      <c r="E11" s="337"/>
      <c r="F11" s="337"/>
      <c r="G11" s="337"/>
      <c r="H11" s="338" t="s">
        <v>265</v>
      </c>
      <c r="I11" s="338"/>
      <c r="J11" s="338"/>
      <c r="K11" s="338"/>
      <c r="L11" s="339"/>
    </row>
    <row r="12" spans="2:12" ht="12.75" hidden="1" customHeight="1" x14ac:dyDescent="0.15">
      <c r="B12" s="156">
        <f>Resources!A15</f>
        <v>0</v>
      </c>
      <c r="C12" s="340"/>
      <c r="D12" s="340"/>
      <c r="E12" s="340"/>
      <c r="F12" s="340"/>
      <c r="G12" s="340"/>
      <c r="H12" s="341"/>
      <c r="I12" s="341"/>
      <c r="J12" s="341"/>
      <c r="K12" s="341"/>
      <c r="L12" s="341"/>
    </row>
    <row r="13" spans="2:12" ht="12.75" hidden="1" customHeight="1" x14ac:dyDescent="0.15">
      <c r="B13" s="123">
        <f>Resources!A16</f>
        <v>0</v>
      </c>
      <c r="C13" s="324"/>
      <c r="D13" s="324"/>
      <c r="E13" s="324"/>
      <c r="F13" s="324"/>
      <c r="G13" s="324"/>
      <c r="H13" s="325"/>
      <c r="I13" s="325"/>
      <c r="J13" s="325"/>
      <c r="K13" s="325"/>
      <c r="L13" s="325"/>
    </row>
    <row r="14" spans="2:12" ht="34" hidden="1" customHeight="1" thickBot="1" x14ac:dyDescent="0.2">
      <c r="B14" s="124" t="s">
        <v>67</v>
      </c>
      <c r="C14" s="326"/>
      <c r="D14" s="326"/>
      <c r="E14" s="326"/>
      <c r="F14" s="326"/>
      <c r="G14" s="326"/>
      <c r="H14" s="327"/>
      <c r="I14" s="327"/>
      <c r="J14" s="327"/>
      <c r="K14" s="327"/>
      <c r="L14" s="327"/>
    </row>
    <row r="15" spans="2:12" x14ac:dyDescent="0.15">
      <c r="B15" s="1" t="s">
        <v>125</v>
      </c>
    </row>
    <row r="17" spans="2:13" ht="14" thickBot="1" x14ac:dyDescent="0.2">
      <c r="B17" s="32" t="s">
        <v>108</v>
      </c>
    </row>
    <row r="18" spans="2:13" ht="14" thickBot="1" x14ac:dyDescent="0.2">
      <c r="B18" s="333" t="s">
        <v>109</v>
      </c>
      <c r="C18" s="334"/>
      <c r="D18" s="334"/>
      <c r="E18" s="334"/>
      <c r="F18" s="335"/>
      <c r="G18" s="328" t="s">
        <v>110</v>
      </c>
      <c r="H18" s="328"/>
      <c r="I18" s="328"/>
      <c r="J18" s="328"/>
      <c r="K18" s="329"/>
    </row>
    <row r="19" spans="2:13" ht="36" customHeight="1" thickBot="1" x14ac:dyDescent="0.2">
      <c r="B19" s="330" t="s">
        <v>208</v>
      </c>
      <c r="C19" s="331"/>
      <c r="D19" s="331"/>
      <c r="E19" s="331"/>
      <c r="F19" s="332"/>
      <c r="G19" s="320" t="s">
        <v>216</v>
      </c>
      <c r="H19" s="320"/>
      <c r="I19" s="320"/>
      <c r="J19" s="320"/>
      <c r="K19" s="321"/>
      <c r="M19"/>
    </row>
    <row r="20" spans="2:13" ht="15" customHeight="1" x14ac:dyDescent="0.15">
      <c r="B20" s="125"/>
      <c r="C20" s="125"/>
      <c r="D20" s="125"/>
      <c r="E20" s="125"/>
      <c r="F20" s="125"/>
      <c r="G20" s="125"/>
      <c r="H20" s="125"/>
      <c r="I20" s="125"/>
      <c r="J20" s="125"/>
      <c r="K20" s="125"/>
    </row>
    <row r="22" spans="2:13" ht="12.75" customHeight="1" x14ac:dyDescent="0.15">
      <c r="B22" s="32" t="s">
        <v>209</v>
      </c>
    </row>
    <row r="23" spans="2:13" ht="14" thickBot="1" x14ac:dyDescent="0.2">
      <c r="B23" s="322" t="s">
        <v>109</v>
      </c>
      <c r="C23" s="322"/>
      <c r="D23" s="322"/>
      <c r="E23" s="322"/>
      <c r="F23" s="322"/>
      <c r="G23" s="323" t="s">
        <v>110</v>
      </c>
      <c r="H23" s="323"/>
      <c r="I23" s="323"/>
      <c r="J23" s="323"/>
      <c r="K23" s="323"/>
    </row>
    <row r="24" spans="2:13" ht="76" customHeight="1" x14ac:dyDescent="0.15">
      <c r="B24" s="311" t="s">
        <v>281</v>
      </c>
      <c r="C24" s="311"/>
      <c r="D24" s="311"/>
      <c r="E24" s="311"/>
      <c r="F24" s="311"/>
      <c r="G24" s="312" t="s">
        <v>282</v>
      </c>
      <c r="H24" s="312"/>
      <c r="I24" s="312"/>
      <c r="J24" s="312"/>
      <c r="K24" s="312"/>
    </row>
    <row r="25" spans="2:13" ht="36" customHeight="1" x14ac:dyDescent="0.15">
      <c r="B25" s="313" t="s">
        <v>230</v>
      </c>
      <c r="C25" s="313"/>
      <c r="D25" s="313"/>
      <c r="E25" s="313"/>
      <c r="F25" s="313"/>
      <c r="G25" s="314" t="s">
        <v>257</v>
      </c>
      <c r="H25" s="314"/>
      <c r="I25" s="314"/>
      <c r="J25" s="314"/>
      <c r="K25" s="314"/>
    </row>
    <row r="26" spans="2:13" ht="36" customHeight="1" thickBot="1" x14ac:dyDescent="0.2">
      <c r="B26" s="315" t="s">
        <v>67</v>
      </c>
      <c r="C26" s="315"/>
      <c r="D26" s="315"/>
      <c r="E26" s="315"/>
      <c r="F26" s="315"/>
      <c r="G26" s="316"/>
      <c r="H26" s="316"/>
      <c r="I26" s="316"/>
      <c r="J26" s="316"/>
      <c r="K26" s="316"/>
    </row>
    <row r="27" spans="2:13" ht="25.5" customHeight="1" x14ac:dyDescent="0.15">
      <c r="B27" s="317"/>
      <c r="C27" s="317"/>
      <c r="D27" s="317"/>
      <c r="E27" s="317"/>
      <c r="F27" s="317"/>
      <c r="G27" s="317"/>
      <c r="H27" s="317"/>
      <c r="I27" s="317"/>
      <c r="J27" s="317"/>
      <c r="K27" s="317"/>
    </row>
    <row r="28" spans="2:13" ht="25.5" customHeight="1" x14ac:dyDescent="0.15">
      <c r="B28" s="125"/>
      <c r="C28" s="126"/>
      <c r="D28" s="126"/>
      <c r="E28" s="126"/>
      <c r="F28" s="126"/>
      <c r="G28" s="125"/>
      <c r="H28" s="126"/>
      <c r="I28" s="126"/>
      <c r="J28" s="126"/>
      <c r="K28" s="126"/>
    </row>
    <row r="30" spans="2:13" ht="14" thickBot="1" x14ac:dyDescent="0.2">
      <c r="B30" s="32" t="s">
        <v>90</v>
      </c>
    </row>
    <row r="31" spans="2:13" x14ac:dyDescent="0.15">
      <c r="B31" s="318" t="s">
        <v>91</v>
      </c>
      <c r="C31" s="319"/>
      <c r="D31" s="319"/>
      <c r="E31" s="319"/>
      <c r="F31" s="319"/>
      <c r="G31" s="308" t="s">
        <v>174</v>
      </c>
      <c r="H31" s="308"/>
      <c r="I31" s="309" t="s">
        <v>175</v>
      </c>
      <c r="J31" s="309"/>
      <c r="K31" s="309"/>
      <c r="L31" s="309"/>
      <c r="M31" s="310"/>
    </row>
    <row r="32" spans="2:13" ht="32" customHeight="1" x14ac:dyDescent="0.15">
      <c r="B32" s="248" t="s">
        <v>241</v>
      </c>
      <c r="C32" s="236"/>
      <c r="D32" s="236"/>
      <c r="E32" s="236"/>
      <c r="F32" s="236"/>
      <c r="G32" s="221">
        <v>42614</v>
      </c>
      <c r="H32" s="222"/>
      <c r="I32" s="236" t="s">
        <v>258</v>
      </c>
      <c r="J32" s="236"/>
      <c r="K32" s="236"/>
      <c r="L32" s="236"/>
      <c r="M32" s="237"/>
    </row>
    <row r="33" spans="2:13" ht="31" customHeight="1" x14ac:dyDescent="0.15">
      <c r="B33" s="248" t="s">
        <v>242</v>
      </c>
      <c r="C33" s="220"/>
      <c r="D33" s="220"/>
      <c r="E33" s="220"/>
      <c r="F33" s="220"/>
      <c r="G33" s="221">
        <v>42614</v>
      </c>
      <c r="H33" s="222"/>
      <c r="I33" s="228" t="s">
        <v>260</v>
      </c>
      <c r="J33" s="224"/>
      <c r="K33" s="224"/>
      <c r="L33" s="224"/>
      <c r="M33" s="229"/>
    </row>
    <row r="34" spans="2:13" ht="32" customHeight="1" x14ac:dyDescent="0.15">
      <c r="B34" s="219" t="s">
        <v>244</v>
      </c>
      <c r="C34" s="220"/>
      <c r="D34" s="220"/>
      <c r="E34" s="220"/>
      <c r="F34" s="220"/>
      <c r="G34" s="221">
        <v>42614</v>
      </c>
      <c r="H34" s="222"/>
      <c r="I34" s="236" t="s">
        <v>259</v>
      </c>
      <c r="J34" s="236"/>
      <c r="K34" s="236"/>
      <c r="L34" s="236"/>
      <c r="M34" s="237"/>
    </row>
    <row r="35" spans="2:13" ht="36" customHeight="1" x14ac:dyDescent="0.15">
      <c r="B35" s="248" t="s">
        <v>245</v>
      </c>
      <c r="C35" s="236"/>
      <c r="D35" s="236"/>
      <c r="E35" s="236"/>
      <c r="F35" s="236"/>
      <c r="G35" s="222">
        <v>42614</v>
      </c>
      <c r="H35" s="222"/>
      <c r="I35" s="236" t="s">
        <v>273</v>
      </c>
      <c r="J35" s="236"/>
      <c r="K35" s="236"/>
      <c r="L35" s="236"/>
      <c r="M35" s="237"/>
    </row>
    <row r="36" spans="2:13" ht="47" customHeight="1" x14ac:dyDescent="0.15">
      <c r="B36" s="248" t="s">
        <v>246</v>
      </c>
      <c r="C36" s="236"/>
      <c r="D36" s="236"/>
      <c r="E36" s="236"/>
      <c r="F36" s="236"/>
      <c r="G36" s="222">
        <v>42614</v>
      </c>
      <c r="H36" s="222"/>
      <c r="I36" s="236" t="s">
        <v>274</v>
      </c>
      <c r="J36" s="236"/>
      <c r="K36" s="236"/>
      <c r="L36" s="236"/>
      <c r="M36" s="237"/>
    </row>
    <row r="37" spans="2:13" ht="36" customHeight="1" x14ac:dyDescent="0.15">
      <c r="B37" s="248" t="s">
        <v>238</v>
      </c>
      <c r="C37" s="236"/>
      <c r="D37" s="236"/>
      <c r="E37" s="236"/>
      <c r="F37" s="236"/>
      <c r="G37" s="222">
        <v>42614</v>
      </c>
      <c r="H37" s="222"/>
      <c r="I37" s="228" t="s">
        <v>284</v>
      </c>
      <c r="J37" s="224"/>
      <c r="K37" s="224"/>
      <c r="L37" s="224"/>
      <c r="M37" s="229"/>
    </row>
    <row r="38" spans="2:13" ht="36" customHeight="1" x14ac:dyDescent="0.15">
      <c r="B38" s="248" t="s">
        <v>234</v>
      </c>
      <c r="C38" s="236"/>
      <c r="D38" s="236"/>
      <c r="E38" s="236"/>
      <c r="F38" s="236"/>
      <c r="G38" s="222">
        <v>42613</v>
      </c>
      <c r="H38" s="222"/>
      <c r="I38" s="228" t="s">
        <v>283</v>
      </c>
      <c r="J38" s="224"/>
      <c r="K38" s="224"/>
      <c r="L38" s="224"/>
      <c r="M38" s="229"/>
    </row>
    <row r="39" spans="2:13" ht="36" customHeight="1" x14ac:dyDescent="0.15">
      <c r="B39" s="248" t="s">
        <v>235</v>
      </c>
      <c r="C39" s="236"/>
      <c r="D39" s="236"/>
      <c r="E39" s="236"/>
      <c r="F39" s="236"/>
      <c r="G39" s="222">
        <v>42614</v>
      </c>
      <c r="H39" s="222"/>
      <c r="I39" s="228" t="s">
        <v>285</v>
      </c>
      <c r="J39" s="224"/>
      <c r="K39" s="224"/>
      <c r="L39" s="224"/>
      <c r="M39" s="229"/>
    </row>
    <row r="40" spans="2:13" ht="36" customHeight="1" x14ac:dyDescent="0.15">
      <c r="B40" s="248" t="s">
        <v>236</v>
      </c>
      <c r="C40" s="236"/>
      <c r="D40" s="236"/>
      <c r="E40" s="236"/>
      <c r="F40" s="236"/>
      <c r="G40" s="222">
        <v>42613</v>
      </c>
      <c r="H40" s="222"/>
      <c r="I40" s="228" t="s">
        <v>286</v>
      </c>
      <c r="J40" s="224"/>
      <c r="K40" s="224"/>
      <c r="L40" s="224"/>
      <c r="M40" s="229"/>
    </row>
    <row r="41" spans="2:13" ht="36" customHeight="1" thickBot="1" x14ac:dyDescent="0.2">
      <c r="B41" s="256" t="s">
        <v>248</v>
      </c>
      <c r="C41" s="257"/>
      <c r="D41" s="257"/>
      <c r="E41" s="257"/>
      <c r="F41" s="257"/>
      <c r="G41" s="226" t="s">
        <v>250</v>
      </c>
      <c r="H41" s="227"/>
      <c r="I41" s="228" t="s">
        <v>287</v>
      </c>
      <c r="J41" s="224"/>
      <c r="K41" s="224"/>
      <c r="L41" s="224"/>
      <c r="M41" s="229"/>
    </row>
    <row r="42" spans="2:13" ht="36" customHeight="1" thickBot="1" x14ac:dyDescent="0.2">
      <c r="B42" s="223" t="s">
        <v>255</v>
      </c>
      <c r="C42" s="224"/>
      <c r="D42" s="224"/>
      <c r="E42" s="224"/>
      <c r="F42" s="225"/>
      <c r="G42" s="226" t="s">
        <v>250</v>
      </c>
      <c r="H42" s="227"/>
      <c r="I42" s="228" t="s">
        <v>288</v>
      </c>
      <c r="J42" s="224"/>
      <c r="K42" s="224"/>
      <c r="L42" s="224"/>
      <c r="M42" s="229"/>
    </row>
    <row r="43" spans="2:13" ht="36" customHeight="1" thickBot="1" x14ac:dyDescent="0.2">
      <c r="B43" s="258" t="s">
        <v>249</v>
      </c>
      <c r="C43" s="259"/>
      <c r="D43" s="259"/>
      <c r="E43" s="259"/>
      <c r="F43" s="260"/>
      <c r="G43" s="226" t="s">
        <v>250</v>
      </c>
      <c r="H43" s="227"/>
      <c r="I43" s="228" t="s">
        <v>289</v>
      </c>
      <c r="J43" s="224"/>
      <c r="K43" s="224"/>
      <c r="L43" s="224"/>
      <c r="M43" s="229"/>
    </row>
    <row r="44" spans="2:13" ht="36" customHeight="1" thickBot="1" x14ac:dyDescent="0.2">
      <c r="B44" s="253" t="s">
        <v>237</v>
      </c>
      <c r="C44" s="254"/>
      <c r="D44" s="254"/>
      <c r="E44" s="254"/>
      <c r="F44" s="254"/>
      <c r="G44" s="226" t="s">
        <v>250</v>
      </c>
      <c r="H44" s="227"/>
      <c r="I44" s="254" t="s">
        <v>290</v>
      </c>
      <c r="J44" s="254"/>
      <c r="K44" s="254"/>
      <c r="L44" s="254"/>
      <c r="M44" s="255"/>
    </row>
    <row r="45" spans="2:13" ht="30.75" customHeight="1" thickBot="1" x14ac:dyDescent="0.2">
      <c r="B45" s="32" t="s">
        <v>192</v>
      </c>
    </row>
    <row r="46" spans="2:13" ht="28.5" customHeight="1" x14ac:dyDescent="0.15">
      <c r="B46" s="318" t="s">
        <v>91</v>
      </c>
      <c r="C46" s="345"/>
      <c r="D46" s="345"/>
      <c r="E46" s="345"/>
      <c r="F46" s="346"/>
      <c r="G46" s="347"/>
      <c r="H46" s="346"/>
      <c r="I46" s="347"/>
      <c r="J46" s="345"/>
      <c r="K46" s="345"/>
      <c r="L46" s="345"/>
      <c r="M46" s="348"/>
    </row>
    <row r="47" spans="2:13" ht="36" customHeight="1" x14ac:dyDescent="0.15">
      <c r="B47" s="248" t="s">
        <v>242</v>
      </c>
      <c r="C47" s="220"/>
      <c r="D47" s="220"/>
      <c r="E47" s="220"/>
      <c r="F47" s="220"/>
      <c r="G47" s="221">
        <v>42735</v>
      </c>
      <c r="H47" s="222"/>
      <c r="I47" s="236" t="s">
        <v>243</v>
      </c>
      <c r="J47" s="236"/>
      <c r="K47" s="236"/>
      <c r="L47" s="236"/>
      <c r="M47" s="237"/>
    </row>
    <row r="48" spans="2:13" ht="36" customHeight="1" x14ac:dyDescent="0.15">
      <c r="B48" s="248" t="s">
        <v>269</v>
      </c>
      <c r="C48" s="220"/>
      <c r="D48" s="220"/>
      <c r="E48" s="220"/>
      <c r="F48" s="220"/>
      <c r="G48" s="221">
        <v>42735</v>
      </c>
      <c r="H48" s="222"/>
      <c r="I48" s="236" t="s">
        <v>266</v>
      </c>
      <c r="J48" s="236"/>
      <c r="K48" s="236"/>
      <c r="L48" s="236"/>
      <c r="M48" s="237"/>
    </row>
    <row r="49" spans="2:13" ht="36" customHeight="1" x14ac:dyDescent="0.15">
      <c r="B49" s="219" t="s">
        <v>267</v>
      </c>
      <c r="C49" s="220"/>
      <c r="D49" s="220"/>
      <c r="E49" s="220"/>
      <c r="F49" s="220"/>
      <c r="G49" s="221">
        <v>42735</v>
      </c>
      <c r="H49" s="222"/>
      <c r="I49" s="236" t="s">
        <v>268</v>
      </c>
      <c r="J49" s="236"/>
      <c r="K49" s="236"/>
      <c r="L49" s="236"/>
      <c r="M49" s="237"/>
    </row>
    <row r="50" spans="2:13" ht="36" customHeight="1" x14ac:dyDescent="0.15">
      <c r="B50" s="248" t="s">
        <v>275</v>
      </c>
      <c r="C50" s="236"/>
      <c r="D50" s="236"/>
      <c r="E50" s="236"/>
      <c r="F50" s="236"/>
      <c r="G50" s="221">
        <v>42735</v>
      </c>
      <c r="H50" s="222"/>
      <c r="I50" s="236" t="s">
        <v>278</v>
      </c>
      <c r="J50" s="236"/>
      <c r="K50" s="236"/>
      <c r="L50" s="236"/>
      <c r="M50" s="237"/>
    </row>
    <row r="51" spans="2:13" ht="42" customHeight="1" x14ac:dyDescent="0.15">
      <c r="B51" s="248" t="s">
        <v>276</v>
      </c>
      <c r="C51" s="236"/>
      <c r="D51" s="236"/>
      <c r="E51" s="236"/>
      <c r="F51" s="236"/>
      <c r="G51" s="222">
        <v>42735</v>
      </c>
      <c r="H51" s="222"/>
      <c r="I51" s="236" t="s">
        <v>277</v>
      </c>
      <c r="J51" s="236"/>
      <c r="K51" s="236"/>
      <c r="L51" s="236"/>
      <c r="M51" s="237"/>
    </row>
    <row r="52" spans="2:13" ht="36" customHeight="1" x14ac:dyDescent="0.15">
      <c r="B52" s="248" t="s">
        <v>291</v>
      </c>
      <c r="C52" s="236"/>
      <c r="D52" s="236"/>
      <c r="E52" s="236"/>
      <c r="F52" s="236"/>
      <c r="G52" s="222">
        <v>42735</v>
      </c>
      <c r="H52" s="222"/>
      <c r="I52" s="236" t="s">
        <v>292</v>
      </c>
      <c r="J52" s="236"/>
      <c r="K52" s="236"/>
      <c r="L52" s="236"/>
      <c r="M52" s="237"/>
    </row>
    <row r="53" spans="2:13" ht="52" customHeight="1" x14ac:dyDescent="0.15">
      <c r="B53" s="248" t="s">
        <v>293</v>
      </c>
      <c r="C53" s="236"/>
      <c r="D53" s="236"/>
      <c r="E53" s="236"/>
      <c r="F53" s="236"/>
      <c r="G53" s="222">
        <v>42735</v>
      </c>
      <c r="H53" s="222"/>
      <c r="I53" s="236" t="s">
        <v>294</v>
      </c>
      <c r="J53" s="236"/>
      <c r="K53" s="236"/>
      <c r="L53" s="236"/>
      <c r="M53" s="237"/>
    </row>
    <row r="54" spans="2:13" ht="36" customHeight="1" x14ac:dyDescent="0.15">
      <c r="B54" s="248" t="s">
        <v>295</v>
      </c>
      <c r="C54" s="236"/>
      <c r="D54" s="236"/>
      <c r="E54" s="236"/>
      <c r="F54" s="236"/>
      <c r="G54" s="222">
        <v>42735</v>
      </c>
      <c r="H54" s="222"/>
      <c r="I54" s="236" t="s">
        <v>296</v>
      </c>
      <c r="J54" s="236"/>
      <c r="K54" s="236"/>
      <c r="L54" s="236"/>
      <c r="M54" s="237"/>
    </row>
    <row r="55" spans="2:13" ht="36" customHeight="1" x14ac:dyDescent="0.15">
      <c r="B55" s="248" t="s">
        <v>298</v>
      </c>
      <c r="C55" s="236"/>
      <c r="D55" s="236"/>
      <c r="E55" s="236"/>
      <c r="F55" s="236"/>
      <c r="G55" s="222">
        <v>42735</v>
      </c>
      <c r="H55" s="222"/>
      <c r="I55" s="236" t="s">
        <v>297</v>
      </c>
      <c r="J55" s="236"/>
      <c r="K55" s="236"/>
      <c r="L55" s="236"/>
      <c r="M55" s="237"/>
    </row>
    <row r="56" spans="2:13" ht="36" customHeight="1" thickBot="1" x14ac:dyDescent="0.2">
      <c r="B56" s="253" t="s">
        <v>299</v>
      </c>
      <c r="C56" s="254"/>
      <c r="D56" s="254"/>
      <c r="E56" s="254"/>
      <c r="F56" s="254"/>
      <c r="G56" s="227">
        <v>42735</v>
      </c>
      <c r="H56" s="227"/>
      <c r="I56" s="254" t="s">
        <v>300</v>
      </c>
      <c r="J56" s="254"/>
      <c r="K56" s="254"/>
      <c r="L56" s="254"/>
      <c r="M56" s="255"/>
    </row>
    <row r="57" spans="2:13" ht="13" customHeight="1" x14ac:dyDescent="0.15"/>
    <row r="58" spans="2:13" ht="14" thickBot="1" x14ac:dyDescent="0.2">
      <c r="B58" s="138" t="s">
        <v>89</v>
      </c>
      <c r="C58"/>
      <c r="D58"/>
      <c r="E58"/>
      <c r="F58"/>
      <c r="G58"/>
      <c r="H58"/>
      <c r="I58"/>
      <c r="J58"/>
      <c r="K58"/>
      <c r="L58"/>
      <c r="M58"/>
    </row>
    <row r="59" spans="2:13" ht="14" thickBot="1" x14ac:dyDescent="0.2">
      <c r="B59" s="238" t="s">
        <v>28</v>
      </c>
      <c r="C59" s="239"/>
      <c r="D59" s="239"/>
      <c r="E59" s="239"/>
      <c r="F59" s="239"/>
      <c r="G59" s="240" t="s">
        <v>29</v>
      </c>
      <c r="H59" s="241"/>
      <c r="I59" s="240" t="s">
        <v>30</v>
      </c>
      <c r="J59" s="239"/>
      <c r="K59" s="239"/>
      <c r="L59" s="239"/>
      <c r="M59" s="242"/>
    </row>
    <row r="60" spans="2:13" ht="25" customHeight="1" thickBot="1" x14ac:dyDescent="0.2">
      <c r="B60" s="243"/>
      <c r="C60" s="244"/>
      <c r="D60" s="244"/>
      <c r="E60" s="244"/>
      <c r="F60" s="245"/>
      <c r="G60" s="232"/>
      <c r="H60" s="231"/>
      <c r="I60" s="246"/>
      <c r="J60" s="231"/>
      <c r="K60" s="231"/>
      <c r="L60" s="231"/>
      <c r="M60" s="247"/>
    </row>
    <row r="61" spans="2:13" ht="14" thickBot="1" x14ac:dyDescent="0.2">
      <c r="B61" s="238" t="s">
        <v>31</v>
      </c>
      <c r="C61" s="239"/>
      <c r="D61" s="239"/>
      <c r="E61" s="239"/>
      <c r="F61" s="239"/>
      <c r="G61" s="240" t="s">
        <v>29</v>
      </c>
      <c r="H61" s="241"/>
      <c r="I61" s="240" t="s">
        <v>30</v>
      </c>
      <c r="J61" s="239"/>
      <c r="K61" s="239"/>
      <c r="L61" s="239"/>
      <c r="M61" s="242"/>
    </row>
    <row r="62" spans="2:13" ht="32" customHeight="1" thickBot="1" x14ac:dyDescent="0.2">
      <c r="B62" s="230" t="s">
        <v>232</v>
      </c>
      <c r="C62" s="231"/>
      <c r="D62" s="231"/>
      <c r="E62" s="231"/>
      <c r="F62" s="231"/>
      <c r="G62" s="232" t="s">
        <v>233</v>
      </c>
      <c r="H62" s="231"/>
      <c r="I62" s="233" t="s">
        <v>254</v>
      </c>
      <c r="J62" s="234"/>
      <c r="K62" s="234"/>
      <c r="L62" s="234"/>
      <c r="M62" s="235"/>
    </row>
    <row r="63" spans="2:13" ht="32" customHeight="1" thickBot="1" x14ac:dyDescent="0.2">
      <c r="B63" s="230" t="s">
        <v>252</v>
      </c>
      <c r="C63" s="231"/>
      <c r="D63" s="231"/>
      <c r="E63" s="231"/>
      <c r="F63" s="231"/>
      <c r="G63" s="232" t="s">
        <v>233</v>
      </c>
      <c r="H63" s="231"/>
      <c r="I63" s="233" t="s">
        <v>253</v>
      </c>
      <c r="J63" s="234"/>
      <c r="K63" s="234"/>
      <c r="L63" s="234"/>
      <c r="M63" s="235"/>
    </row>
    <row r="64" spans="2:13" ht="14" thickBot="1" x14ac:dyDescent="0.2">
      <c r="B64" s="238" t="s">
        <v>32</v>
      </c>
      <c r="C64" s="239"/>
      <c r="D64" s="239"/>
      <c r="E64" s="239"/>
      <c r="F64" s="239"/>
      <c r="G64" s="240" t="s">
        <v>29</v>
      </c>
      <c r="H64" s="241"/>
      <c r="I64" s="240" t="s">
        <v>30</v>
      </c>
      <c r="J64" s="239"/>
      <c r="K64" s="239"/>
      <c r="L64" s="239"/>
      <c r="M64" s="242"/>
    </row>
    <row r="65" spans="2:13" ht="19" customHeight="1" thickBot="1" x14ac:dyDescent="0.2">
      <c r="B65" s="249" t="s">
        <v>80</v>
      </c>
      <c r="C65" s="231"/>
      <c r="D65" s="231"/>
      <c r="E65" s="231"/>
      <c r="F65" s="231"/>
      <c r="G65" s="232"/>
      <c r="H65" s="231"/>
      <c r="I65" s="250"/>
      <c r="J65" s="251"/>
      <c r="K65" s="251"/>
      <c r="L65" s="251"/>
      <c r="M65" s="252"/>
    </row>
    <row r="66" spans="2:13" ht="14" thickBot="1" x14ac:dyDescent="0.2">
      <c r="B66" s="238" t="s">
        <v>33</v>
      </c>
      <c r="C66" s="239"/>
      <c r="D66" s="239"/>
      <c r="E66" s="239"/>
      <c r="F66" s="239"/>
      <c r="G66" s="240" t="s">
        <v>29</v>
      </c>
      <c r="H66" s="241"/>
      <c r="I66" s="240" t="s">
        <v>30</v>
      </c>
      <c r="J66" s="239"/>
      <c r="K66" s="239"/>
      <c r="L66" s="239"/>
      <c r="M66" s="242"/>
    </row>
    <row r="67" spans="2:13" ht="31" customHeight="1" thickBot="1" x14ac:dyDescent="0.2">
      <c r="B67" s="305"/>
      <c r="C67" s="306"/>
      <c r="D67" s="306"/>
      <c r="E67" s="306"/>
      <c r="F67" s="307"/>
      <c r="G67" s="232"/>
      <c r="H67" s="231"/>
      <c r="I67" s="250"/>
      <c r="J67" s="251"/>
      <c r="K67" s="251"/>
      <c r="L67" s="251"/>
      <c r="M67" s="252"/>
    </row>
    <row r="68" spans="2:13" ht="14" thickBot="1" x14ac:dyDescent="0.2">
      <c r="B68" s="293" t="s">
        <v>34</v>
      </c>
      <c r="C68" s="294"/>
      <c r="D68" s="294"/>
      <c r="E68" s="294"/>
      <c r="F68" s="294"/>
      <c r="G68" s="295" t="s">
        <v>29</v>
      </c>
      <c r="H68" s="296"/>
      <c r="I68" s="295" t="s">
        <v>30</v>
      </c>
      <c r="J68" s="294"/>
      <c r="K68" s="294"/>
      <c r="L68" s="294"/>
      <c r="M68" s="297"/>
    </row>
    <row r="69" spans="2:13" ht="27" customHeight="1" x14ac:dyDescent="0.15">
      <c r="B69" s="303" t="s">
        <v>261</v>
      </c>
      <c r="C69" s="304"/>
      <c r="D69" s="304"/>
      <c r="E69" s="304"/>
      <c r="F69" s="304"/>
      <c r="G69" s="301">
        <v>42614</v>
      </c>
      <c r="H69" s="302"/>
      <c r="I69" s="298" t="s">
        <v>262</v>
      </c>
      <c r="J69" s="299"/>
      <c r="K69" s="299"/>
      <c r="L69" s="299"/>
      <c r="M69" s="300"/>
    </row>
    <row r="70" spans="2:13" ht="26" customHeight="1" x14ac:dyDescent="0.15">
      <c r="B70" s="287" t="s">
        <v>263</v>
      </c>
      <c r="C70" s="246"/>
      <c r="D70" s="246"/>
      <c r="E70" s="246"/>
      <c r="F70" s="246"/>
      <c r="G70" s="232">
        <v>42614</v>
      </c>
      <c r="H70" s="232"/>
      <c r="I70" s="231" t="s">
        <v>221</v>
      </c>
      <c r="J70" s="231"/>
      <c r="K70" s="231"/>
      <c r="L70" s="231"/>
      <c r="M70" s="247"/>
    </row>
    <row r="71" spans="2:13" ht="25" customHeight="1" x14ac:dyDescent="0.15">
      <c r="B71" s="287" t="s">
        <v>302</v>
      </c>
      <c r="C71" s="246"/>
      <c r="D71" s="246"/>
      <c r="E71" s="246"/>
      <c r="F71" s="246"/>
      <c r="G71" s="232" t="s">
        <v>301</v>
      </c>
      <c r="H71" s="232"/>
      <c r="I71" s="231" t="s">
        <v>228</v>
      </c>
      <c r="J71" s="231"/>
      <c r="K71" s="231"/>
      <c r="L71" s="231"/>
      <c r="M71" s="247"/>
    </row>
    <row r="72" spans="2:13" ht="25" customHeight="1" x14ac:dyDescent="0.15">
      <c r="B72" s="287"/>
      <c r="C72" s="246"/>
      <c r="D72" s="246"/>
      <c r="E72" s="246"/>
      <c r="F72" s="246"/>
      <c r="G72" s="232"/>
      <c r="H72" s="232"/>
      <c r="I72" s="231"/>
      <c r="J72" s="231"/>
      <c r="K72" s="231"/>
      <c r="L72" s="231"/>
      <c r="M72" s="247"/>
    </row>
    <row r="73" spans="2:13" ht="25" customHeight="1" x14ac:dyDescent="0.15">
      <c r="B73" s="354"/>
      <c r="C73" s="355"/>
      <c r="D73" s="355"/>
      <c r="E73" s="355"/>
      <c r="F73" s="356"/>
      <c r="G73" s="280"/>
      <c r="H73" s="281"/>
      <c r="I73" s="357"/>
      <c r="J73" s="358"/>
      <c r="K73" s="358"/>
      <c r="L73" s="358"/>
      <c r="M73" s="359"/>
    </row>
    <row r="74" spans="2:13" ht="25" customHeight="1" x14ac:dyDescent="0.15">
      <c r="B74" s="354"/>
      <c r="C74" s="355"/>
      <c r="D74" s="355"/>
      <c r="E74" s="355"/>
      <c r="F74" s="356"/>
      <c r="G74" s="280"/>
      <c r="H74" s="281"/>
      <c r="I74" s="357"/>
      <c r="J74" s="358"/>
      <c r="K74" s="358"/>
      <c r="L74" s="358"/>
      <c r="M74" s="359"/>
    </row>
    <row r="75" spans="2:13" ht="25" customHeight="1" thickBot="1" x14ac:dyDescent="0.2">
      <c r="B75" s="349"/>
      <c r="C75" s="350"/>
      <c r="D75" s="350"/>
      <c r="E75" s="350"/>
      <c r="F75" s="350"/>
      <c r="G75" s="263"/>
      <c r="H75" s="262"/>
      <c r="I75" s="351"/>
      <c r="J75" s="352"/>
      <c r="K75" s="352"/>
      <c r="L75" s="352"/>
      <c r="M75" s="353"/>
    </row>
    <row r="76" spans="2:13" ht="14" thickBot="1" x14ac:dyDescent="0.2">
      <c r="B76" s="288" t="s">
        <v>17</v>
      </c>
      <c r="C76" s="289"/>
      <c r="D76" s="289"/>
      <c r="E76" s="289"/>
      <c r="F76" s="290"/>
      <c r="G76" s="291" t="s">
        <v>29</v>
      </c>
      <c r="H76" s="290"/>
      <c r="I76" s="291" t="s">
        <v>30</v>
      </c>
      <c r="J76" s="289"/>
      <c r="K76" s="289"/>
      <c r="L76" s="289"/>
      <c r="M76" s="292"/>
    </row>
    <row r="77" spans="2:13" x14ac:dyDescent="0.15">
      <c r="B77" s="249"/>
      <c r="C77" s="231"/>
      <c r="D77" s="231"/>
      <c r="E77" s="231"/>
      <c r="F77" s="231"/>
      <c r="G77" s="232"/>
      <c r="H77" s="231"/>
      <c r="I77" s="250"/>
      <c r="J77" s="251"/>
      <c r="K77" s="251"/>
      <c r="L77" s="251"/>
      <c r="M77" s="252"/>
    </row>
    <row r="78" spans="2:13" ht="14" thickBot="1" x14ac:dyDescent="0.2">
      <c r="B78" s="261"/>
      <c r="C78" s="262"/>
      <c r="D78" s="262"/>
      <c r="E78" s="262"/>
      <c r="F78" s="262"/>
      <c r="G78" s="263"/>
      <c r="H78" s="262"/>
      <c r="I78" s="262"/>
      <c r="J78" s="262"/>
      <c r="K78" s="262"/>
      <c r="L78" s="262"/>
      <c r="M78" s="264"/>
    </row>
    <row r="79" spans="2:13" ht="14" thickBot="1" x14ac:dyDescent="0.2">
      <c r="B79" s="238" t="s">
        <v>18</v>
      </c>
      <c r="C79" s="239"/>
      <c r="D79" s="239"/>
      <c r="E79" s="239"/>
      <c r="F79" s="239"/>
      <c r="G79" s="240" t="s">
        <v>29</v>
      </c>
      <c r="H79" s="241"/>
      <c r="I79" s="240" t="s">
        <v>30</v>
      </c>
      <c r="J79" s="239"/>
      <c r="K79" s="239"/>
      <c r="L79" s="239"/>
      <c r="M79" s="242"/>
    </row>
    <row r="80" spans="2:13" x14ac:dyDescent="0.15">
      <c r="B80" s="249" t="s">
        <v>80</v>
      </c>
      <c r="C80" s="231"/>
      <c r="D80" s="231"/>
      <c r="E80" s="231"/>
      <c r="F80" s="231"/>
      <c r="G80" s="232"/>
      <c r="H80" s="231"/>
      <c r="I80" s="250"/>
      <c r="J80" s="251"/>
      <c r="K80" s="251"/>
      <c r="L80" s="251"/>
      <c r="M80" s="252"/>
    </row>
    <row r="81" spans="2:16" ht="14" thickBot="1" x14ac:dyDescent="0.2">
      <c r="B81" s="261"/>
      <c r="C81" s="262"/>
      <c r="D81" s="262"/>
      <c r="E81" s="262"/>
      <c r="F81" s="262"/>
      <c r="G81" s="263"/>
      <c r="H81" s="262"/>
      <c r="I81" s="262"/>
      <c r="J81" s="262"/>
      <c r="K81" s="262"/>
      <c r="L81" s="262"/>
      <c r="M81" s="264"/>
    </row>
    <row r="82" spans="2:16" ht="14" thickBot="1" x14ac:dyDescent="0.2">
      <c r="B82" s="238" t="s">
        <v>19</v>
      </c>
      <c r="C82" s="239"/>
      <c r="D82" s="239"/>
      <c r="E82" s="239"/>
      <c r="F82" s="239"/>
      <c r="G82" s="240" t="s">
        <v>29</v>
      </c>
      <c r="H82" s="241"/>
      <c r="I82" s="240" t="s">
        <v>30</v>
      </c>
      <c r="J82" s="239"/>
      <c r="K82" s="239"/>
      <c r="L82" s="239"/>
      <c r="M82" s="242"/>
    </row>
    <row r="83" spans="2:16" ht="14" thickBot="1" x14ac:dyDescent="0.2">
      <c r="B83" s="277" t="s">
        <v>270</v>
      </c>
      <c r="C83" s="278"/>
      <c r="D83" s="278"/>
      <c r="E83" s="278"/>
      <c r="F83" s="279"/>
      <c r="G83" s="280" t="s">
        <v>220</v>
      </c>
      <c r="H83" s="281"/>
      <c r="I83" s="274" t="s">
        <v>221</v>
      </c>
      <c r="J83" s="275"/>
      <c r="K83" s="275"/>
      <c r="L83" s="275"/>
      <c r="M83" s="282"/>
    </row>
    <row r="84" spans="2:16" ht="14" thickBot="1" x14ac:dyDescent="0.2">
      <c r="B84" s="277" t="s">
        <v>231</v>
      </c>
      <c r="C84" s="278"/>
      <c r="D84" s="278"/>
      <c r="E84" s="278"/>
      <c r="F84" s="279"/>
      <c r="G84" s="280" t="s">
        <v>220</v>
      </c>
      <c r="H84" s="281"/>
      <c r="I84" s="274" t="s">
        <v>240</v>
      </c>
      <c r="J84" s="275"/>
      <c r="K84" s="275"/>
      <c r="L84" s="275"/>
      <c r="M84" s="282"/>
    </row>
    <row r="85" spans="2:16" ht="14" thickBot="1" x14ac:dyDescent="0.2">
      <c r="B85" s="270" t="s">
        <v>222</v>
      </c>
      <c r="C85" s="266"/>
      <c r="D85" s="266"/>
      <c r="E85" s="266"/>
      <c r="F85" s="271"/>
      <c r="G85" s="272" t="s">
        <v>220</v>
      </c>
      <c r="H85" s="273"/>
      <c r="I85" s="274" t="s">
        <v>223</v>
      </c>
      <c r="J85" s="275"/>
      <c r="K85" s="275"/>
      <c r="L85" s="275"/>
      <c r="M85" s="276"/>
    </row>
    <row r="86" spans="2:16" ht="14" thickBot="1" x14ac:dyDescent="0.2">
      <c r="B86" s="270" t="s">
        <v>224</v>
      </c>
      <c r="C86" s="266"/>
      <c r="D86" s="266"/>
      <c r="E86" s="266"/>
      <c r="F86" s="271"/>
      <c r="G86" s="272" t="s">
        <v>220</v>
      </c>
      <c r="H86" s="273"/>
      <c r="I86" s="274" t="s">
        <v>225</v>
      </c>
      <c r="J86" s="275"/>
      <c r="K86" s="275"/>
      <c r="L86" s="275"/>
      <c r="M86" s="276"/>
    </row>
    <row r="87" spans="2:16" ht="14" thickBot="1" x14ac:dyDescent="0.2">
      <c r="B87" s="270" t="s">
        <v>226</v>
      </c>
      <c r="C87" s="266"/>
      <c r="D87" s="266"/>
      <c r="E87" s="266"/>
      <c r="F87" s="283"/>
      <c r="G87" s="284" t="s">
        <v>220</v>
      </c>
      <c r="H87" s="285"/>
      <c r="I87" s="286" t="s">
        <v>227</v>
      </c>
      <c r="J87" s="275"/>
      <c r="K87" s="275"/>
      <c r="L87" s="275"/>
      <c r="M87" s="282"/>
    </row>
    <row r="88" spans="2:16" ht="17" customHeight="1" thickBot="1" x14ac:dyDescent="0.2">
      <c r="B88" s="265" t="s">
        <v>303</v>
      </c>
      <c r="C88" s="266"/>
      <c r="D88" s="266"/>
      <c r="E88" s="266"/>
      <c r="F88" s="267"/>
      <c r="G88" s="268" t="s">
        <v>220</v>
      </c>
      <c r="H88" s="269"/>
      <c r="I88" s="262" t="s">
        <v>228</v>
      </c>
      <c r="J88" s="262"/>
      <c r="K88" s="262"/>
      <c r="L88" s="262"/>
      <c r="M88" s="264"/>
    </row>
    <row r="89" spans="2:16" ht="24" customHeight="1" thickBot="1" x14ac:dyDescent="0.2">
      <c r="B89" s="238" t="s">
        <v>149</v>
      </c>
      <c r="C89" s="239"/>
      <c r="D89" s="239"/>
      <c r="E89" s="239"/>
      <c r="F89" s="239"/>
      <c r="G89" s="240" t="s">
        <v>29</v>
      </c>
      <c r="H89" s="241"/>
      <c r="I89" s="240" t="s">
        <v>30</v>
      </c>
      <c r="J89" s="239"/>
      <c r="K89" s="239"/>
      <c r="L89" s="239"/>
      <c r="M89" s="242"/>
    </row>
    <row r="90" spans="2:16" ht="24" customHeight="1" x14ac:dyDescent="0.15">
      <c r="B90" s="249" t="s">
        <v>0</v>
      </c>
      <c r="C90" s="231"/>
      <c r="D90" s="231"/>
      <c r="E90" s="231"/>
      <c r="F90" s="231"/>
      <c r="G90" s="232"/>
      <c r="H90" s="231"/>
      <c r="I90" s="250"/>
      <c r="J90" s="251"/>
      <c r="K90" s="251"/>
      <c r="L90" s="251"/>
      <c r="M90" s="252"/>
    </row>
    <row r="91" spans="2:16" ht="14" thickBot="1" x14ac:dyDescent="0.2">
      <c r="B91" s="261" t="s">
        <v>1</v>
      </c>
      <c r="C91" s="262"/>
      <c r="D91" s="262"/>
      <c r="E91" s="262"/>
      <c r="F91" s="262"/>
      <c r="G91" s="263"/>
      <c r="H91" s="262"/>
      <c r="I91" s="262"/>
      <c r="J91" s="262"/>
      <c r="K91" s="262"/>
      <c r="L91" s="262"/>
      <c r="M91" s="264"/>
    </row>
    <row r="95" spans="2:16" x14ac:dyDescent="0.15">
      <c r="P95" s="141"/>
    </row>
  </sheetData>
  <mergeCells count="202">
    <mergeCell ref="B75:F75"/>
    <mergeCell ref="G75:H75"/>
    <mergeCell ref="I75:M75"/>
    <mergeCell ref="B71:F71"/>
    <mergeCell ref="B72:F72"/>
    <mergeCell ref="G71:H71"/>
    <mergeCell ref="G72:H72"/>
    <mergeCell ref="I71:M71"/>
    <mergeCell ref="I72:M72"/>
    <mergeCell ref="B73:F73"/>
    <mergeCell ref="B74:F74"/>
    <mergeCell ref="G73:H73"/>
    <mergeCell ref="G74:H74"/>
    <mergeCell ref="I73:M73"/>
    <mergeCell ref="I74:M74"/>
    <mergeCell ref="B48:F48"/>
    <mergeCell ref="G48:H48"/>
    <mergeCell ref="I48:M48"/>
    <mergeCell ref="B32:F32"/>
    <mergeCell ref="G32:H32"/>
    <mergeCell ref="I32:M32"/>
    <mergeCell ref="B33:F33"/>
    <mergeCell ref="G33:H33"/>
    <mergeCell ref="I33:M33"/>
    <mergeCell ref="B34:F34"/>
    <mergeCell ref="G34:H34"/>
    <mergeCell ref="I34:M34"/>
    <mergeCell ref="B35:F35"/>
    <mergeCell ref="G35:H35"/>
    <mergeCell ref="I35:M35"/>
    <mergeCell ref="B36:F36"/>
    <mergeCell ref="G36:H36"/>
    <mergeCell ref="I36:M36"/>
    <mergeCell ref="I47:M47"/>
    <mergeCell ref="B46:F46"/>
    <mergeCell ref="G46:H46"/>
    <mergeCell ref="I46:M46"/>
    <mergeCell ref="B47:F47"/>
    <mergeCell ref="G47:H47"/>
    <mergeCell ref="C10:G10"/>
    <mergeCell ref="H10:L10"/>
    <mergeCell ref="C11:G11"/>
    <mergeCell ref="H11:L11"/>
    <mergeCell ref="C12:G12"/>
    <mergeCell ref="H12:L12"/>
    <mergeCell ref="C8:G8"/>
    <mergeCell ref="H8:L8"/>
    <mergeCell ref="C9:G9"/>
    <mergeCell ref="H9:L9"/>
    <mergeCell ref="G19:K19"/>
    <mergeCell ref="B23:F23"/>
    <mergeCell ref="G23:K23"/>
    <mergeCell ref="C13:G13"/>
    <mergeCell ref="H13:L13"/>
    <mergeCell ref="C14:G14"/>
    <mergeCell ref="H14:L14"/>
    <mergeCell ref="G18:K18"/>
    <mergeCell ref="B19:F19"/>
    <mergeCell ref="B18:F18"/>
    <mergeCell ref="G31:H31"/>
    <mergeCell ref="I31:M31"/>
    <mergeCell ref="B24:F24"/>
    <mergeCell ref="G24:K24"/>
    <mergeCell ref="B25:F25"/>
    <mergeCell ref="G25:K25"/>
    <mergeCell ref="B26:F26"/>
    <mergeCell ref="G26:K26"/>
    <mergeCell ref="B27:F27"/>
    <mergeCell ref="G27:K27"/>
    <mergeCell ref="B31:F31"/>
    <mergeCell ref="I50:M50"/>
    <mergeCell ref="B52:F52"/>
    <mergeCell ref="G52:H52"/>
    <mergeCell ref="I52:M52"/>
    <mergeCell ref="B53:F53"/>
    <mergeCell ref="G53:H53"/>
    <mergeCell ref="I53:M53"/>
    <mergeCell ref="B54:F54"/>
    <mergeCell ref="G54:H54"/>
    <mergeCell ref="I54:M54"/>
    <mergeCell ref="B55:F55"/>
    <mergeCell ref="G55:H55"/>
    <mergeCell ref="I55:M55"/>
    <mergeCell ref="B56:F56"/>
    <mergeCell ref="G56:H56"/>
    <mergeCell ref="I56:M56"/>
    <mergeCell ref="B77:F77"/>
    <mergeCell ref="G77:H77"/>
    <mergeCell ref="I77:M77"/>
    <mergeCell ref="B78:F78"/>
    <mergeCell ref="G78:H78"/>
    <mergeCell ref="I78:M78"/>
    <mergeCell ref="B66:F66"/>
    <mergeCell ref="G66:H66"/>
    <mergeCell ref="I66:M66"/>
    <mergeCell ref="B70:F70"/>
    <mergeCell ref="G70:H70"/>
    <mergeCell ref="I70:M70"/>
    <mergeCell ref="B76:F76"/>
    <mergeCell ref="G76:H76"/>
    <mergeCell ref="I76:M76"/>
    <mergeCell ref="B68:F68"/>
    <mergeCell ref="G68:H68"/>
    <mergeCell ref="I68:M68"/>
    <mergeCell ref="I69:M69"/>
    <mergeCell ref="G69:H69"/>
    <mergeCell ref="B69:F69"/>
    <mergeCell ref="B67:F67"/>
    <mergeCell ref="G67:H67"/>
    <mergeCell ref="I67:M67"/>
    <mergeCell ref="B91:F91"/>
    <mergeCell ref="G91:H91"/>
    <mergeCell ref="I91:M91"/>
    <mergeCell ref="B89:F89"/>
    <mergeCell ref="G89:H89"/>
    <mergeCell ref="I89:M89"/>
    <mergeCell ref="B90:F90"/>
    <mergeCell ref="G90:H90"/>
    <mergeCell ref="I90:M90"/>
    <mergeCell ref="B82:F82"/>
    <mergeCell ref="G82:H82"/>
    <mergeCell ref="I82:M82"/>
    <mergeCell ref="B88:F88"/>
    <mergeCell ref="I88:M88"/>
    <mergeCell ref="G88:H88"/>
    <mergeCell ref="B85:F85"/>
    <mergeCell ref="G85:H85"/>
    <mergeCell ref="I85:M85"/>
    <mergeCell ref="B86:F86"/>
    <mergeCell ref="G86:H86"/>
    <mergeCell ref="I86:M86"/>
    <mergeCell ref="B84:F84"/>
    <mergeCell ref="G84:H84"/>
    <mergeCell ref="I84:M84"/>
    <mergeCell ref="B87:F87"/>
    <mergeCell ref="G87:H87"/>
    <mergeCell ref="I87:M87"/>
    <mergeCell ref="B83:F83"/>
    <mergeCell ref="G83:H83"/>
    <mergeCell ref="I83:M83"/>
    <mergeCell ref="B79:F79"/>
    <mergeCell ref="G79:H79"/>
    <mergeCell ref="I79:M79"/>
    <mergeCell ref="B80:F80"/>
    <mergeCell ref="G80:H80"/>
    <mergeCell ref="I80:M80"/>
    <mergeCell ref="B81:F81"/>
    <mergeCell ref="G81:H81"/>
    <mergeCell ref="I81:M81"/>
    <mergeCell ref="B37:F37"/>
    <mergeCell ref="G37:H37"/>
    <mergeCell ref="I37:M37"/>
    <mergeCell ref="B38:F38"/>
    <mergeCell ref="G38:H38"/>
    <mergeCell ref="I38:M38"/>
    <mergeCell ref="B39:F39"/>
    <mergeCell ref="B40:F40"/>
    <mergeCell ref="B44:F44"/>
    <mergeCell ref="G44:H44"/>
    <mergeCell ref="I44:M44"/>
    <mergeCell ref="B41:F41"/>
    <mergeCell ref="G39:H39"/>
    <mergeCell ref="G40:H40"/>
    <mergeCell ref="G41:H41"/>
    <mergeCell ref="I39:M39"/>
    <mergeCell ref="I40:M40"/>
    <mergeCell ref="I41:M41"/>
    <mergeCell ref="B42:F42"/>
    <mergeCell ref="G42:H42"/>
    <mergeCell ref="I42:M42"/>
    <mergeCell ref="B43:F43"/>
    <mergeCell ref="G43:H43"/>
    <mergeCell ref="I43:M43"/>
    <mergeCell ref="B64:F64"/>
    <mergeCell ref="G64:H64"/>
    <mergeCell ref="I64:M64"/>
    <mergeCell ref="B65:F65"/>
    <mergeCell ref="G65:H65"/>
    <mergeCell ref="I65:M65"/>
    <mergeCell ref="B62:F62"/>
    <mergeCell ref="G62:H62"/>
    <mergeCell ref="I62:M62"/>
    <mergeCell ref="B49:F49"/>
    <mergeCell ref="G49:H49"/>
    <mergeCell ref="B63:F63"/>
    <mergeCell ref="G63:H63"/>
    <mergeCell ref="I63:M63"/>
    <mergeCell ref="I49:M49"/>
    <mergeCell ref="B61:F61"/>
    <mergeCell ref="G61:H61"/>
    <mergeCell ref="I61:M61"/>
    <mergeCell ref="B59:F59"/>
    <mergeCell ref="G59:H59"/>
    <mergeCell ref="I59:M59"/>
    <mergeCell ref="B60:F60"/>
    <mergeCell ref="G60:H60"/>
    <mergeCell ref="I60:M60"/>
    <mergeCell ref="B51:F51"/>
    <mergeCell ref="G51:H51"/>
    <mergeCell ref="I51:M51"/>
    <mergeCell ref="B50:F50"/>
    <mergeCell ref="G50:H50"/>
  </mergeCells>
  <phoneticPr fontId="8" type="noConversion"/>
  <pageMargins left="0.75" right="0.75" top="1" bottom="1" header="0.51180555555555551" footer="0.51180555555555551"/>
  <pageSetup paperSize="9"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Metrics</vt:lpstr>
      <vt:lpstr>Resources</vt:lpstr>
      <vt:lpstr>VOs</vt:lpstr>
      <vt:lpstr>Manpower</vt:lpstr>
      <vt:lpstr>Narrative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Gronbech</dc:creator>
  <cp:lastModifiedBy>Gareth Roy</cp:lastModifiedBy>
  <dcterms:created xsi:type="dcterms:W3CDTF">2012-01-11T11:17:07Z</dcterms:created>
  <dcterms:modified xsi:type="dcterms:W3CDTF">2016-10-24T08:56:22Z</dcterms:modified>
</cp:coreProperties>
</file>