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75" yWindow="465" windowWidth="25515" windowHeight="15540" tabRatio="500" activeTab="3"/>
  </bookViews>
  <sheets>
    <sheet name="Metrics" sheetId="1" r:id="rId1"/>
    <sheet name="Resources" sheetId="2" r:id="rId2"/>
    <sheet name="VOs" sheetId="3" r:id="rId3"/>
    <sheet name="Manpower" sheetId="4" r:id="rId4"/>
    <sheet name="Narrative" sheetId="5" r:id="rId5"/>
  </sheets>
  <definedNames>
    <definedName name="__xlnm.Print_Area_1">Metrics!$A$1:$Y$25</definedName>
    <definedName name="__xlnm.Print_Area_2">Resources!$A$1:$T$39</definedName>
    <definedName name="__xlnm.Print_Area_3">VOs!$A$1:$AN$21</definedName>
    <definedName name="__xlnm.Print_Area_4">Manpower!$B$1:$I$26</definedName>
    <definedName name="__xlnm.Print_Area_5">Narrative!$B$1:$M$48</definedName>
    <definedName name="_xlnm.Print_Area" localSheetId="3">Manpower!$B$1:$I$26</definedName>
    <definedName name="_xlnm.Print_Area" localSheetId="0">Metrics!$A$1:$Y$25</definedName>
    <definedName name="_xlnm.Print_Area" localSheetId="4">Narrative!$B$1:$M$48</definedName>
    <definedName name="_xlnm.Print_Area" localSheetId="1">Resources!$A$1:$T$39</definedName>
    <definedName name="_xlnm.Print_Area" localSheetId="2">VOs!$A$1:$AN$21</definedName>
  </definedNames>
  <calcPr calcId="150001"/>
  <extLst>
    <ext xmlns:mx="http://schemas.microsoft.com/office/mac/excel/2008/main" uri="{7523E5D3-25F3-A5E0-1632-64F254C22452}">
      <mx:ArchID Flags="2"/>
    </ext>
  </extLst>
</workbook>
</file>

<file path=xl/calcChain.xml><?xml version="1.0" encoding="utf-8"?>
<calcChain xmlns="http://schemas.openxmlformats.org/spreadsheetml/2006/main">
  <c r="S13" i="2" l="1"/>
  <c r="M25" i="2"/>
  <c r="O25" i="2"/>
  <c r="I15" i="1"/>
  <c r="M13" i="2"/>
  <c r="J25" i="2"/>
  <c r="N25" i="2"/>
  <c r="I16" i="1"/>
  <c r="B4" i="2"/>
  <c r="M26" i="2"/>
  <c r="M14" i="2"/>
  <c r="J26" i="2"/>
  <c r="N26" i="2"/>
  <c r="L16" i="1"/>
  <c r="S14" i="2"/>
  <c r="O26" i="2"/>
  <c r="L15" i="1"/>
  <c r="V20" i="3"/>
  <c r="U20" i="3"/>
  <c r="G26" i="2"/>
  <c r="L11" i="1"/>
  <c r="E20" i="3"/>
  <c r="G20" i="3"/>
  <c r="S12" i="2"/>
  <c r="M24" i="2"/>
  <c r="O24" i="2"/>
  <c r="F15" i="1"/>
  <c r="G24" i="2"/>
  <c r="C5" i="4"/>
  <c r="Q11" i="2"/>
  <c r="R11" i="2"/>
  <c r="P11" i="2"/>
  <c r="C5" i="5"/>
  <c r="N20" i="3"/>
  <c r="D34" i="3"/>
  <c r="C5" i="3"/>
  <c r="D19" i="4"/>
  <c r="E19" i="4"/>
  <c r="F19" i="4"/>
  <c r="G19" i="4"/>
  <c r="H19" i="4"/>
  <c r="I19" i="4"/>
  <c r="C4" i="4"/>
  <c r="D9" i="1"/>
  <c r="G9" i="1"/>
  <c r="J9" i="1"/>
  <c r="M9" i="1"/>
  <c r="P9" i="1"/>
  <c r="S9" i="1"/>
  <c r="O11" i="1"/>
  <c r="R11" i="1"/>
  <c r="U11" i="1"/>
  <c r="O12" i="1"/>
  <c r="R12" i="1"/>
  <c r="U12" i="1"/>
  <c r="X13" i="1"/>
  <c r="X14" i="1"/>
  <c r="O15" i="1"/>
  <c r="R15" i="1"/>
  <c r="U15" i="1"/>
  <c r="O16" i="1"/>
  <c r="R16" i="1"/>
  <c r="U16" i="1"/>
  <c r="F24" i="2"/>
  <c r="F12" i="1"/>
  <c r="F25" i="2"/>
  <c r="I12" i="1"/>
  <c r="F26" i="2"/>
  <c r="B27" i="2"/>
  <c r="D27" i="2"/>
  <c r="F27" i="2"/>
  <c r="X12" i="1"/>
  <c r="F11" i="1"/>
  <c r="G25" i="2"/>
  <c r="I11" i="1"/>
  <c r="C27" i="2"/>
  <c r="E27" i="2"/>
  <c r="G27" i="2"/>
  <c r="X11" i="1"/>
  <c r="M12" i="2"/>
  <c r="J24" i="2"/>
  <c r="N24" i="2"/>
  <c r="F16" i="1"/>
  <c r="J27" i="2"/>
  <c r="L27" i="2"/>
  <c r="M27" i="2"/>
  <c r="N27" i="2"/>
  <c r="X16" i="1"/>
  <c r="S15" i="2"/>
  <c r="S16" i="2"/>
  <c r="S17" i="2"/>
  <c r="S18" i="2"/>
  <c r="S19" i="2"/>
  <c r="O27" i="2"/>
  <c r="X15" i="1"/>
  <c r="C4" i="5"/>
  <c r="B12" i="5"/>
  <c r="B13" i="5"/>
  <c r="B3" i="2"/>
  <c r="B5" i="2"/>
  <c r="I12" i="2"/>
  <c r="O12" i="2"/>
  <c r="I13" i="2"/>
  <c r="O13" i="2"/>
  <c r="I14" i="2"/>
  <c r="O14" i="2"/>
  <c r="I15" i="2"/>
  <c r="M15" i="2"/>
  <c r="O15" i="2"/>
  <c r="I16" i="2"/>
  <c r="M16" i="2"/>
  <c r="O16" i="2"/>
  <c r="I17" i="2"/>
  <c r="M17" i="2"/>
  <c r="O17" i="2"/>
  <c r="M18" i="2"/>
  <c r="J19" i="2"/>
  <c r="K19" i="2"/>
  <c r="L19" i="2"/>
  <c r="M19" i="2"/>
  <c r="P19" i="2"/>
  <c r="Q19" i="2"/>
  <c r="R19" i="2"/>
  <c r="A24" i="2"/>
  <c r="H24" i="2"/>
  <c r="I24" i="2"/>
  <c r="A25" i="2"/>
  <c r="H25" i="2"/>
  <c r="I25" i="2"/>
  <c r="A26" i="2"/>
  <c r="H26" i="2"/>
  <c r="I26" i="2"/>
  <c r="H27" i="2"/>
  <c r="I27" i="2"/>
  <c r="A34" i="2"/>
  <c r="F34" i="2"/>
  <c r="A35" i="2"/>
  <c r="F35" i="2"/>
  <c r="A36" i="2"/>
  <c r="F36" i="2"/>
  <c r="K24" i="2"/>
  <c r="K26" i="2"/>
  <c r="K27" i="2"/>
  <c r="K25" i="2"/>
  <c r="C4" i="3"/>
  <c r="AP11" i="3"/>
  <c r="AP12" i="3"/>
  <c r="AP13" i="3"/>
  <c r="AP14" i="3"/>
  <c r="AP15" i="3"/>
  <c r="AP16" i="3"/>
  <c r="AP18" i="3"/>
  <c r="AP19" i="3"/>
  <c r="C20" i="3"/>
  <c r="D20" i="3"/>
  <c r="F20" i="3"/>
  <c r="H20" i="3"/>
  <c r="I20" i="3"/>
  <c r="J20" i="3"/>
  <c r="K20" i="3"/>
  <c r="L20" i="3"/>
  <c r="M20" i="3"/>
  <c r="O20" i="3"/>
  <c r="P20" i="3"/>
  <c r="Q20" i="3"/>
  <c r="R20" i="3"/>
  <c r="S20" i="3"/>
  <c r="T20" i="3"/>
  <c r="W20" i="3"/>
  <c r="X20" i="3"/>
  <c r="Y20" i="3"/>
  <c r="Z20" i="3"/>
  <c r="AA20" i="3"/>
  <c r="AB20" i="3"/>
  <c r="AC20" i="3"/>
  <c r="AD20" i="3"/>
  <c r="AE20" i="3"/>
  <c r="AF20" i="3"/>
  <c r="AG20" i="3"/>
  <c r="AH20" i="3"/>
  <c r="AI20" i="3"/>
  <c r="AJ20" i="3"/>
  <c r="AK20" i="3"/>
  <c r="AL20" i="3"/>
  <c r="AM20" i="3"/>
  <c r="AO20" i="3"/>
  <c r="AP20" i="3"/>
  <c r="AK31" i="3"/>
  <c r="AK32" i="3"/>
  <c r="AK33" i="3"/>
  <c r="AK34" i="3"/>
  <c r="AL31" i="3"/>
  <c r="AL32" i="3"/>
  <c r="AM31" i="3"/>
  <c r="AM33" i="3"/>
  <c r="C34" i="3"/>
  <c r="E34" i="3"/>
  <c r="F34" i="3"/>
  <c r="G34" i="3"/>
  <c r="H34" i="3"/>
  <c r="I34" i="3"/>
  <c r="J34" i="3"/>
  <c r="K34" i="3"/>
  <c r="L34" i="3"/>
  <c r="M34" i="3"/>
  <c r="N34" i="3"/>
  <c r="O34" i="3"/>
  <c r="P34" i="3"/>
  <c r="Q34" i="3"/>
  <c r="R34" i="3"/>
  <c r="T34" i="3"/>
  <c r="U34" i="3"/>
  <c r="V34" i="3"/>
  <c r="W34" i="3"/>
  <c r="X34" i="3"/>
  <c r="Y34" i="3"/>
  <c r="Z34" i="3"/>
  <c r="AA34" i="3"/>
  <c r="AB34" i="3"/>
  <c r="AC34" i="3"/>
  <c r="AD34" i="3"/>
  <c r="AE34" i="3"/>
  <c r="AF34" i="3"/>
  <c r="AG34" i="3"/>
  <c r="AH34" i="3"/>
  <c r="AI34" i="3"/>
  <c r="AJ34" i="3"/>
  <c r="AM34" i="3"/>
  <c r="AL33" i="3"/>
  <c r="AL34" i="3"/>
</calcChain>
</file>

<file path=xl/sharedStrings.xml><?xml version="1.0" encoding="utf-8"?>
<sst xmlns="http://schemas.openxmlformats.org/spreadsheetml/2006/main" count="438" uniqueCount="309">
  <si>
    <t>N/A</t>
    <phoneticPr fontId="8" type="noConversion"/>
  </si>
  <si>
    <t>N/A</t>
    <phoneticPr fontId="8" type="noConversion"/>
  </si>
  <si>
    <t>Not yet able to be measured</t>
  </si>
  <si>
    <t>2160/2184 (if leap year)</t>
  </si>
  <si>
    <t>Q2</t>
  </si>
  <si>
    <t>Glasgow</t>
  </si>
  <si>
    <t>D Crooks</t>
  </si>
  <si>
    <t xml:space="preserve"> atlas</t>
  </si>
  <si>
    <t xml:space="preserve"> biomed</t>
  </si>
  <si>
    <t xml:space="preserve"> camont</t>
  </si>
  <si>
    <t xml:space="preserve"> cdf</t>
  </si>
  <si>
    <t>Description</t>
  </si>
  <si>
    <t>Target</t>
  </si>
  <si>
    <t>Overall</t>
  </si>
  <si>
    <t>Comments</t>
  </si>
  <si>
    <t>Q-2</t>
  </si>
  <si>
    <t>Q-1</t>
  </si>
  <si>
    <t>Intellectual Property</t>
  </si>
  <si>
    <t>Spin out companies</t>
  </si>
  <si>
    <t>Roles held on committees and boards</t>
  </si>
  <si>
    <t>% Storage of Tier-2</t>
  </si>
  <si>
    <t>HS06 CPU hours from accounting</t>
  </si>
  <si>
    <t>Month 1</t>
  </si>
  <si>
    <t>Month 2</t>
  </si>
  <si>
    <t>Month 3</t>
  </si>
  <si>
    <t>Durham</t>
  </si>
  <si>
    <t>Edinburgh</t>
  </si>
  <si>
    <t>A Washbrook</t>
  </si>
  <si>
    <t>Publications</t>
  </si>
  <si>
    <t xml:space="preserve"> Date</t>
  </si>
  <si>
    <t>Notes</t>
  </si>
  <si>
    <t>Collaborations</t>
  </si>
  <si>
    <t>Further Funding (eg external grants)</t>
  </si>
  <si>
    <t>Destination of ex staff and recruitment issues</t>
  </si>
  <si>
    <t>Dissemmination events</t>
  </si>
  <si>
    <t>CPU hours (HEPSPEC06 )</t>
  </si>
  <si>
    <t>DURHAM</t>
  </si>
  <si>
    <t>DPM</t>
  </si>
  <si>
    <t>Total</t>
  </si>
  <si>
    <t>ECDF</t>
  </si>
  <si>
    <t>GLASGOW</t>
  </si>
  <si>
    <t>10Gb/s</t>
  </si>
  <si>
    <t>Total CPU hrs</t>
  </si>
  <si>
    <t>.x.3</t>
  </si>
  <si>
    <t>Storage (TB)</t>
  </si>
  <si>
    <t>CPU (HS06)</t>
  </si>
  <si>
    <t>% of MoU CPU</t>
  </si>
  <si>
    <t>% of MoU Disk</t>
  </si>
  <si>
    <t>% CPU of Tier-2</t>
  </si>
  <si>
    <t>% of promised (by that time) CPU available</t>
  </si>
  <si>
    <t xml:space="preserve"> cms</t>
  </si>
  <si>
    <t>compchem</t>
  </si>
  <si>
    <t>dames.org.uk</t>
  </si>
  <si>
    <t xml:space="preserve"> dteam</t>
  </si>
  <si>
    <t>enmr.eu</t>
  </si>
  <si>
    <t>EMI3</t>
    <phoneticPr fontId="8" type="noConversion"/>
  </si>
  <si>
    <t>Gstat currently shows KSI2k so this is converted to HS06 above</t>
  </si>
  <si>
    <t>ScotGrid</t>
  </si>
  <si>
    <t>Vos Supported</t>
  </si>
  <si>
    <t>95% averaged over sites in Tier-2</t>
  </si>
  <si>
    <t>.x.8</t>
  </si>
  <si>
    <t xml:space="preserve">Approx. CPU utilisation (CPU time) </t>
  </si>
  <si>
    <t>.x.3/.4</t>
  </si>
  <si>
    <t>Multiplied by HS06 at site</t>
  </si>
  <si>
    <t>dzero</t>
  </si>
  <si>
    <t>Site percentage non LHC</t>
  </si>
  <si>
    <t>10Gb/s</t>
    <phoneticPr fontId="8" type="noConversion"/>
  </si>
  <si>
    <t xml:space="preserve"> </t>
  </si>
  <si>
    <t>EGI Funded Posts (FTE)</t>
  </si>
  <si>
    <t>EGI Funded</t>
  </si>
  <si>
    <t xml:space="preserve"> monitoring.ngs.ac.uk</t>
  </si>
  <si>
    <t xml:space="preserve"> ngs.ac.uk</t>
  </si>
  <si>
    <t xml:space="preserve"> ops</t>
  </si>
  <si>
    <t xml:space="preserve"> pheno</t>
  </si>
  <si>
    <t xml:space="preserve"> planck</t>
  </si>
  <si>
    <t xml:space="preserve"> sixt</t>
  </si>
  <si>
    <t xml:space="preserve"> supernemo.vo.eu-egee.org</t>
  </si>
  <si>
    <t xml:space="preserve"> totalep</t>
  </si>
  <si>
    <t xml:space="preserve"> ukqcd.vo.gridpp.ac.uk</t>
  </si>
  <si>
    <t xml:space="preserve"> vo.nanocmos.ac.uk</t>
  </si>
  <si>
    <t>N/A</t>
    <phoneticPr fontId="8" type="noConversion"/>
  </si>
  <si>
    <t>10Gb/s</t>
    <phoneticPr fontId="8" type="noConversion"/>
  </si>
  <si>
    <t>DPM</t>
    <phoneticPr fontId="8" type="noConversion"/>
  </si>
  <si>
    <t>minos</t>
  </si>
  <si>
    <t>GridPP Quarterly Report</t>
  </si>
  <si>
    <t>Area</t>
  </si>
  <si>
    <t>Progress over last Quarter</t>
  </si>
  <si>
    <t>Site/area</t>
  </si>
  <si>
    <t>Successes</t>
  </si>
  <si>
    <t>EVAL Notes</t>
  </si>
  <si>
    <t>Objectives and Deliverables for Last Quarter</t>
  </si>
  <si>
    <t>Objective/Deliverable</t>
  </si>
  <si>
    <t>na48</t>
  </si>
  <si>
    <t>ngs</t>
  </si>
  <si>
    <t>ops</t>
  </si>
  <si>
    <t>pheno</t>
  </si>
  <si>
    <t>planck</t>
  </si>
  <si>
    <t>ralpp</t>
  </si>
  <si>
    <t>sixt</t>
  </si>
  <si>
    <t>southgrid</t>
  </si>
  <si>
    <t>superb</t>
  </si>
  <si>
    <t>supernemo</t>
  </si>
  <si>
    <t>t2k</t>
  </si>
  <si>
    <t>total</t>
  </si>
  <si>
    <t>totalep</t>
  </si>
  <si>
    <t>Utilisation of site CPU hours</t>
  </si>
  <si>
    <t>Utilisation of site Wall clock hours</t>
  </si>
  <si>
    <t>Totals</t>
  </si>
  <si>
    <t>General Risks</t>
  </si>
  <si>
    <t>Risk</t>
  </si>
  <si>
    <t>Mitigating Action</t>
  </si>
  <si>
    <t xml:space="preserve"> vo.optics.ac.uk</t>
  </si>
  <si>
    <t>Colour coding is green for within 10% and orange within 20%</t>
  </si>
  <si>
    <t>% of promised (by that time) disk available to GridPP</t>
  </si>
  <si>
    <t>.x.2</t>
  </si>
  <si>
    <t>Supported VOs</t>
  </si>
  <si>
    <t>alice</t>
  </si>
  <si>
    <t>atlas</t>
  </si>
  <si>
    <t>babar</t>
  </si>
  <si>
    <t>biomed</t>
  </si>
  <si>
    <t>calice</t>
  </si>
  <si>
    <t>camont</t>
  </si>
  <si>
    <t>cdf</t>
  </si>
  <si>
    <t>% of T2 CPU hours provided for the quarter</t>
  </si>
  <si>
    <t>No of hours per quarter approx</t>
  </si>
  <si>
    <t>Note:To get multiple lines per box use Alt-Return</t>
  </si>
  <si>
    <t>Suspended</t>
  </si>
  <si>
    <t>Metric no.</t>
  </si>
  <si>
    <t>na62</t>
    <phoneticPr fontId="8" type="noConversion"/>
  </si>
  <si>
    <t>G Roy</t>
    <phoneticPr fontId="8" type="noConversion"/>
  </si>
  <si>
    <t>Q3</t>
  </si>
  <si>
    <t>cpu cores</t>
  </si>
  <si>
    <t>HS06</t>
  </si>
  <si>
    <t>TB</t>
  </si>
  <si>
    <t>SI2K</t>
  </si>
  <si>
    <t>Q4</t>
  </si>
  <si>
    <t>S Skipsey</t>
  </si>
  <si>
    <t>GridPP Tier-2 Quarterly Report</t>
  </si>
  <si>
    <t>Current Resources Available</t>
  </si>
  <si>
    <t>Current</t>
  </si>
  <si>
    <t>.x.1</t>
  </si>
  <si>
    <t>Total available to GridPP</t>
  </si>
  <si>
    <t>CPU calculations</t>
  </si>
  <si>
    <t>HEPSPEC06</t>
  </si>
  <si>
    <t>ECDF Systems Team</t>
  </si>
  <si>
    <t>cedar</t>
  </si>
  <si>
    <t>cms</t>
  </si>
  <si>
    <t>dteam</t>
  </si>
  <si>
    <t>10Gb/s</t>
    <phoneticPr fontId="8" type="noConversion"/>
  </si>
  <si>
    <t>Other outputs and Knowledge</t>
  </si>
  <si>
    <t>.x.7</t>
  </si>
  <si>
    <t>Approx. CPU utilisation (wall clock time)</t>
  </si>
  <si>
    <t xml:space="preserve"> hone</t>
  </si>
  <si>
    <t xml:space="preserve"> ilc</t>
  </si>
  <si>
    <t>ildg</t>
  </si>
  <si>
    <t xml:space="preserve"> lhcb</t>
  </si>
  <si>
    <t xml:space="preserve"> mice</t>
  </si>
  <si>
    <t>zeus</t>
  </si>
  <si>
    <t>Effort (FTE)</t>
  </si>
  <si>
    <t>GridPP Funded</t>
  </si>
  <si>
    <t>Unfunded</t>
  </si>
  <si>
    <t>Name</t>
  </si>
  <si>
    <t>OK</t>
  </si>
  <si>
    <t>Tier-2</t>
  </si>
  <si>
    <t>Scotgrid</t>
  </si>
  <si>
    <t>Close to target</t>
  </si>
  <si>
    <t>Quarter</t>
  </si>
  <si>
    <t>Not OK</t>
  </si>
  <si>
    <t>Reported by</t>
  </si>
  <si>
    <t>Current Site Status Data</t>
  </si>
  <si>
    <t>Site</t>
  </si>
  <si>
    <t>Service Nodes</t>
  </si>
  <si>
    <t>Worker Nodes</t>
  </si>
  <si>
    <t>Local Network Connectivity</t>
  </si>
  <si>
    <t>Due Date</t>
  </si>
  <si>
    <t>Metric/Output</t>
  </si>
  <si>
    <t xml:space="preserve">Please check the figures in the Yellow </t>
  </si>
  <si>
    <t>Q1</t>
  </si>
  <si>
    <t xml:space="preserve"> vo.panda.gsi.de</t>
  </si>
  <si>
    <t xml:space="preserve"> vo.scotgrid.ac.uk</t>
  </si>
  <si>
    <t xml:space="preserve"> vo.ssp.ac.uk</t>
  </si>
  <si>
    <t>euindia</t>
  </si>
  <si>
    <t>fusion</t>
  </si>
  <si>
    <t>geant4</t>
  </si>
  <si>
    <t>gridpp</t>
  </si>
  <si>
    <t>hone</t>
  </si>
  <si>
    <t>ilc</t>
  </si>
  <si>
    <t>lhcb</t>
  </si>
  <si>
    <t>mice</t>
  </si>
  <si>
    <t>magic</t>
  </si>
  <si>
    <t>Site Connectivity</t>
  </si>
  <si>
    <t>SRM</t>
  </si>
  <si>
    <t>Objectives and Deliverables for Next Quarter</t>
  </si>
  <si>
    <t>.x.4</t>
  </si>
  <si>
    <t>.x.5</t>
  </si>
  <si>
    <t>Problems/Issues</t>
  </si>
  <si>
    <t>http://pprc.qmul.ac.uk/~lloyd/gridpp/uktest.html</t>
    <phoneticPr fontId="8" type="noConversion"/>
  </si>
  <si>
    <t xml:space="preserve"> zeus</t>
  </si>
  <si>
    <t>fraction used</t>
  </si>
  <si>
    <t>enroller.org.uk</t>
  </si>
  <si>
    <t xml:space="preserve"> gridpp</t>
  </si>
  <si>
    <t>http://pprc.qmul.ac.uk/~lloyd/gridpp/nagios_plots.html</t>
  </si>
  <si>
    <t>Average NAGIOS (SLL page) availability performance over the last quarter</t>
  </si>
  <si>
    <t>Average NAGIOS (SLL page) reliability performance over the last quarter</t>
  </si>
  <si>
    <t>Gareth Roy</t>
  </si>
  <si>
    <t>Oliver Smith</t>
  </si>
  <si>
    <t>4Gb/s</t>
  </si>
  <si>
    <t>epic</t>
  </si>
  <si>
    <t>Staff loss. Loss of expertise.</t>
  </si>
  <si>
    <t>Institute or area specific risks</t>
  </si>
  <si>
    <t>Read the SI2K from gstat</t>
  </si>
  <si>
    <t>EMI3</t>
  </si>
  <si>
    <t>Glasgow/NA62</t>
  </si>
  <si>
    <t>D. Protopopescu</t>
  </si>
  <si>
    <t>na62</t>
  </si>
  <si>
    <t>G. Stewart</t>
  </si>
  <si>
    <t xml:space="preserve">Documentation for each site, including install and maintenance methods. </t>
  </si>
  <si>
    <t>lsst</t>
  </si>
  <si>
    <t>LZ</t>
  </si>
  <si>
    <t>M. Ebert</t>
  </si>
  <si>
    <t>WLCG Cloud Traceability TF</t>
  </si>
  <si>
    <t>Present</t>
  </si>
  <si>
    <t>David Crooks</t>
  </si>
  <si>
    <t>UK Members of DPM Collaboration</t>
  </si>
  <si>
    <t xml:space="preserve">UK Data Storage (S. Skipsey) </t>
  </si>
  <si>
    <t>HTTP Deployment Working Group</t>
  </si>
  <si>
    <t xml:space="preserve"> S. Skipsey </t>
  </si>
  <si>
    <t>Member of Tier-2 Evolution Working Group</t>
  </si>
  <si>
    <t>S.Skipsey</t>
  </si>
  <si>
    <t>Co-chair of ATLAS future software and technology forum,</t>
  </si>
  <si>
    <t>Andrew Washbrook</t>
  </si>
  <si>
    <t>Wall clock hours (Normalised elapsed time * number Processors HS06 hours)</t>
  </si>
  <si>
    <t>Glasgow: Retire WMS</t>
  </si>
  <si>
    <t>31-Apr-16</t>
  </si>
  <si>
    <t>Glasgow: Upgrade DPM to Centos6</t>
  </si>
  <si>
    <t>Glasgow: Air Condition/power issues leading to damaged equipment</t>
  </si>
  <si>
    <t>Working with E&amp;B to supply new data facility.</t>
  </si>
  <si>
    <t>GDB</t>
  </si>
  <si>
    <t>David Crooks - Security Operations Centre Update (with Liviu Valsan)</t>
  </si>
  <si>
    <t>SOC Working Group</t>
  </si>
  <si>
    <t>Durham: Replacing virtual SE and one virtual CE with a physical hosts to improve performance</t>
  </si>
  <si>
    <t>Durham: Installing additional new nodes</t>
  </si>
  <si>
    <t>Durham:Replacing virtual hosts which host grid services.</t>
  </si>
  <si>
    <t>LSST</t>
  </si>
  <si>
    <t>Ongoing</t>
  </si>
  <si>
    <t xml:space="preserve">ECDF: Remaining tasks of the migration to new ECDF cluster do not go to plan </t>
  </si>
  <si>
    <t xml:space="preserve">The ECDF systems team will not close down our access to the present cluster whilst any issues remain. We agreed on a two week burn-in window where we have access to both clusters before a final sign off. However any extension will not be indefinite due to hardware retirement and power considerations at the Advanced Computing Facility. </t>
  </si>
  <si>
    <t>ECDF: Eddie Mk3 migration</t>
  </si>
  <si>
    <t>ECDF: RDF Storage Replacement</t>
  </si>
  <si>
    <t>ECDF: Optimisation for LHC workloads on HPC</t>
  </si>
  <si>
    <t xml:space="preserve">ECDF:  Data processing for EUCLID </t>
  </si>
  <si>
    <t>ECDF: Virtualisation of Middle ware services</t>
  </si>
  <si>
    <t>Q216</t>
  </si>
  <si>
    <t>Promised (GridPP MoU 2016)</t>
  </si>
  <si>
    <t>Complete for the head node with the last few disk servers being migrated early this quarter (planned for end of July)</t>
  </si>
  <si>
    <t>Glasgow: Install Tranche Hardware</t>
  </si>
  <si>
    <t xml:space="preserve">Hardware commissioned and in place </t>
  </si>
  <si>
    <t>Security Operations Centre working group - HEPSYSMAN</t>
  </si>
  <si>
    <t>Glasgow Site Report - HEPSYSMAN</t>
  </si>
  <si>
    <t>The [Glasgow] A/C Failure Experience - HEPSYSMAN</t>
  </si>
  <si>
    <t>Edinburgh Site Report - HEPSYSMAN</t>
  </si>
  <si>
    <t>Marcus Ebert</t>
  </si>
  <si>
    <t>ZFS Experience at Edinburgh - HEPSYSMAN</t>
  </si>
  <si>
    <t>co-lead by David Crooks</t>
  </si>
  <si>
    <t>Sucessfully decommisioned WMS at Glasgow, along with installation and testing of new CPU and Storage.
Nearly all site hardware has been migrated to Cenots6/7 with a few disk pool nodes remaining to be upgraded.
Additional funding obtained from University for High memory nodes to be purchased.</t>
  </si>
  <si>
    <t>Glasgow: Complete Centos6 Migration of DPM Pool Nodes</t>
  </si>
  <si>
    <t>All Pool nodes on Centos 6</t>
  </si>
  <si>
    <t>Glasgow: Contribute to and Track work of the SOC WG</t>
  </si>
  <si>
    <t>Prepare contribution to be presented at WLCG workshop - October 2016</t>
  </si>
  <si>
    <t>Glasgow: Extend low level data collecion to allow scaling to entire cluster</t>
  </si>
  <si>
    <t>Replaced Virtual Hosts with new hardware.
Virtual CE and SE moved to new physical hardware improving performance.
Installed an additional rack with power, network and additional nodes to allow for future growth</t>
  </si>
  <si>
    <t>Staff loss reduced total time available to spend on Grid projects.</t>
  </si>
  <si>
    <t>SE and CE moved to new hardware.</t>
  </si>
  <si>
    <t>Hosts replaced.</t>
  </si>
  <si>
    <t>New nodes provisioned and installed</t>
  </si>
  <si>
    <t>Durham: Procurement and installation of additional nodes.</t>
  </si>
  <si>
    <t xml:space="preserve"> Nodes installed/CPU capacity increased</t>
  </si>
  <si>
    <t>Durham: Deploy production OpenStack installation and begin testing production grid services on OpenStack.</t>
  </si>
  <si>
    <t xml:space="preserve"> OpenStack deployed and some services running</t>
  </si>
  <si>
    <t>MoU figures taken from 2016 spreadsheet</t>
  </si>
  <si>
    <t>Running ATLAS and LHCb production jobs on SL7 worker nodes on the new Eddie MK3 cluster.
Finalised migration of our storage to ZFS</t>
  </si>
  <si>
    <t>Still running on the now unsupported Eddie Mk2 cluster whilst workload scheduling is tuned on the new Mk3 cluster. Loss of cluster access would result in greatly reduced service until full migration is completed. We have had some incidents over the quarter with older equipment that have resulted in a limited loss of service.</t>
  </si>
  <si>
    <t>Deployed new server hypervisors and performing feasibility tests on software to enable high availability of virtualised instances (e.g. DRBD, Pacemaker, Corosync)</t>
  </si>
  <si>
    <t>Almost complete, we are running a burn-in phase to flush out any remaining issues</t>
  </si>
  <si>
    <t>No progress. This task is dependent on our new middleware platform being available (see Virtualisation of Middleware services)</t>
  </si>
  <si>
    <t>Optimisation studies underway by our summer student</t>
  </si>
  <si>
    <t>No update (waiting for further input from EUCLID)</t>
  </si>
  <si>
    <t>All workload moved to new cluster</t>
  </si>
  <si>
    <t>HA solution installed, Middleware services migrated to new platform</t>
  </si>
  <si>
    <t>Move existing RDF storage into production DPM, start scaling tests on remainder of RDF storage available</t>
  </si>
  <si>
    <t>Complete and write-up findings for optimisation studies</t>
  </si>
  <si>
    <t>ECDF: intensive ZFS tests (for CHEP conference submission)</t>
  </si>
  <si>
    <t>Pursue collaboration opportunities with EUCLID ROE staff</t>
  </si>
  <si>
    <t>ECDF: MISP deployment</t>
  </si>
  <si>
    <t>31-Sep-2016</t>
  </si>
  <si>
    <t>Install MISP tool on development server and work with RAL and Glasgow teams on how to build a test content sharing network</t>
  </si>
  <si>
    <t>ATLAS summary - Openlab/Intel Workshop on Code Optimisation</t>
  </si>
  <si>
    <t>5-6/4/2016</t>
  </si>
  <si>
    <t>Rebus</t>
  </si>
  <si>
    <t>HyperK</t>
  </si>
  <si>
    <t>ECDF aiding in moving workloads to the Grid.</t>
  </si>
  <si>
    <t>Marcus Ebert 50% LUSC DAC Team.</t>
  </si>
  <si>
    <t>Decommsioning of old hardware slowed due to space constrainst in data room, and building.
A large number of high IO loads from ATLAS led to low/poor efficiency at the site this has recovered in June of Q2.</t>
  </si>
  <si>
    <t>All WMS now decomissioned at Glasgow Site</t>
  </si>
  <si>
    <t>Creation of new metric gathering tool which does not rely on polling of condor collector</t>
  </si>
  <si>
    <t>Test of deduplication and different compression modes for different VO data and tests vs other filesystems</t>
  </si>
  <si>
    <t>Should give an idea how an plain xrootd side installation could like for a future T2D that supports multiple VOs</t>
  </si>
  <si>
    <t>ECDF: Evaluation of plain xrootd multi VO installation possibilities</t>
  </si>
  <si>
    <t>Low CPU Utilisation due to heacy Atlas IO workloads.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</si>
</sst>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00"/>
    <numFmt numFmtId="165" formatCode="0.0"/>
    <numFmt numFmtId="166" formatCode="_-* #,##0_-;\-* #,##0_-;_-* &quot;-&quot;??_-;_-@_-"/>
  </numFmts>
  <fonts count="15" x14ac:knownFonts="1">
    <font>
      <sz val="10"/>
      <name val="Arial"/>
      <family val="2"/>
    </font>
    <font>
      <b/>
      <sz val="10"/>
      <name val="Arial"/>
      <family val="2"/>
    </font>
    <font>
      <sz val="10"/>
      <color indexed="12"/>
      <name val="Arial"/>
      <family val="2"/>
    </font>
    <font>
      <u/>
      <sz val="10"/>
      <color indexed="12"/>
      <name val="Arial"/>
      <family val="2"/>
    </font>
    <font>
      <sz val="10"/>
      <color indexed="60"/>
      <name val="Arial"/>
      <family val="2"/>
    </font>
    <font>
      <sz val="10"/>
      <color indexed="18"/>
      <name val="Arial"/>
      <family val="2"/>
    </font>
    <font>
      <b/>
      <sz val="10"/>
      <color indexed="12"/>
      <name val="Arial"/>
      <family val="2"/>
    </font>
    <font>
      <sz val="20"/>
      <color indexed="60"/>
      <name val="Arial"/>
      <family val="2"/>
    </font>
    <font>
      <sz val="8"/>
      <name val="Verdana"/>
      <family val="2"/>
    </font>
    <font>
      <sz val="10"/>
      <name val="Arial"/>
      <family val="2"/>
    </font>
    <font>
      <b/>
      <sz val="10"/>
      <name val="Arial"/>
      <family val="2"/>
    </font>
    <font>
      <sz val="10"/>
      <name val="Arial"/>
      <family val="2"/>
    </font>
    <font>
      <u/>
      <sz val="10"/>
      <color theme="11"/>
      <name val="Arial"/>
      <family val="2"/>
    </font>
    <font>
      <b/>
      <sz val="10"/>
      <color rgb="FF000000"/>
      <name val="Arial"/>
      <family val="2"/>
    </font>
    <font>
      <sz val="10"/>
      <color theme="1"/>
      <name val="Arial"/>
      <family val="2"/>
    </font>
  </fonts>
  <fills count="16">
    <fill>
      <patternFill patternType="none"/>
    </fill>
    <fill>
      <patternFill patternType="gray125"/>
    </fill>
    <fill>
      <patternFill patternType="solid">
        <fgColor indexed="44"/>
        <bgColor indexed="31"/>
      </patternFill>
    </fill>
    <fill>
      <patternFill patternType="solid">
        <fgColor indexed="57"/>
        <bgColor indexed="17"/>
      </patternFill>
    </fill>
    <fill>
      <patternFill patternType="solid">
        <fgColor indexed="27"/>
        <bgColor indexed="41"/>
      </patternFill>
    </fill>
    <fill>
      <patternFill patternType="solid">
        <fgColor indexed="52"/>
        <bgColor indexed="29"/>
      </patternFill>
    </fill>
    <fill>
      <patternFill patternType="solid">
        <fgColor indexed="60"/>
        <bgColor indexed="10"/>
      </patternFill>
    </fill>
    <fill>
      <patternFill patternType="solid">
        <fgColor indexed="46"/>
        <bgColor indexed="24"/>
      </patternFill>
    </fill>
    <fill>
      <patternFill patternType="solid">
        <fgColor indexed="8"/>
        <bgColor indexed="58"/>
      </patternFill>
    </fill>
    <fill>
      <patternFill patternType="solid">
        <fgColor indexed="22"/>
        <bgColor indexed="31"/>
      </patternFill>
    </fill>
    <fill>
      <patternFill patternType="solid">
        <fgColor indexed="13"/>
        <bgColor indexed="34"/>
      </patternFill>
    </fill>
    <fill>
      <patternFill patternType="solid">
        <fgColor indexed="29"/>
        <bgColor indexed="52"/>
      </patternFill>
    </fill>
    <fill>
      <patternFill patternType="solid">
        <fgColor indexed="44"/>
        <bgColor indexed="64"/>
      </patternFill>
    </fill>
    <fill>
      <patternFill patternType="solid">
        <fgColor rgb="FF00B050"/>
        <bgColor indexed="64"/>
      </patternFill>
    </fill>
    <fill>
      <patternFill patternType="solid">
        <fgColor rgb="FF99CCFF"/>
        <bgColor rgb="FFCCCCFF"/>
      </patternFill>
    </fill>
    <fill>
      <patternFill patternType="solid">
        <fgColor theme="0"/>
        <bgColor indexed="64"/>
      </patternFill>
    </fill>
  </fills>
  <borders count="141">
    <border>
      <left/>
      <right/>
      <top/>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top/>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top/>
      <bottom style="medium">
        <color indexed="8"/>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8"/>
      </left>
      <right style="thin">
        <color indexed="8"/>
      </right>
      <top style="medium">
        <color indexed="8"/>
      </top>
      <bottom/>
      <diagonal/>
    </border>
    <border>
      <left style="thin">
        <color indexed="8"/>
      </left>
      <right/>
      <top style="medium">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medium">
        <color indexed="8"/>
      </bottom>
      <diagonal/>
    </border>
    <border>
      <left/>
      <right style="medium">
        <color indexed="8"/>
      </right>
      <top/>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right/>
      <top style="medium">
        <color indexed="8"/>
      </top>
      <bottom/>
      <diagonal/>
    </border>
    <border>
      <left style="thin">
        <color indexed="8"/>
      </left>
      <right style="medium">
        <color indexed="8"/>
      </right>
      <top style="medium">
        <color indexed="8"/>
      </top>
      <bottom/>
      <diagonal/>
    </border>
    <border>
      <left/>
      <right style="thin">
        <color indexed="8"/>
      </right>
      <top style="medium">
        <color indexed="8"/>
      </top>
      <bottom/>
      <diagonal/>
    </border>
    <border>
      <left style="thin">
        <color indexed="8"/>
      </left>
      <right/>
      <top style="medium">
        <color indexed="8"/>
      </top>
      <bottom style="medium">
        <color indexed="8"/>
      </bottom>
      <diagonal/>
    </border>
    <border>
      <left style="thin">
        <color indexed="8"/>
      </left>
      <right/>
      <top style="medium">
        <color indexed="8"/>
      </top>
      <bottom style="thin">
        <color indexed="8"/>
      </bottom>
      <diagonal/>
    </border>
    <border>
      <left/>
      <right/>
      <top/>
      <bottom style="thin">
        <color indexed="8"/>
      </bottom>
      <diagonal/>
    </border>
    <border>
      <left style="thin">
        <color indexed="8"/>
      </left>
      <right/>
      <top/>
      <bottom style="thin">
        <color indexed="8"/>
      </bottom>
      <diagonal/>
    </border>
    <border>
      <left/>
      <right/>
      <top style="thin">
        <color indexed="8"/>
      </top>
      <bottom style="thin">
        <color indexed="8"/>
      </bottom>
      <diagonal/>
    </border>
    <border>
      <left style="medium">
        <color indexed="8"/>
      </left>
      <right/>
      <top style="thin">
        <color indexed="8"/>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thin">
        <color indexed="8"/>
      </right>
      <top style="medium">
        <color indexed="8"/>
      </top>
      <bottom style="medium">
        <color indexed="8"/>
      </bottom>
      <diagonal/>
    </border>
    <border>
      <left style="medium">
        <color indexed="8"/>
      </left>
      <right style="thin">
        <color indexed="8"/>
      </right>
      <top style="medium">
        <color indexed="8"/>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diagonal/>
    </border>
    <border>
      <left style="medium">
        <color indexed="8"/>
      </left>
      <right/>
      <top style="thin">
        <color indexed="8"/>
      </top>
      <bottom style="thin">
        <color indexed="8"/>
      </bottom>
      <diagonal/>
    </border>
    <border>
      <left style="medium">
        <color indexed="8"/>
      </left>
      <right style="thin">
        <color indexed="8"/>
      </right>
      <top/>
      <bottom style="thin">
        <color indexed="8"/>
      </bottom>
      <diagonal/>
    </border>
    <border>
      <left/>
      <right style="thin">
        <color indexed="8"/>
      </right>
      <top style="thin">
        <color indexed="8"/>
      </top>
      <bottom style="thin">
        <color indexed="8"/>
      </bottom>
      <diagonal/>
    </border>
    <border>
      <left style="medium">
        <color indexed="8"/>
      </left>
      <right style="medium">
        <color indexed="8"/>
      </right>
      <top style="thin">
        <color indexed="8"/>
      </top>
      <bottom/>
      <diagonal/>
    </border>
    <border>
      <left style="medium">
        <color indexed="8"/>
      </left>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bottom/>
      <diagonal/>
    </border>
    <border>
      <left style="thin">
        <color indexed="8"/>
      </left>
      <right style="medium">
        <color indexed="8"/>
      </right>
      <top/>
      <bottom style="thin">
        <color indexed="8"/>
      </bottom>
      <diagonal/>
    </border>
    <border>
      <left style="thick">
        <color indexed="8"/>
      </left>
      <right style="thin">
        <color indexed="8"/>
      </right>
      <top style="thin">
        <color indexed="8"/>
      </top>
      <bottom style="thin">
        <color indexed="8"/>
      </bottom>
      <diagonal/>
    </border>
    <border>
      <left style="thick">
        <color indexed="8"/>
      </left>
      <right style="thin">
        <color indexed="8"/>
      </right>
      <top style="thin">
        <color indexed="8"/>
      </top>
      <bottom style="thick">
        <color indexed="8"/>
      </bottom>
      <diagonal/>
    </border>
    <border>
      <left style="medium">
        <color auto="1"/>
      </left>
      <right/>
      <top style="medium">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style="medium">
        <color indexed="8"/>
      </right>
      <top/>
      <bottom style="medium">
        <color indexed="8"/>
      </bottom>
      <diagonal/>
    </border>
    <border>
      <left/>
      <right/>
      <top style="medium">
        <color indexed="8"/>
      </top>
      <bottom style="medium">
        <color indexed="8"/>
      </bottom>
      <diagonal/>
    </border>
    <border>
      <left style="thin">
        <color indexed="8"/>
      </left>
      <right style="thick">
        <color indexed="8"/>
      </right>
      <top style="thin">
        <color indexed="8"/>
      </top>
      <bottom style="thin">
        <color indexed="8"/>
      </bottom>
      <diagonal/>
    </border>
    <border>
      <left/>
      <right style="thin">
        <color indexed="8"/>
      </right>
      <top style="thin">
        <color indexed="8"/>
      </top>
      <bottom style="thick">
        <color indexed="8"/>
      </bottom>
      <diagonal/>
    </border>
    <border>
      <left style="thin">
        <color indexed="8"/>
      </left>
      <right style="thick">
        <color indexed="8"/>
      </right>
      <top style="thin">
        <color indexed="8"/>
      </top>
      <bottom style="thick">
        <color indexed="8"/>
      </bottom>
      <diagonal/>
    </border>
    <border>
      <left style="medium">
        <color auto="1"/>
      </left>
      <right style="thin">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thin">
        <color auto="1"/>
      </top>
      <bottom style="thin">
        <color auto="1"/>
      </bottom>
      <diagonal/>
    </border>
    <border>
      <left/>
      <right style="thin">
        <color rgb="FF000000"/>
      </right>
      <top style="medium">
        <color auto="1"/>
      </top>
      <bottom style="medium">
        <color auto="1"/>
      </bottom>
      <diagonal/>
    </border>
    <border>
      <left style="thin">
        <color rgb="FF000000"/>
      </left>
      <right/>
      <top style="thin">
        <color auto="1"/>
      </top>
      <bottom style="medium">
        <color auto="1"/>
      </bottom>
      <diagonal/>
    </border>
    <border>
      <left/>
      <right style="thin">
        <color auto="1"/>
      </right>
      <top style="thin">
        <color auto="1"/>
      </top>
      <bottom style="medium">
        <color auto="1"/>
      </bottom>
      <diagonal/>
    </border>
    <border>
      <left/>
      <right style="medium">
        <color rgb="FF000000"/>
      </right>
      <top style="medium">
        <color auto="1"/>
      </top>
      <bottom style="medium">
        <color auto="1"/>
      </bottom>
      <diagonal/>
    </border>
    <border>
      <left style="thin">
        <color indexed="8"/>
      </left>
      <right/>
      <top style="thin">
        <color indexed="8"/>
      </top>
      <bottom style="medium">
        <color indexed="8"/>
      </bottom>
      <diagonal/>
    </border>
    <border>
      <left style="medium">
        <color indexed="8"/>
      </left>
      <right style="medium">
        <color indexed="8"/>
      </right>
      <top style="thin">
        <color indexed="8"/>
      </top>
      <bottom style="medium">
        <color auto="1"/>
      </bottom>
      <diagonal/>
    </border>
    <border>
      <left style="medium">
        <color indexed="8"/>
      </left>
      <right/>
      <top style="thin">
        <color indexed="8"/>
      </top>
      <bottom style="medium">
        <color auto="1"/>
      </bottom>
      <diagonal/>
    </border>
    <border>
      <left style="medium">
        <color indexed="8"/>
      </left>
      <right style="thin">
        <color indexed="8"/>
      </right>
      <top style="medium">
        <color indexed="8"/>
      </top>
      <bottom style="medium">
        <color auto="1"/>
      </bottom>
      <diagonal/>
    </border>
    <border>
      <left style="thin">
        <color indexed="8"/>
      </left>
      <right style="thin">
        <color indexed="8"/>
      </right>
      <top style="medium">
        <color indexed="8"/>
      </top>
      <bottom style="medium">
        <color auto="1"/>
      </bottom>
      <diagonal/>
    </border>
    <border>
      <left/>
      <right style="medium">
        <color indexed="8"/>
      </right>
      <top style="medium">
        <color indexed="8"/>
      </top>
      <bottom style="medium">
        <color auto="1"/>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style="thin">
        <color auto="1"/>
      </left>
      <right/>
      <top style="medium">
        <color auto="1"/>
      </top>
      <bottom/>
      <diagonal/>
    </border>
    <border>
      <left/>
      <right style="thin">
        <color auto="1"/>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8"/>
      </left>
      <right/>
      <top style="medium">
        <color auto="1"/>
      </top>
      <bottom/>
      <diagonal/>
    </border>
    <border>
      <left style="thin">
        <color indexed="8"/>
      </left>
      <right style="thin">
        <color indexed="8"/>
      </right>
      <top style="medium">
        <color auto="1"/>
      </top>
      <bottom/>
      <diagonal/>
    </border>
    <border>
      <left style="thin">
        <color indexed="8"/>
      </left>
      <right style="medium">
        <color indexed="8"/>
      </right>
      <top style="medium">
        <color auto="1"/>
      </top>
      <bottom/>
      <diagonal/>
    </border>
    <border>
      <left style="thin">
        <color indexed="8"/>
      </left>
      <right style="medium">
        <color auto="1"/>
      </right>
      <top style="medium">
        <color auto="1"/>
      </top>
      <bottom/>
      <diagonal/>
    </border>
    <border>
      <left style="thick">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ck">
        <color indexed="8"/>
      </right>
      <top/>
      <bottom style="thin">
        <color indexed="8"/>
      </bottom>
      <diagonal/>
    </border>
    <border>
      <left style="medium">
        <color auto="1"/>
      </left>
      <right/>
      <top style="medium">
        <color auto="1"/>
      </top>
      <bottom style="thick">
        <color indexed="8"/>
      </bottom>
      <diagonal/>
    </border>
    <border>
      <left style="medium">
        <color indexed="8"/>
      </left>
      <right style="medium">
        <color indexed="8"/>
      </right>
      <top style="medium">
        <color auto="1"/>
      </top>
      <bottom style="thick">
        <color indexed="8"/>
      </bottom>
      <diagonal/>
    </border>
    <border>
      <left/>
      <right style="thick">
        <color indexed="8"/>
      </right>
      <top style="medium">
        <color auto="1"/>
      </top>
      <bottom style="thick">
        <color indexed="8"/>
      </bottom>
      <diagonal/>
    </border>
    <border>
      <left/>
      <right style="medium">
        <color auto="1"/>
      </right>
      <top style="medium">
        <color auto="1"/>
      </top>
      <bottom style="thick">
        <color indexed="8"/>
      </bottom>
      <diagonal/>
    </border>
    <border>
      <left style="medium">
        <color auto="1"/>
      </left>
      <right style="thin">
        <color indexed="8"/>
      </right>
      <top style="thin">
        <color indexed="8"/>
      </top>
      <bottom style="thin">
        <color indexed="8"/>
      </bottom>
      <diagonal/>
    </border>
    <border>
      <left style="thin">
        <color indexed="8"/>
      </left>
      <right style="medium">
        <color auto="1"/>
      </right>
      <top style="thin">
        <color indexed="8"/>
      </top>
      <bottom style="thin">
        <color indexed="8"/>
      </bottom>
      <diagonal/>
    </border>
    <border>
      <left style="medium">
        <color auto="1"/>
      </left>
      <right style="thin">
        <color indexed="8"/>
      </right>
      <top style="thin">
        <color indexed="8"/>
      </top>
      <bottom style="medium">
        <color auto="1"/>
      </bottom>
      <diagonal/>
    </border>
    <border>
      <left/>
      <right style="thin">
        <color indexed="8"/>
      </right>
      <top style="thin">
        <color indexed="8"/>
      </top>
      <bottom style="medium">
        <color auto="1"/>
      </bottom>
      <diagonal/>
    </border>
    <border>
      <left style="thin">
        <color indexed="8"/>
      </left>
      <right style="thick">
        <color indexed="8"/>
      </right>
      <top style="thin">
        <color indexed="8"/>
      </top>
      <bottom style="medium">
        <color auto="1"/>
      </bottom>
      <diagonal/>
    </border>
    <border>
      <left style="thin">
        <color indexed="8"/>
      </left>
      <right style="medium">
        <color auto="1"/>
      </right>
      <top style="thin">
        <color indexed="8"/>
      </top>
      <bottom style="medium">
        <color auto="1"/>
      </bottom>
      <diagonal/>
    </border>
    <border>
      <left style="medium">
        <color auto="1"/>
      </left>
      <right/>
      <top style="medium">
        <color auto="1"/>
      </top>
      <bottom style="medium">
        <color indexed="8"/>
      </bottom>
      <diagonal/>
    </border>
    <border>
      <left/>
      <right/>
      <top style="medium">
        <color auto="1"/>
      </top>
      <bottom style="medium">
        <color indexed="8"/>
      </bottom>
      <diagonal/>
    </border>
    <border>
      <left/>
      <right style="medium">
        <color indexed="8"/>
      </right>
      <top style="medium">
        <color auto="1"/>
      </top>
      <bottom style="medium">
        <color indexed="8"/>
      </bottom>
      <diagonal/>
    </border>
    <border>
      <left style="medium">
        <color indexed="8"/>
      </left>
      <right/>
      <top style="medium">
        <color auto="1"/>
      </top>
      <bottom style="medium">
        <color indexed="8"/>
      </bottom>
      <diagonal/>
    </border>
    <border>
      <left style="medium">
        <color indexed="8"/>
      </left>
      <right style="medium">
        <color auto="1"/>
      </right>
      <top style="medium">
        <color auto="1"/>
      </top>
      <bottom style="medium">
        <color indexed="8"/>
      </bottom>
      <diagonal/>
    </border>
    <border>
      <left style="medium">
        <color auto="1"/>
      </left>
      <right/>
      <top style="medium">
        <color indexed="8"/>
      </top>
      <bottom style="medium">
        <color auto="1"/>
      </bottom>
      <diagonal/>
    </border>
    <border>
      <left/>
      <right/>
      <top style="medium">
        <color indexed="8"/>
      </top>
      <bottom style="medium">
        <color auto="1"/>
      </bottom>
      <diagonal/>
    </border>
    <border>
      <left/>
      <right style="thin">
        <color indexed="8"/>
      </right>
      <top style="medium">
        <color indexed="8"/>
      </top>
      <bottom style="medium">
        <color auto="1"/>
      </bottom>
      <diagonal/>
    </border>
    <border>
      <left style="thin">
        <color indexed="8"/>
      </left>
      <right style="medium">
        <color indexed="8"/>
      </right>
      <top style="medium">
        <color indexed="8"/>
      </top>
      <bottom style="medium">
        <color auto="1"/>
      </bottom>
      <diagonal/>
    </border>
    <border>
      <left style="thin">
        <color indexed="8"/>
      </left>
      <right style="medium">
        <color auto="1"/>
      </right>
      <top style="medium">
        <color indexed="8"/>
      </top>
      <bottom style="medium">
        <color auto="1"/>
      </bottom>
      <diagonal/>
    </border>
    <border>
      <left style="medium">
        <color auto="1"/>
      </left>
      <right style="medium">
        <color indexed="8"/>
      </right>
      <top style="medium">
        <color auto="1"/>
      </top>
      <bottom/>
      <diagonal/>
    </border>
    <border>
      <left/>
      <right style="thin">
        <color indexed="8"/>
      </right>
      <top style="medium">
        <color auto="1"/>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style="medium">
        <color auto="1"/>
      </left>
      <right/>
      <top/>
      <bottom/>
      <diagonal/>
    </border>
    <border>
      <left/>
      <right style="medium">
        <color auto="1"/>
      </right>
      <top/>
      <bottom/>
      <diagonal/>
    </border>
    <border>
      <left style="medium">
        <color auto="1"/>
      </left>
      <right/>
      <top style="thin">
        <color auto="1"/>
      </top>
      <bottom style="thin">
        <color auto="1"/>
      </bottom>
      <diagonal/>
    </border>
    <border>
      <left style="thin">
        <color indexed="8"/>
      </left>
      <right/>
      <top style="medium">
        <color auto="1"/>
      </top>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s>
  <cellStyleXfs count="94">
    <xf numFmtId="0" fontId="0" fillId="0" borderId="0"/>
    <xf numFmtId="0" fontId="9" fillId="0" borderId="0"/>
    <xf numFmtId="0" fontId="3" fillId="0" borderId="0"/>
    <xf numFmtId="9" fontId="9"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43" fontId="9"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cellStyleXfs>
  <cellXfs count="360">
    <xf numFmtId="0" fontId="0" fillId="0" borderId="0" xfId="0"/>
    <xf numFmtId="0" fontId="9" fillId="0" borderId="0" xfId="1"/>
    <xf numFmtId="0" fontId="9" fillId="0" borderId="0" xfId="1" applyAlignment="1">
      <alignment horizontal="left"/>
    </xf>
    <xf numFmtId="0" fontId="1" fillId="2" borderId="1" xfId="1" applyFont="1" applyFill="1" applyBorder="1"/>
    <xf numFmtId="0" fontId="9" fillId="2" borderId="2" xfId="1" applyFill="1" applyBorder="1"/>
    <xf numFmtId="0" fontId="9" fillId="3" borderId="1" xfId="1" applyFill="1" applyBorder="1"/>
    <xf numFmtId="0" fontId="1" fillId="4" borderId="3" xfId="1" applyFont="1" applyFill="1" applyBorder="1"/>
    <xf numFmtId="0" fontId="2" fillId="0" borderId="4" xfId="1" applyFont="1" applyFill="1" applyBorder="1"/>
    <xf numFmtId="0" fontId="0" fillId="5" borderId="5" xfId="1" applyFont="1" applyFill="1" applyBorder="1"/>
    <xf numFmtId="0" fontId="9" fillId="6" borderId="3" xfId="1" applyFill="1" applyBorder="1"/>
    <xf numFmtId="0" fontId="1" fillId="4" borderId="6" xfId="1" applyFont="1" applyFill="1" applyBorder="1"/>
    <xf numFmtId="0" fontId="2" fillId="0" borderId="7" xfId="1" applyFont="1" applyFill="1" applyBorder="1"/>
    <xf numFmtId="0" fontId="9" fillId="7" borderId="3" xfId="1" applyFill="1" applyBorder="1"/>
    <xf numFmtId="0" fontId="9" fillId="0" borderId="0" xfId="1" applyFill="1" applyBorder="1"/>
    <xf numFmtId="0" fontId="9" fillId="8" borderId="8" xfId="1" applyFill="1" applyBorder="1"/>
    <xf numFmtId="0" fontId="9" fillId="0" borderId="0" xfId="1" applyFill="1"/>
    <xf numFmtId="0" fontId="1" fillId="2" borderId="9" xfId="1" applyFont="1" applyFill="1" applyBorder="1"/>
    <xf numFmtId="0" fontId="1" fillId="2" borderId="10" xfId="1" applyFont="1" applyFill="1" applyBorder="1"/>
    <xf numFmtId="164" fontId="1" fillId="4" borderId="3" xfId="1" applyNumberFormat="1" applyFont="1" applyFill="1" applyBorder="1" applyAlignment="1">
      <alignment wrapText="1"/>
    </xf>
    <xf numFmtId="0" fontId="0" fillId="0" borderId="11" xfId="1" applyFont="1" applyBorder="1" applyAlignment="1">
      <alignment wrapText="1"/>
    </xf>
    <xf numFmtId="9" fontId="9" fillId="0" borderId="12" xfId="1" applyNumberFormat="1" applyBorder="1" applyAlignment="1">
      <alignment horizontal="left" wrapText="1"/>
    </xf>
    <xf numFmtId="9" fontId="9" fillId="0" borderId="11" xfId="1" applyNumberFormat="1" applyBorder="1"/>
    <xf numFmtId="9" fontId="9" fillId="0" borderId="13" xfId="1" applyNumberFormat="1" applyBorder="1"/>
    <xf numFmtId="0" fontId="0" fillId="0" borderId="2" xfId="1" applyFont="1" applyBorder="1"/>
    <xf numFmtId="9" fontId="9" fillId="0" borderId="11" xfId="1" applyNumberFormat="1" applyBorder="1" applyAlignment="1">
      <alignment horizontal="left" wrapText="1"/>
    </xf>
    <xf numFmtId="0" fontId="0" fillId="0" borderId="4" xfId="1" applyFont="1" applyBorder="1"/>
    <xf numFmtId="9" fontId="9" fillId="0" borderId="12" xfId="1" applyNumberFormat="1" applyBorder="1"/>
    <xf numFmtId="0" fontId="0" fillId="0" borderId="4" xfId="1" applyFont="1" applyBorder="1" applyAlignment="1">
      <alignment wrapText="1"/>
    </xf>
    <xf numFmtId="0" fontId="3" fillId="0" borderId="0" xfId="2" applyNumberFormat="1" applyFont="1" applyFill="1" applyBorder="1" applyAlignment="1" applyProtection="1"/>
    <xf numFmtId="0" fontId="0" fillId="0" borderId="0" xfId="1" applyFont="1" applyBorder="1" applyAlignment="1"/>
    <xf numFmtId="0" fontId="4" fillId="0" borderId="0" xfId="1" applyFont="1"/>
    <xf numFmtId="0" fontId="5" fillId="0" borderId="0" xfId="1" applyFont="1"/>
    <xf numFmtId="0" fontId="1" fillId="0" borderId="0" xfId="1" applyFont="1"/>
    <xf numFmtId="0" fontId="1" fillId="4" borderId="14" xfId="1" applyFont="1" applyFill="1" applyBorder="1" applyAlignment="1">
      <alignment wrapText="1"/>
    </xf>
    <xf numFmtId="17" fontId="9" fillId="0" borderId="0" xfId="1" applyNumberFormat="1"/>
    <xf numFmtId="0" fontId="2" fillId="0" borderId="0" xfId="1" applyFont="1" applyBorder="1"/>
    <xf numFmtId="0" fontId="1" fillId="9" borderId="18" xfId="1" applyFont="1" applyFill="1" applyBorder="1" applyAlignment="1">
      <alignment wrapText="1"/>
    </xf>
    <xf numFmtId="17" fontId="6" fillId="4" borderId="11" xfId="1" applyNumberFormat="1" applyFont="1" applyFill="1" applyBorder="1" applyAlignment="1">
      <alignment horizontal="center" wrapText="1"/>
    </xf>
    <xf numFmtId="17" fontId="1" fillId="9" borderId="11" xfId="1" applyNumberFormat="1" applyFont="1" applyFill="1" applyBorder="1"/>
    <xf numFmtId="0" fontId="1" fillId="9" borderId="18" xfId="1" applyFont="1" applyFill="1" applyBorder="1"/>
    <xf numFmtId="0" fontId="1" fillId="9" borderId="11" xfId="1" applyFont="1" applyFill="1" applyBorder="1"/>
    <xf numFmtId="0" fontId="2" fillId="0" borderId="3" xfId="1" applyFont="1" applyBorder="1"/>
    <xf numFmtId="0" fontId="2" fillId="0" borderId="11" xfId="1" applyFont="1" applyBorder="1"/>
    <xf numFmtId="0" fontId="2" fillId="0" borderId="19" xfId="1" applyFont="1" applyBorder="1"/>
    <xf numFmtId="0" fontId="1" fillId="9" borderId="20" xfId="1" applyFont="1" applyFill="1" applyBorder="1"/>
    <xf numFmtId="1" fontId="9" fillId="9" borderId="11" xfId="1" applyNumberFormat="1" applyFill="1" applyBorder="1"/>
    <xf numFmtId="0" fontId="9" fillId="9" borderId="11" xfId="1" applyFill="1" applyBorder="1"/>
    <xf numFmtId="0" fontId="1" fillId="9" borderId="13" xfId="1" applyFont="1" applyFill="1" applyBorder="1"/>
    <xf numFmtId="0" fontId="0" fillId="9" borderId="11" xfId="1" applyFont="1" applyFill="1" applyBorder="1"/>
    <xf numFmtId="0" fontId="1" fillId="0" borderId="23" xfId="1" applyFont="1" applyBorder="1"/>
    <xf numFmtId="0" fontId="1" fillId="9" borderId="12" xfId="1" applyFont="1" applyFill="1" applyBorder="1"/>
    <xf numFmtId="0" fontId="1" fillId="4" borderId="10" xfId="1" applyFont="1" applyFill="1" applyBorder="1" applyAlignment="1">
      <alignment wrapText="1"/>
    </xf>
    <xf numFmtId="0" fontId="1" fillId="4" borderId="24" xfId="1" applyFont="1" applyFill="1" applyBorder="1" applyAlignment="1">
      <alignment horizontal="center" wrapText="1"/>
    </xf>
    <xf numFmtId="0" fontId="1" fillId="4" borderId="25" xfId="1" applyFont="1" applyFill="1" applyBorder="1" applyAlignment="1">
      <alignment horizontal="center" wrapText="1"/>
    </xf>
    <xf numFmtId="0" fontId="1" fillId="4" borderId="26" xfId="1" applyFont="1" applyFill="1" applyBorder="1" applyAlignment="1">
      <alignment horizontal="center" wrapText="1"/>
    </xf>
    <xf numFmtId="0" fontId="1" fillId="4" borderId="17" xfId="1" applyFont="1" applyFill="1" applyBorder="1" applyAlignment="1">
      <alignment horizontal="center" wrapText="1"/>
    </xf>
    <xf numFmtId="0" fontId="1" fillId="4" borderId="18" xfId="1" applyFont="1" applyFill="1" applyBorder="1" applyAlignment="1">
      <alignment horizontal="center" wrapText="1"/>
    </xf>
    <xf numFmtId="0" fontId="1" fillId="9" borderId="27" xfId="1" applyFont="1" applyFill="1" applyBorder="1"/>
    <xf numFmtId="165" fontId="9" fillId="10" borderId="11" xfId="1" applyNumberFormat="1" applyFill="1" applyBorder="1"/>
    <xf numFmtId="165" fontId="9" fillId="11" borderId="11" xfId="1" applyNumberFormat="1" applyFill="1" applyBorder="1"/>
    <xf numFmtId="165" fontId="2" fillId="11" borderId="28" xfId="1" applyNumberFormat="1" applyFont="1" applyFill="1" applyBorder="1"/>
    <xf numFmtId="10" fontId="0" fillId="0" borderId="11" xfId="1" applyNumberFormat="1" applyFont="1" applyBorder="1"/>
    <xf numFmtId="10" fontId="9" fillId="9" borderId="11" xfId="1" applyNumberFormat="1" applyFill="1" applyBorder="1"/>
    <xf numFmtId="1" fontId="0" fillId="9" borderId="11" xfId="1" applyNumberFormat="1" applyFont="1" applyFill="1" applyBorder="1"/>
    <xf numFmtId="165" fontId="2" fillId="11" borderId="29" xfId="1" applyNumberFormat="1" applyFont="1" applyFill="1" applyBorder="1"/>
    <xf numFmtId="165" fontId="2" fillId="11" borderId="30" xfId="1" applyNumberFormat="1" applyFont="1" applyFill="1" applyBorder="1"/>
    <xf numFmtId="0" fontId="1" fillId="9" borderId="28" xfId="1" applyFont="1" applyFill="1" applyBorder="1"/>
    <xf numFmtId="165" fontId="2" fillId="11" borderId="31" xfId="1" applyNumberFormat="1" applyFont="1" applyFill="1" applyBorder="1"/>
    <xf numFmtId="165" fontId="2" fillId="11" borderId="19" xfId="1" applyNumberFormat="1" applyFont="1" applyFill="1" applyBorder="1"/>
    <xf numFmtId="0" fontId="1" fillId="9" borderId="23" xfId="1" applyFont="1" applyFill="1" applyBorder="1"/>
    <xf numFmtId="0" fontId="2" fillId="0" borderId="1" xfId="1" applyFont="1" applyFill="1" applyBorder="1"/>
    <xf numFmtId="0" fontId="9" fillId="0" borderId="1" xfId="1" applyFill="1" applyBorder="1"/>
    <xf numFmtId="1" fontId="0" fillId="9" borderId="6" xfId="1" applyNumberFormat="1" applyFont="1" applyFill="1" applyBorder="1"/>
    <xf numFmtId="0" fontId="0" fillId="9" borderId="32" xfId="1" applyFont="1" applyFill="1" applyBorder="1"/>
    <xf numFmtId="0" fontId="0" fillId="10" borderId="0" xfId="1" applyFont="1" applyFill="1"/>
    <xf numFmtId="0" fontId="0" fillId="0" borderId="0" xfId="1" applyFont="1"/>
    <xf numFmtId="0" fontId="0" fillId="11" borderId="0" xfId="1" applyFont="1" applyFill="1"/>
    <xf numFmtId="0" fontId="9" fillId="0" borderId="0" xfId="1" applyBorder="1"/>
    <xf numFmtId="0" fontId="4" fillId="0" borderId="0" xfId="1" applyFont="1" applyBorder="1"/>
    <xf numFmtId="0" fontId="0" fillId="0" borderId="11" xfId="1" applyFont="1" applyBorder="1"/>
    <xf numFmtId="0" fontId="4" fillId="0" borderId="0" xfId="1" applyFont="1" applyFill="1" applyBorder="1"/>
    <xf numFmtId="0" fontId="0" fillId="0" borderId="11" xfId="1" applyFont="1" applyBorder="1" applyAlignment="1">
      <alignment horizontal="center"/>
    </xf>
    <xf numFmtId="0" fontId="1" fillId="0" borderId="0" xfId="1" applyFont="1" applyFill="1" applyBorder="1" applyAlignment="1">
      <alignment horizontal="center" wrapText="1"/>
    </xf>
    <xf numFmtId="0" fontId="7" fillId="0" borderId="0" xfId="1" applyFont="1"/>
    <xf numFmtId="0" fontId="1" fillId="4" borderId="1" xfId="1" applyFont="1" applyFill="1" applyBorder="1"/>
    <xf numFmtId="0" fontId="1" fillId="0" borderId="0" xfId="1" applyFont="1" applyFill="1" applyBorder="1"/>
    <xf numFmtId="0" fontId="9" fillId="0" borderId="0" xfId="1" applyFill="1" applyBorder="1" applyAlignment="1"/>
    <xf numFmtId="0" fontId="9" fillId="0" borderId="0" xfId="1" applyBorder="1" applyAlignment="1"/>
    <xf numFmtId="0" fontId="6" fillId="2" borderId="35" xfId="1" applyFont="1" applyFill="1" applyBorder="1" applyAlignment="1">
      <alignment textRotation="90"/>
    </xf>
    <xf numFmtId="0" fontId="6" fillId="2" borderId="16" xfId="1" applyFont="1" applyFill="1" applyBorder="1" applyAlignment="1">
      <alignment textRotation="90"/>
    </xf>
    <xf numFmtId="0" fontId="1" fillId="0" borderId="14" xfId="1" applyFont="1" applyFill="1" applyBorder="1"/>
    <xf numFmtId="0" fontId="2" fillId="0" borderId="4" xfId="1" applyFont="1" applyBorder="1"/>
    <xf numFmtId="0" fontId="1" fillId="0" borderId="22" xfId="1" applyFont="1" applyBorder="1"/>
    <xf numFmtId="0" fontId="1" fillId="0" borderId="33" xfId="1" applyFont="1" applyFill="1" applyBorder="1"/>
    <xf numFmtId="0" fontId="9" fillId="0" borderId="23" xfId="1" applyBorder="1"/>
    <xf numFmtId="0" fontId="2" fillId="0" borderId="6" xfId="1" applyFont="1" applyBorder="1"/>
    <xf numFmtId="0" fontId="2" fillId="0" borderId="20" xfId="1" applyFont="1" applyBorder="1"/>
    <xf numFmtId="0" fontId="2" fillId="0" borderId="7" xfId="1" applyFont="1" applyBorder="1"/>
    <xf numFmtId="0" fontId="1" fillId="0" borderId="14" xfId="1" applyFont="1" applyBorder="1"/>
    <xf numFmtId="0" fontId="1" fillId="0" borderId="34" xfId="1" applyFont="1" applyBorder="1"/>
    <xf numFmtId="0" fontId="0" fillId="0" borderId="4" xfId="1" applyFont="1" applyFill="1" applyBorder="1"/>
    <xf numFmtId="0" fontId="0" fillId="0" borderId="7" xfId="1" applyFont="1" applyFill="1" applyBorder="1"/>
    <xf numFmtId="0" fontId="1" fillId="4" borderId="36" xfId="1" applyFont="1" applyFill="1" applyBorder="1" applyAlignment="1">
      <alignment wrapText="1"/>
    </xf>
    <xf numFmtId="0" fontId="1" fillId="4" borderId="37" xfId="1" applyFont="1" applyFill="1" applyBorder="1" applyAlignment="1">
      <alignment wrapText="1"/>
    </xf>
    <xf numFmtId="0" fontId="1" fillId="4" borderId="38" xfId="1" applyFont="1" applyFill="1" applyBorder="1" applyAlignment="1">
      <alignment wrapText="1"/>
    </xf>
    <xf numFmtId="0" fontId="1" fillId="4" borderId="35" xfId="1" applyFont="1" applyFill="1" applyBorder="1" applyAlignment="1">
      <alignment horizontal="center" wrapText="1"/>
    </xf>
    <xf numFmtId="0" fontId="1" fillId="4" borderId="16" xfId="1" applyFont="1" applyFill="1" applyBorder="1" applyAlignment="1">
      <alignment horizontal="center" wrapText="1"/>
    </xf>
    <xf numFmtId="0" fontId="1" fillId="4" borderId="9" xfId="1" applyFont="1" applyFill="1" applyBorder="1" applyAlignment="1">
      <alignment horizontal="center" wrapText="1"/>
    </xf>
    <xf numFmtId="0" fontId="1" fillId="0" borderId="39" xfId="1" applyFont="1" applyBorder="1"/>
    <xf numFmtId="0" fontId="1" fillId="0" borderId="5" xfId="1" applyFont="1" applyBorder="1"/>
    <xf numFmtId="0" fontId="1" fillId="0" borderId="36" xfId="1" applyFont="1" applyBorder="1"/>
    <xf numFmtId="0" fontId="1" fillId="0" borderId="37" xfId="1" applyFont="1" applyBorder="1"/>
    <xf numFmtId="0" fontId="1" fillId="9" borderId="36" xfId="1" applyFont="1" applyFill="1" applyBorder="1" applyAlignment="1">
      <alignment wrapText="1"/>
    </xf>
    <xf numFmtId="0" fontId="1" fillId="9" borderId="37" xfId="1" applyFont="1" applyFill="1" applyBorder="1" applyAlignment="1">
      <alignment wrapText="1"/>
    </xf>
    <xf numFmtId="0" fontId="1" fillId="9" borderId="10" xfId="1" applyFont="1" applyFill="1" applyBorder="1" applyAlignment="1">
      <alignment wrapText="1"/>
    </xf>
    <xf numFmtId="0" fontId="1" fillId="9" borderId="38" xfId="1" applyFont="1" applyFill="1" applyBorder="1" applyAlignment="1">
      <alignment wrapText="1"/>
    </xf>
    <xf numFmtId="0" fontId="1" fillId="9" borderId="35" xfId="1" applyFont="1" applyFill="1" applyBorder="1" applyAlignment="1">
      <alignment horizontal="center" wrapText="1"/>
    </xf>
    <xf numFmtId="0" fontId="1" fillId="9" borderId="16" xfId="1" applyFont="1" applyFill="1" applyBorder="1" applyAlignment="1">
      <alignment horizontal="center" wrapText="1"/>
    </xf>
    <xf numFmtId="0" fontId="1" fillId="9" borderId="9" xfId="1" applyFont="1" applyFill="1" applyBorder="1" applyAlignment="1">
      <alignment horizontal="center" wrapText="1"/>
    </xf>
    <xf numFmtId="0" fontId="1" fillId="2" borderId="34" xfId="1" applyFont="1" applyFill="1" applyBorder="1"/>
    <xf numFmtId="0" fontId="9" fillId="2" borderId="15" xfId="1" applyFill="1" applyBorder="1"/>
    <xf numFmtId="0" fontId="1" fillId="4" borderId="40" xfId="1" applyFont="1" applyFill="1" applyBorder="1"/>
    <xf numFmtId="0" fontId="0" fillId="0" borderId="46" xfId="1" applyFont="1" applyFill="1" applyBorder="1"/>
    <xf numFmtId="0" fontId="1" fillId="0" borderId="47" xfId="1" applyFont="1" applyBorder="1" applyAlignment="1">
      <alignment vertical="center"/>
    </xf>
    <xf numFmtId="0" fontId="1" fillId="0" borderId="48" xfId="1" applyFont="1" applyBorder="1" applyAlignment="1">
      <alignment vertical="center"/>
    </xf>
    <xf numFmtId="0" fontId="9" fillId="0" borderId="0" xfId="1" applyBorder="1" applyAlignment="1">
      <alignment horizontal="center" vertical="center" wrapText="1"/>
    </xf>
    <xf numFmtId="0" fontId="9" fillId="0" borderId="0" xfId="1" applyBorder="1" applyAlignment="1">
      <alignment horizontal="center" vertical="center"/>
    </xf>
    <xf numFmtId="1" fontId="1" fillId="0" borderId="49" xfId="0" applyNumberFormat="1" applyFont="1" applyBorder="1"/>
    <xf numFmtId="9" fontId="0" fillId="0" borderId="50" xfId="0" applyNumberFormat="1" applyBorder="1"/>
    <xf numFmtId="9" fontId="9" fillId="0" borderId="50" xfId="0" applyNumberFormat="1" applyFont="1" applyBorder="1"/>
    <xf numFmtId="0" fontId="1" fillId="12" borderId="51" xfId="0" applyFont="1" applyFill="1" applyBorder="1" applyAlignment="1">
      <alignment textRotation="90" wrapText="1"/>
    </xf>
    <xf numFmtId="1" fontId="1" fillId="0" borderId="50" xfId="0" applyNumberFormat="1" applyFont="1" applyBorder="1"/>
    <xf numFmtId="0" fontId="9" fillId="0" borderId="0" xfId="1" applyFont="1" applyAlignment="1">
      <alignment horizontal="left"/>
    </xf>
    <xf numFmtId="3" fontId="9" fillId="9" borderId="11" xfId="1" applyNumberFormat="1" applyFill="1" applyBorder="1"/>
    <xf numFmtId="3" fontId="0" fillId="0" borderId="0" xfId="0" applyNumberFormat="1"/>
    <xf numFmtId="0" fontId="2" fillId="0" borderId="33" xfId="1" applyFont="1" applyFill="1" applyBorder="1"/>
    <xf numFmtId="1" fontId="2" fillId="13" borderId="57" xfId="0" applyNumberFormat="1" applyFont="1" applyFill="1" applyBorder="1"/>
    <xf numFmtId="0" fontId="2" fillId="13" borderId="57" xfId="0" applyFont="1" applyFill="1" applyBorder="1"/>
    <xf numFmtId="0" fontId="10" fillId="0" borderId="0" xfId="0" applyFont="1"/>
    <xf numFmtId="0" fontId="9" fillId="0" borderId="0" xfId="1" applyFont="1"/>
    <xf numFmtId="9" fontId="9" fillId="0" borderId="11" xfId="1" applyNumberFormat="1" applyFont="1" applyBorder="1"/>
    <xf numFmtId="0" fontId="11" fillId="0" borderId="0" xfId="0" applyFont="1" applyBorder="1" applyAlignment="1">
      <alignment horizontal="center" vertical="center"/>
    </xf>
    <xf numFmtId="3" fontId="13" fillId="0" borderId="0" xfId="0" applyNumberFormat="1" applyFont="1"/>
    <xf numFmtId="166" fontId="13" fillId="0" borderId="0" xfId="14" applyNumberFormat="1" applyFont="1"/>
    <xf numFmtId="0" fontId="2" fillId="0" borderId="80" xfId="1" applyFont="1" applyBorder="1"/>
    <xf numFmtId="0" fontId="1" fillId="0" borderId="81" xfId="1" applyFont="1" applyBorder="1"/>
    <xf numFmtId="0" fontId="1" fillId="0" borderId="82" xfId="1" applyFont="1" applyBorder="1"/>
    <xf numFmtId="2" fontId="9" fillId="0" borderId="83" xfId="1" applyNumberFormat="1" applyBorder="1"/>
    <xf numFmtId="2" fontId="9" fillId="0" borderId="84" xfId="1" applyNumberFormat="1" applyBorder="1"/>
    <xf numFmtId="2" fontId="9" fillId="0" borderId="85" xfId="1" applyNumberFormat="1" applyBorder="1"/>
    <xf numFmtId="0" fontId="1" fillId="0" borderId="83" xfId="1" applyFont="1" applyFill="1" applyBorder="1" applyAlignment="1">
      <alignment horizontal="center" wrapText="1"/>
    </xf>
    <xf numFmtId="0" fontId="1" fillId="0" borderId="84" xfId="1" applyFont="1" applyFill="1" applyBorder="1" applyAlignment="1">
      <alignment horizontal="center" wrapText="1"/>
    </xf>
    <xf numFmtId="0" fontId="1" fillId="0" borderId="85" xfId="1" applyFont="1" applyFill="1" applyBorder="1" applyAlignment="1">
      <alignment horizontal="center" wrapText="1"/>
    </xf>
    <xf numFmtId="0" fontId="1" fillId="15" borderId="42" xfId="1" applyFont="1" applyFill="1" applyBorder="1"/>
    <xf numFmtId="0" fontId="1" fillId="15" borderId="43" xfId="1" applyFont="1" applyFill="1" applyBorder="1"/>
    <xf numFmtId="0" fontId="0" fillId="0" borderId="4" xfId="1" applyFont="1" applyBorder="1" applyAlignment="1">
      <alignment vertical="center" wrapText="1"/>
    </xf>
    <xf numFmtId="0" fontId="1" fillId="0" borderId="104" xfId="1" applyFont="1" applyBorder="1" applyAlignment="1">
      <alignment vertical="center"/>
    </xf>
    <xf numFmtId="0" fontId="1" fillId="2" borderId="107" xfId="1" applyFont="1" applyFill="1" applyBorder="1" applyAlignment="1">
      <alignment wrapText="1"/>
    </xf>
    <xf numFmtId="0" fontId="1" fillId="0" borderId="111" xfId="1" applyFont="1" applyBorder="1" applyAlignment="1">
      <alignment vertical="center"/>
    </xf>
    <xf numFmtId="0" fontId="1" fillId="0" borderId="113" xfId="1" applyFont="1" applyBorder="1" applyAlignment="1">
      <alignment vertical="center"/>
    </xf>
    <xf numFmtId="0" fontId="6" fillId="0" borderId="0" xfId="1" applyFont="1" applyFill="1" applyBorder="1"/>
    <xf numFmtId="0" fontId="2" fillId="0" borderId="0" xfId="1" applyFont="1" applyFill="1" applyBorder="1"/>
    <xf numFmtId="0" fontId="6" fillId="0" borderId="0" xfId="1" applyFont="1" applyBorder="1"/>
    <xf numFmtId="0" fontId="1" fillId="0" borderId="0" xfId="1" applyFont="1" applyBorder="1"/>
    <xf numFmtId="0" fontId="1" fillId="4" borderId="127" xfId="1" applyFont="1" applyFill="1" applyBorder="1" applyAlignment="1">
      <alignment wrapText="1"/>
    </xf>
    <xf numFmtId="0" fontId="1" fillId="4" borderId="128" xfId="1" applyFont="1" applyFill="1" applyBorder="1" applyAlignment="1">
      <alignment horizontal="center" wrapText="1"/>
    </xf>
    <xf numFmtId="0" fontId="1" fillId="4" borderId="101" xfId="1" applyFont="1" applyFill="1" applyBorder="1" applyAlignment="1">
      <alignment horizontal="center" wrapText="1"/>
    </xf>
    <xf numFmtId="0" fontId="1" fillId="4" borderId="103" xfId="1" applyFont="1" applyFill="1" applyBorder="1" applyAlignment="1">
      <alignment horizontal="center" wrapText="1"/>
    </xf>
    <xf numFmtId="0" fontId="2" fillId="0" borderId="64" xfId="1" applyFont="1" applyBorder="1"/>
    <xf numFmtId="0" fontId="6" fillId="0" borderId="68" xfId="1" applyFont="1" applyFill="1" applyBorder="1"/>
    <xf numFmtId="0" fontId="2" fillId="0" borderId="65" xfId="1" applyFont="1" applyFill="1" applyBorder="1"/>
    <xf numFmtId="0" fontId="6" fillId="0" borderId="66" xfId="1" applyFont="1" applyFill="1" applyBorder="1"/>
    <xf numFmtId="0" fontId="2" fillId="0" borderId="67" xfId="1" applyFont="1" applyBorder="1"/>
    <xf numFmtId="0" fontId="2" fillId="0" borderId="71" xfId="1" applyFont="1" applyFill="1" applyBorder="1"/>
    <xf numFmtId="0" fontId="1" fillId="0" borderId="129" xfId="1" applyFont="1" applyBorder="1"/>
    <xf numFmtId="0" fontId="1" fillId="0" borderId="130" xfId="1" applyFont="1" applyBorder="1"/>
    <xf numFmtId="0" fontId="1" fillId="0" borderId="131" xfId="1" applyFont="1" applyBorder="1"/>
    <xf numFmtId="2" fontId="9" fillId="0" borderId="0" xfId="1" applyNumberFormat="1" applyBorder="1"/>
    <xf numFmtId="2" fontId="9" fillId="0" borderId="89" xfId="1" applyNumberFormat="1" applyBorder="1"/>
    <xf numFmtId="2" fontId="9" fillId="0" borderId="92" xfId="1" applyNumberFormat="1" applyBorder="1"/>
    <xf numFmtId="2" fontId="9" fillId="0" borderId="132" xfId="1" applyNumberFormat="1" applyBorder="1"/>
    <xf numFmtId="2" fontId="9" fillId="0" borderId="133" xfId="1" applyNumberFormat="1" applyBorder="1"/>
    <xf numFmtId="2" fontId="9" fillId="0" borderId="132" xfId="1" applyNumberFormat="1" applyFill="1" applyBorder="1"/>
    <xf numFmtId="2" fontId="9" fillId="0" borderId="0" xfId="1" applyNumberFormat="1" applyFill="1" applyBorder="1"/>
    <xf numFmtId="2" fontId="9" fillId="0" borderId="133" xfId="1" applyNumberFormat="1" applyFill="1" applyBorder="1"/>
    <xf numFmtId="2" fontId="0" fillId="0" borderId="132" xfId="1" applyNumberFormat="1" applyFont="1" applyFill="1" applyBorder="1"/>
    <xf numFmtId="2" fontId="0" fillId="0" borderId="0" xfId="1" applyNumberFormat="1" applyFont="1" applyFill="1" applyBorder="1"/>
    <xf numFmtId="2" fontId="0" fillId="0" borderId="133" xfId="1" applyNumberFormat="1" applyFont="1" applyFill="1" applyBorder="1"/>
    <xf numFmtId="2" fontId="0" fillId="0" borderId="93" xfId="1" applyNumberFormat="1" applyFont="1" applyFill="1" applyBorder="1"/>
    <xf numFmtId="2" fontId="0" fillId="0" borderId="94" xfId="1" applyNumberFormat="1" applyFont="1" applyFill="1" applyBorder="1"/>
    <xf numFmtId="2" fontId="0" fillId="0" borderId="97" xfId="1" applyNumberFormat="1" applyFont="1" applyFill="1" applyBorder="1"/>
    <xf numFmtId="9" fontId="0" fillId="0" borderId="11" xfId="1" applyNumberFormat="1" applyFont="1" applyBorder="1"/>
    <xf numFmtId="2" fontId="14" fillId="0" borderId="88" xfId="1" applyNumberFormat="1" applyFont="1" applyBorder="1"/>
    <xf numFmtId="2" fontId="14" fillId="0" borderId="89" xfId="1" applyNumberFormat="1" applyFont="1" applyBorder="1"/>
    <xf numFmtId="3" fontId="13" fillId="0" borderId="0" xfId="0" applyNumberFormat="1" applyFont="1" applyFill="1"/>
    <xf numFmtId="3" fontId="1" fillId="0" borderId="0" xfId="0" applyNumberFormat="1" applyFont="1" applyFill="1" applyAlignment="1">
      <alignment horizontal="right" wrapText="1"/>
    </xf>
    <xf numFmtId="0" fontId="0" fillId="0" borderId="25" xfId="1" applyFont="1" applyBorder="1" applyAlignment="1"/>
    <xf numFmtId="0" fontId="0" fillId="0" borderId="21" xfId="1" applyFont="1" applyBorder="1" applyAlignment="1"/>
    <xf numFmtId="0" fontId="0" fillId="0" borderId="45" xfId="1" applyFont="1" applyBorder="1" applyAlignment="1"/>
    <xf numFmtId="0" fontId="0" fillId="0" borderId="52" xfId="1" applyFont="1" applyBorder="1" applyAlignment="1"/>
    <xf numFmtId="0" fontId="1" fillId="2" borderId="14" xfId="1" applyFont="1" applyFill="1" applyBorder="1" applyAlignment="1"/>
    <xf numFmtId="0" fontId="1" fillId="2" borderId="10" xfId="1" applyFont="1" applyFill="1" applyBorder="1" applyAlignment="1">
      <alignment wrapText="1"/>
    </xf>
    <xf numFmtId="0" fontId="1" fillId="2" borderId="10" xfId="1" applyFont="1" applyFill="1" applyBorder="1" applyAlignment="1">
      <alignment horizontal="left"/>
    </xf>
    <xf numFmtId="0" fontId="1" fillId="2" borderId="14" xfId="1" applyFont="1" applyFill="1" applyBorder="1" applyAlignment="1">
      <alignment horizontal="center"/>
    </xf>
    <xf numFmtId="0" fontId="1" fillId="2" borderId="10" xfId="1" applyFont="1" applyFill="1" applyBorder="1" applyAlignment="1"/>
    <xf numFmtId="0" fontId="0" fillId="0" borderId="4" xfId="1" applyFont="1" applyFill="1" applyBorder="1" applyAlignment="1">
      <alignment horizontal="left"/>
    </xf>
    <xf numFmtId="0" fontId="0" fillId="0" borderId="4" xfId="1" applyFont="1" applyFill="1" applyBorder="1" applyAlignment="1"/>
    <xf numFmtId="0" fontId="0" fillId="0" borderId="7" xfId="1" applyFont="1" applyFill="1" applyBorder="1" applyAlignment="1"/>
    <xf numFmtId="0" fontId="1" fillId="9" borderId="44" xfId="1" applyFont="1" applyFill="1" applyBorder="1" applyAlignment="1">
      <alignment horizontal="center"/>
    </xf>
    <xf numFmtId="0" fontId="1" fillId="0" borderId="11" xfId="1" applyFont="1" applyBorder="1" applyAlignment="1">
      <alignment horizontal="center"/>
    </xf>
    <xf numFmtId="0" fontId="1" fillId="4" borderId="14" xfId="1" applyFont="1" applyFill="1" applyBorder="1" applyAlignment="1">
      <alignment horizontal="center" wrapText="1"/>
    </xf>
    <xf numFmtId="0" fontId="1" fillId="4" borderId="53" xfId="1" applyFont="1" applyFill="1" applyBorder="1" applyAlignment="1">
      <alignment horizontal="center" wrapText="1"/>
    </xf>
    <xf numFmtId="0" fontId="1" fillId="4" borderId="11" xfId="1" applyFont="1" applyFill="1" applyBorder="1" applyAlignment="1">
      <alignment horizontal="center" wrapText="1"/>
    </xf>
    <xf numFmtId="0" fontId="0" fillId="0" borderId="0" xfId="1" applyFont="1" applyBorder="1" applyAlignment="1">
      <alignment horizontal="right"/>
    </xf>
    <xf numFmtId="0" fontId="0" fillId="0" borderId="2" xfId="1" applyFont="1" applyFill="1" applyBorder="1" applyAlignment="1"/>
    <xf numFmtId="0" fontId="9" fillId="0" borderId="4" xfId="1" applyFill="1" applyBorder="1" applyAlignment="1"/>
    <xf numFmtId="0" fontId="1" fillId="4" borderId="14" xfId="1" applyFont="1" applyFill="1" applyBorder="1" applyAlignment="1">
      <alignment horizontal="center"/>
    </xf>
    <xf numFmtId="0" fontId="1" fillId="4" borderId="37" xfId="1" applyFont="1" applyFill="1" applyBorder="1" applyAlignment="1">
      <alignment horizontal="center"/>
    </xf>
    <xf numFmtId="0" fontId="1" fillId="9" borderId="14" xfId="1" applyFont="1" applyFill="1" applyBorder="1" applyAlignment="1">
      <alignment horizontal="center"/>
    </xf>
    <xf numFmtId="0" fontId="0" fillId="0" borderId="66" xfId="0" applyFont="1" applyBorder="1" applyAlignment="1">
      <alignment horizontal="center" vertical="center" wrapText="1"/>
    </xf>
    <xf numFmtId="0" fontId="0" fillId="0" borderId="67" xfId="0" applyBorder="1" applyAlignment="1">
      <alignment horizontal="center" vertical="center" wrapText="1"/>
    </xf>
    <xf numFmtId="14" fontId="0" fillId="0" borderId="67" xfId="0" applyNumberFormat="1" applyBorder="1" applyAlignment="1">
      <alignment horizontal="center" vertical="center"/>
    </xf>
    <xf numFmtId="0" fontId="0" fillId="0" borderId="67" xfId="0" applyBorder="1" applyAlignment="1">
      <alignment horizontal="center" vertical="center"/>
    </xf>
    <xf numFmtId="49" fontId="0" fillId="0" borderId="67" xfId="0" applyNumberFormat="1" applyFont="1" applyBorder="1" applyAlignment="1">
      <alignment horizontal="center" vertical="center" wrapText="1"/>
    </xf>
    <xf numFmtId="49" fontId="0" fillId="0" borderId="67" xfId="0" applyNumberFormat="1" applyBorder="1" applyAlignment="1">
      <alignment horizontal="center" vertical="center" wrapText="1"/>
    </xf>
    <xf numFmtId="49" fontId="0" fillId="0" borderId="71" xfId="0" applyNumberFormat="1" applyBorder="1" applyAlignment="1">
      <alignment horizontal="center" vertical="center" wrapText="1"/>
    </xf>
    <xf numFmtId="0" fontId="0" fillId="0" borderId="68" xfId="0" applyFont="1" applyBorder="1" applyAlignment="1">
      <alignment horizontal="center" vertical="center" wrapText="1"/>
    </xf>
    <xf numFmtId="0" fontId="0" fillId="0" borderId="64" xfId="0" applyFont="1" applyBorder="1" applyAlignment="1">
      <alignment horizontal="center" vertical="center" wrapText="1"/>
    </xf>
    <xf numFmtId="14" fontId="0" fillId="0" borderId="64" xfId="0" applyNumberFormat="1"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134" xfId="0" applyFont="1" applyBorder="1" applyAlignment="1">
      <alignment horizontal="center" vertical="center" wrapText="1"/>
    </xf>
    <xf numFmtId="0" fontId="0" fillId="0" borderId="69" xfId="0" applyFont="1" applyBorder="1" applyAlignment="1">
      <alignment horizontal="center" vertical="center" wrapText="1"/>
    </xf>
    <xf numFmtId="0" fontId="0" fillId="0" borderId="75" xfId="0" applyFont="1" applyBorder="1" applyAlignment="1">
      <alignment horizontal="center" vertical="center" wrapText="1"/>
    </xf>
    <xf numFmtId="14" fontId="0" fillId="0" borderId="63" xfId="0" applyNumberFormat="1" applyBorder="1" applyAlignment="1">
      <alignment horizontal="center" vertical="center"/>
    </xf>
    <xf numFmtId="14" fontId="0" fillId="0" borderId="75" xfId="0" applyNumberFormat="1" applyBorder="1" applyAlignment="1">
      <alignment horizontal="center" vertical="center"/>
    </xf>
    <xf numFmtId="0" fontId="0" fillId="0" borderId="63" xfId="0"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0" fillId="0" borderId="68" xfId="1" applyFont="1" applyBorder="1" applyAlignment="1">
      <alignment horizontal="left" vertical="center" wrapText="1"/>
    </xf>
    <xf numFmtId="0" fontId="0" fillId="0" borderId="64" xfId="1" applyFont="1" applyBorder="1" applyAlignment="1">
      <alignment horizontal="left" vertical="center"/>
    </xf>
    <xf numFmtId="15" fontId="0" fillId="0" borderId="64" xfId="1" applyNumberFormat="1" applyFont="1" applyBorder="1" applyAlignment="1">
      <alignment horizontal="center" vertical="center"/>
    </xf>
    <xf numFmtId="15" fontId="9" fillId="0" borderId="64" xfId="1" applyNumberFormat="1" applyBorder="1" applyAlignment="1">
      <alignment horizontal="center" vertical="center"/>
    </xf>
    <xf numFmtId="0" fontId="0" fillId="0" borderId="64" xfId="1" applyFont="1" applyBorder="1" applyAlignment="1">
      <alignment horizontal="left" vertical="center" wrapText="1"/>
    </xf>
    <xf numFmtId="0" fontId="0" fillId="0" borderId="65" xfId="1" applyFont="1" applyBorder="1" applyAlignment="1">
      <alignment horizontal="left" vertical="center" wrapText="1"/>
    </xf>
    <xf numFmtId="0" fontId="0" fillId="0" borderId="63" xfId="1" applyFont="1" applyBorder="1" applyAlignment="1">
      <alignment horizontal="left" vertical="center" wrapText="1"/>
    </xf>
    <xf numFmtId="0" fontId="0" fillId="0" borderId="69" xfId="1" applyFont="1" applyBorder="1" applyAlignment="1">
      <alignment horizontal="left" vertical="center" wrapText="1"/>
    </xf>
    <xf numFmtId="0" fontId="0" fillId="0" borderId="70" xfId="1" applyFont="1" applyBorder="1" applyAlignment="1">
      <alignment horizontal="left" vertical="center" wrapText="1"/>
    </xf>
    <xf numFmtId="0" fontId="0" fillId="0" borderId="68" xfId="1" applyFont="1" applyBorder="1" applyAlignment="1">
      <alignment horizontal="left" vertical="center"/>
    </xf>
    <xf numFmtId="0" fontId="1" fillId="2" borderId="88" xfId="1" applyFont="1" applyFill="1" applyBorder="1" applyAlignment="1">
      <alignment horizontal="center"/>
    </xf>
    <xf numFmtId="0" fontId="1" fillId="2" borderId="89" xfId="1" applyFont="1" applyFill="1" applyBorder="1" applyAlignment="1">
      <alignment horizontal="center"/>
    </xf>
    <xf numFmtId="0" fontId="1" fillId="2" borderId="128" xfId="1" applyFont="1" applyFill="1" applyBorder="1" applyAlignment="1">
      <alignment horizontal="center"/>
    </xf>
    <xf numFmtId="0" fontId="1" fillId="2" borderId="135" xfId="1" applyFont="1" applyFill="1" applyBorder="1" applyAlignment="1">
      <alignment horizontal="center"/>
    </xf>
    <xf numFmtId="0" fontId="1" fillId="2" borderId="92" xfId="1" applyFont="1" applyFill="1" applyBorder="1" applyAlignment="1">
      <alignment horizontal="center"/>
    </xf>
    <xf numFmtId="0" fontId="0" fillId="0" borderId="41" xfId="1" applyFont="1" applyBorder="1" applyAlignment="1">
      <alignment vertical="center" wrapText="1"/>
    </xf>
    <xf numFmtId="0" fontId="0" fillId="0" borderId="54" xfId="1" applyFont="1" applyBorder="1" applyAlignment="1">
      <alignment horizontal="left" vertical="center" wrapText="1"/>
    </xf>
    <xf numFmtId="0" fontId="0" fillId="0" borderId="112" xfId="1" applyFont="1" applyBorder="1" applyAlignment="1">
      <alignment horizontal="left" vertical="center" wrapText="1"/>
    </xf>
    <xf numFmtId="0" fontId="0" fillId="0" borderId="114" xfId="1" applyFont="1" applyBorder="1" applyAlignment="1">
      <alignment vertical="center" wrapText="1"/>
    </xf>
    <xf numFmtId="0" fontId="0" fillId="0" borderId="115" xfId="1" applyFont="1" applyBorder="1" applyAlignment="1">
      <alignment horizontal="left" vertical="center" wrapText="1"/>
    </xf>
    <xf numFmtId="0" fontId="0" fillId="0" borderId="116" xfId="1" applyFont="1" applyBorder="1" applyAlignment="1">
      <alignment horizontal="left" vertical="center" wrapText="1"/>
    </xf>
    <xf numFmtId="0" fontId="0" fillId="0" borderId="105" xfId="1" applyFont="1" applyBorder="1" applyAlignment="1">
      <alignment vertical="center" wrapText="1"/>
    </xf>
    <xf numFmtId="0" fontId="0" fillId="0" borderId="106" xfId="1" applyFont="1" applyBorder="1" applyAlignment="1">
      <alignment horizontal="left" vertical="center" wrapText="1"/>
    </xf>
    <xf numFmtId="0" fontId="1" fillId="2" borderId="108" xfId="1" applyFont="1" applyFill="1" applyBorder="1" applyAlignment="1">
      <alignment horizontal="center"/>
    </xf>
    <xf numFmtId="0" fontId="1" fillId="2" borderId="109" xfId="1" applyFont="1" applyFill="1" applyBorder="1" applyAlignment="1">
      <alignment horizontal="center"/>
    </xf>
    <xf numFmtId="0" fontId="1" fillId="2" borderId="110" xfId="1" applyFont="1" applyFill="1" applyBorder="1" applyAlignment="1">
      <alignment horizontal="center"/>
    </xf>
    <xf numFmtId="0" fontId="0" fillId="0" borderId="125" xfId="1" applyFont="1" applyBorder="1" applyAlignment="1">
      <alignment horizontal="left" vertical="center" wrapText="1"/>
    </xf>
    <xf numFmtId="0" fontId="0" fillId="0" borderId="126" xfId="1" applyFont="1" applyBorder="1" applyAlignment="1">
      <alignment horizontal="left" vertical="center" wrapText="1"/>
    </xf>
    <xf numFmtId="0" fontId="1" fillId="2" borderId="36" xfId="1" applyFont="1" applyFill="1" applyBorder="1" applyAlignment="1">
      <alignment horizontal="center"/>
    </xf>
    <xf numFmtId="0" fontId="1" fillId="2" borderId="37" xfId="1" applyFont="1" applyFill="1" applyBorder="1" applyAlignment="1">
      <alignment horizontal="center"/>
    </xf>
    <xf numFmtId="0" fontId="4" fillId="0" borderId="55" xfId="1" applyFont="1" applyBorder="1" applyAlignment="1">
      <alignment vertical="center"/>
    </xf>
    <xf numFmtId="0" fontId="4" fillId="0" borderId="56" xfId="1" applyFont="1" applyBorder="1" applyAlignment="1">
      <alignment vertical="center" wrapText="1"/>
    </xf>
    <xf numFmtId="0" fontId="1" fillId="2" borderId="120" xfId="1" applyFont="1" applyFill="1" applyBorder="1" applyAlignment="1">
      <alignment horizontal="center"/>
    </xf>
    <xf numFmtId="0" fontId="1" fillId="2" borderId="121" xfId="1" applyFont="1" applyFill="1" applyBorder="1" applyAlignment="1">
      <alignment horizontal="center"/>
    </xf>
    <xf numFmtId="0" fontId="0" fillId="0" borderId="122" xfId="1" applyFont="1" applyBorder="1" applyAlignment="1">
      <alignment horizontal="left" vertical="center"/>
    </xf>
    <xf numFmtId="0" fontId="0" fillId="0" borderId="123" xfId="1" applyFont="1" applyBorder="1" applyAlignment="1">
      <alignment horizontal="left" vertical="center"/>
    </xf>
    <xf numFmtId="0" fontId="0" fillId="0" borderId="124" xfId="1" applyFont="1" applyBorder="1" applyAlignment="1">
      <alignment horizontal="left" vertical="center"/>
    </xf>
    <xf numFmtId="0" fontId="1" fillId="14" borderId="117" xfId="0" applyFont="1" applyFill="1" applyBorder="1" applyAlignment="1">
      <alignment horizontal="center"/>
    </xf>
    <xf numFmtId="0" fontId="1" fillId="14" borderId="118" xfId="0" applyFont="1" applyFill="1" applyBorder="1" applyAlignment="1">
      <alignment horizontal="center"/>
    </xf>
    <xf numFmtId="0" fontId="1" fillId="14" borderId="119" xfId="0" applyFont="1" applyFill="1" applyBorder="1" applyAlignment="1">
      <alignment horizontal="center"/>
    </xf>
    <xf numFmtId="0" fontId="1" fillId="2" borderId="101" xfId="1" applyFont="1" applyFill="1" applyBorder="1" applyAlignment="1">
      <alignment horizontal="center"/>
    </xf>
    <xf numFmtId="0" fontId="1" fillId="2" borderId="102" xfId="1" applyFont="1" applyFill="1" applyBorder="1" applyAlignment="1">
      <alignment horizontal="center"/>
    </xf>
    <xf numFmtId="0" fontId="1" fillId="2" borderId="103" xfId="1" applyFont="1" applyFill="1" applyBorder="1" applyAlignment="1">
      <alignment horizontal="center"/>
    </xf>
    <xf numFmtId="0" fontId="0" fillId="0" borderId="1" xfId="1" applyFont="1" applyBorder="1" applyAlignment="1">
      <alignment horizontal="left" vertical="center" wrapText="1"/>
    </xf>
    <xf numFmtId="0" fontId="0" fillId="0" borderId="2" xfId="1" applyFont="1" applyBorder="1" applyAlignment="1">
      <alignment horizontal="left" vertical="center" wrapText="1"/>
    </xf>
    <xf numFmtId="0" fontId="0" fillId="0" borderId="3" xfId="1" applyFont="1" applyBorder="1" applyAlignment="1">
      <alignment horizontal="left" vertical="center" wrapText="1"/>
    </xf>
    <xf numFmtId="0" fontId="0" fillId="0" borderId="4" xfId="1" applyFont="1" applyBorder="1" applyAlignment="1">
      <alignment horizontal="left" vertical="center" wrapText="1"/>
    </xf>
    <xf numFmtId="0" fontId="0" fillId="0" borderId="6" xfId="1" applyFont="1" applyBorder="1" applyAlignment="1">
      <alignment horizontal="left" vertical="center" wrapText="1"/>
    </xf>
    <xf numFmtId="0" fontId="0" fillId="0" borderId="7" xfId="1" applyFont="1" applyBorder="1" applyAlignment="1">
      <alignment horizontal="left" vertical="center" wrapText="1"/>
    </xf>
    <xf numFmtId="0" fontId="9" fillId="0" borderId="24" xfId="1" applyBorder="1" applyAlignment="1">
      <alignment horizontal="center" vertical="center" wrapText="1"/>
    </xf>
    <xf numFmtId="0" fontId="1" fillId="2" borderId="100" xfId="1" applyFont="1" applyFill="1" applyBorder="1" applyAlignment="1">
      <alignment horizontal="center"/>
    </xf>
    <xf numFmtId="0" fontId="0" fillId="0" borderId="66" xfId="1" applyFont="1" applyBorder="1" applyAlignment="1">
      <alignment horizontal="left" vertical="center" wrapText="1"/>
    </xf>
    <xf numFmtId="0" fontId="0" fillId="0" borderId="67" xfId="1" applyFont="1" applyBorder="1" applyAlignment="1">
      <alignment horizontal="left" vertical="center" wrapText="1"/>
    </xf>
    <xf numFmtId="15" fontId="0" fillId="0" borderId="67" xfId="1" applyNumberFormat="1" applyFont="1" applyBorder="1" applyAlignment="1">
      <alignment horizontal="center" vertical="center"/>
    </xf>
    <xf numFmtId="15" fontId="9" fillId="0" borderId="67" xfId="1" applyNumberFormat="1" applyBorder="1" applyAlignment="1">
      <alignment horizontal="center" vertical="center"/>
    </xf>
    <xf numFmtId="0" fontId="0" fillId="0" borderId="71" xfId="1" applyFont="1" applyBorder="1" applyAlignment="1">
      <alignment horizontal="left" vertical="center" wrapText="1"/>
    </xf>
    <xf numFmtId="0" fontId="0" fillId="0" borderId="136" xfId="1" applyFont="1" applyBorder="1" applyAlignment="1">
      <alignment horizontal="left" vertical="center" wrapText="1"/>
    </xf>
    <xf numFmtId="0" fontId="0" fillId="0" borderId="137" xfId="1" applyFont="1" applyBorder="1" applyAlignment="1">
      <alignment horizontal="left" vertical="center" wrapText="1"/>
    </xf>
    <xf numFmtId="0" fontId="0" fillId="0" borderId="138" xfId="1" applyFont="1" applyBorder="1" applyAlignment="1">
      <alignment horizontal="left" vertical="center" wrapText="1"/>
    </xf>
    <xf numFmtId="0" fontId="0" fillId="0" borderId="139" xfId="1" applyFont="1" applyBorder="1" applyAlignment="1">
      <alignment horizontal="left" vertical="center" wrapText="1"/>
    </xf>
    <xf numFmtId="0" fontId="0" fillId="0" borderId="140" xfId="1" applyFont="1" applyBorder="1" applyAlignment="1">
      <alignment horizontal="left" vertical="center" wrapText="1"/>
    </xf>
    <xf numFmtId="0" fontId="11" fillId="0" borderId="68" xfId="0" applyFont="1" applyBorder="1" applyAlignment="1">
      <alignment horizontal="center" vertical="center"/>
    </xf>
    <xf numFmtId="0" fontId="0" fillId="0" borderId="63" xfId="0" applyBorder="1" applyAlignment="1">
      <alignment horizontal="center" vertical="center" wrapText="1"/>
    </xf>
    <xf numFmtId="0" fontId="0" fillId="0" borderId="69" xfId="0" applyBorder="1" applyAlignment="1">
      <alignment horizontal="center" vertical="center" wrapText="1"/>
    </xf>
    <xf numFmtId="0" fontId="0" fillId="0" borderId="70" xfId="0" applyBorder="1" applyAlignment="1">
      <alignment horizontal="center" vertical="center" wrapText="1"/>
    </xf>
    <xf numFmtId="0" fontId="11" fillId="0" borderId="66" xfId="0" applyFont="1" applyBorder="1" applyAlignment="1">
      <alignment horizontal="center" vertical="center"/>
    </xf>
    <xf numFmtId="0" fontId="0" fillId="0" borderId="71" xfId="0" applyBorder="1" applyAlignment="1">
      <alignment horizontal="center" vertical="center"/>
    </xf>
    <xf numFmtId="0" fontId="10" fillId="12" borderId="58" xfId="0" applyFont="1" applyFill="1" applyBorder="1" applyAlignment="1">
      <alignment horizontal="center"/>
    </xf>
    <xf numFmtId="0" fontId="10" fillId="12" borderId="59" xfId="0" applyFont="1" applyFill="1" applyBorder="1" applyAlignment="1">
      <alignment horizontal="center"/>
    </xf>
    <xf numFmtId="0" fontId="10" fillId="12" borderId="60" xfId="0" applyFont="1" applyFill="1" applyBorder="1" applyAlignment="1">
      <alignment horizontal="center"/>
    </xf>
    <xf numFmtId="0" fontId="10" fillId="12" borderId="61" xfId="0" applyFont="1" applyFill="1" applyBorder="1" applyAlignment="1">
      <alignment horizontal="center"/>
    </xf>
    <xf numFmtId="0" fontId="10" fillId="12" borderId="62" xfId="0" applyFont="1" applyFill="1" applyBorder="1" applyAlignment="1">
      <alignment horizontal="center"/>
    </xf>
    <xf numFmtId="0" fontId="10" fillId="12" borderId="93" xfId="0" applyFont="1" applyFill="1" applyBorder="1" applyAlignment="1">
      <alignment horizontal="center"/>
    </xf>
    <xf numFmtId="0" fontId="10" fillId="12" borderId="94" xfId="0" applyFont="1" applyFill="1" applyBorder="1" applyAlignment="1">
      <alignment horizontal="center"/>
    </xf>
    <xf numFmtId="0" fontId="10" fillId="12" borderId="95" xfId="0" applyFont="1" applyFill="1" applyBorder="1" applyAlignment="1">
      <alignment horizontal="center"/>
    </xf>
    <xf numFmtId="0" fontId="10" fillId="12" borderId="96" xfId="0" applyFont="1" applyFill="1" applyBorder="1" applyAlignment="1">
      <alignment horizontal="center"/>
    </xf>
    <xf numFmtId="0" fontId="10" fillId="12" borderId="97" xfId="0" applyFont="1" applyFill="1" applyBorder="1" applyAlignment="1">
      <alignment horizontal="center"/>
    </xf>
    <xf numFmtId="0" fontId="10" fillId="12" borderId="88" xfId="0" applyFont="1" applyFill="1" applyBorder="1" applyAlignment="1">
      <alignment horizontal="center"/>
    </xf>
    <xf numFmtId="0" fontId="10" fillId="12" borderId="89" xfId="0" applyFont="1" applyFill="1" applyBorder="1" applyAlignment="1">
      <alignment horizontal="center"/>
    </xf>
    <xf numFmtId="0" fontId="10" fillId="12" borderId="90" xfId="0" applyFont="1" applyFill="1" applyBorder="1" applyAlignment="1">
      <alignment horizontal="center"/>
    </xf>
    <xf numFmtId="0" fontId="10" fillId="12" borderId="91" xfId="0" applyFont="1" applyFill="1" applyBorder="1" applyAlignment="1">
      <alignment horizontal="center"/>
    </xf>
    <xf numFmtId="0" fontId="10" fillId="12" borderId="92" xfId="0" applyFont="1" applyFill="1" applyBorder="1" applyAlignment="1">
      <alignment horizontal="center"/>
    </xf>
    <xf numFmtId="49" fontId="0" fillId="0" borderId="98" xfId="0" applyNumberFormat="1" applyFont="1" applyBorder="1" applyAlignment="1">
      <alignment horizontal="center" vertical="center" wrapText="1"/>
    </xf>
    <xf numFmtId="49" fontId="0" fillId="0" borderId="98" xfId="0" applyNumberFormat="1" applyBorder="1" applyAlignment="1">
      <alignment horizontal="center" vertical="center" wrapText="1"/>
    </xf>
    <xf numFmtId="49" fontId="0" fillId="0" borderId="99" xfId="0" applyNumberFormat="1" applyBorder="1" applyAlignment="1">
      <alignment horizontal="center" vertical="center" wrapText="1"/>
    </xf>
    <xf numFmtId="14" fontId="0" fillId="0" borderId="98" xfId="0" applyNumberFormat="1" applyBorder="1" applyAlignment="1">
      <alignment horizontal="center" vertical="center"/>
    </xf>
    <xf numFmtId="0" fontId="0" fillId="0" borderId="98" xfId="0" applyBorder="1" applyAlignment="1">
      <alignment horizontal="center" vertical="center"/>
    </xf>
    <xf numFmtId="0" fontId="0" fillId="0" borderId="57" xfId="0" applyFont="1" applyBorder="1" applyAlignment="1">
      <alignment horizontal="center" vertical="center" wrapText="1"/>
    </xf>
    <xf numFmtId="0" fontId="0" fillId="0" borderId="98" xfId="0" applyBorder="1" applyAlignment="1">
      <alignment horizontal="center" vertical="center" wrapText="1"/>
    </xf>
    <xf numFmtId="0" fontId="0" fillId="0" borderId="49" xfId="0" applyFont="1" applyBorder="1" applyAlignment="1">
      <alignment horizontal="center" vertical="center" wrapText="1"/>
    </xf>
    <xf numFmtId="0" fontId="0" fillId="0" borderId="73" xfId="0" applyBorder="1" applyAlignment="1">
      <alignment horizontal="center" vertical="center" wrapText="1"/>
    </xf>
    <xf numFmtId="0" fontId="0" fillId="0" borderId="86" xfId="0" applyBorder="1" applyAlignment="1">
      <alignment horizontal="center" vertical="center" wrapText="1"/>
    </xf>
    <xf numFmtId="0" fontId="0" fillId="0" borderId="58" xfId="0" applyFont="1" applyBorder="1" applyAlignment="1">
      <alignment horizontal="center" vertical="center" wrapText="1"/>
    </xf>
    <xf numFmtId="0" fontId="0" fillId="0" borderId="59" xfId="0" applyBorder="1" applyAlignment="1">
      <alignment horizontal="center" vertical="center" wrapText="1"/>
    </xf>
    <xf numFmtId="0" fontId="0" fillId="0" borderId="61" xfId="0" applyBorder="1" applyAlignment="1">
      <alignment horizontal="center" vertical="center" wrapText="1"/>
    </xf>
    <xf numFmtId="14" fontId="0" fillId="0" borderId="87" xfId="0" applyNumberFormat="1" applyBorder="1" applyAlignment="1">
      <alignment horizontal="center" vertical="center"/>
    </xf>
    <xf numFmtId="0" fontId="0" fillId="0" borderId="87" xfId="0" applyBorder="1" applyAlignment="1">
      <alignment horizontal="center" vertical="center"/>
    </xf>
    <xf numFmtId="0" fontId="0" fillId="0" borderId="58" xfId="0" applyBorder="1" applyAlignment="1">
      <alignment horizontal="center" vertical="center" wrapText="1"/>
    </xf>
    <xf numFmtId="0" fontId="0" fillId="0" borderId="76" xfId="0" applyBorder="1" applyAlignment="1">
      <alignment horizontal="center" vertical="center" wrapText="1"/>
    </xf>
    <xf numFmtId="14" fontId="0" fillId="0" borderId="77" xfId="0" applyNumberFormat="1" applyBorder="1" applyAlignment="1">
      <alignment horizontal="center" vertical="center"/>
    </xf>
    <xf numFmtId="14" fontId="0" fillId="0" borderId="78" xfId="0" applyNumberFormat="1" applyBorder="1" applyAlignment="1">
      <alignment horizontal="center" vertical="center"/>
    </xf>
    <xf numFmtId="0" fontId="0" fillId="0" borderId="60" xfId="0" applyBorder="1" applyAlignment="1">
      <alignment horizontal="center" vertical="center"/>
    </xf>
    <xf numFmtId="0" fontId="0" fillId="0" borderId="59" xfId="0" applyBorder="1" applyAlignment="1">
      <alignment horizontal="center" vertical="center"/>
    </xf>
    <xf numFmtId="0" fontId="0" fillId="0" borderId="79" xfId="0" applyBorder="1" applyAlignment="1">
      <alignment horizontal="center" vertical="center"/>
    </xf>
    <xf numFmtId="0" fontId="0" fillId="0" borderId="58" xfId="0" applyFont="1" applyBorder="1" applyAlignment="1">
      <alignment horizontal="center" vertical="center"/>
    </xf>
    <xf numFmtId="0" fontId="9" fillId="0" borderId="59" xfId="0" applyFont="1" applyBorder="1" applyAlignment="1">
      <alignment horizontal="center" vertical="center"/>
    </xf>
    <xf numFmtId="0" fontId="9" fillId="0" borderId="61" xfId="0" applyFont="1" applyBorder="1" applyAlignment="1">
      <alignment horizontal="center" vertical="center"/>
    </xf>
    <xf numFmtId="0" fontId="0" fillId="0" borderId="62" xfId="0" applyBorder="1" applyAlignment="1">
      <alignment horizontal="center" vertical="center"/>
    </xf>
    <xf numFmtId="0" fontId="0" fillId="0" borderId="62" xfId="0" applyBorder="1" applyAlignment="1">
      <alignment horizontal="center" vertical="center" wrapText="1"/>
    </xf>
    <xf numFmtId="14" fontId="0" fillId="0" borderId="58" xfId="0" applyNumberFormat="1" applyBorder="1" applyAlignment="1">
      <alignment horizontal="center" vertical="center"/>
    </xf>
    <xf numFmtId="14" fontId="0" fillId="0" borderId="62" xfId="0" applyNumberFormat="1" applyBorder="1" applyAlignment="1">
      <alignment horizontal="center" vertical="center"/>
    </xf>
    <xf numFmtId="0" fontId="0" fillId="0" borderId="58" xfId="0" applyBorder="1" applyAlignment="1">
      <alignment horizontal="center" vertical="center"/>
    </xf>
    <xf numFmtId="0" fontId="0" fillId="0" borderId="68" xfId="0" applyFont="1" applyBorder="1" applyAlignment="1">
      <alignment horizontal="center" vertical="center"/>
    </xf>
    <xf numFmtId="0" fontId="0" fillId="0" borderId="72" xfId="0" applyBorder="1" applyAlignment="1">
      <alignment horizontal="center" vertical="center" wrapText="1"/>
    </xf>
    <xf numFmtId="0" fontId="0" fillId="0" borderId="73" xfId="0" applyBorder="1"/>
    <xf numFmtId="0" fontId="0" fillId="0" borderId="74" xfId="0" applyBorder="1"/>
    <xf numFmtId="0" fontId="0" fillId="0" borderId="134" xfId="1" applyFont="1" applyBorder="1" applyAlignment="1">
      <alignment horizontal="left" vertical="center" wrapText="1"/>
    </xf>
    <xf numFmtId="0" fontId="0" fillId="0" borderId="75" xfId="1" applyFont="1" applyBorder="1" applyAlignment="1">
      <alignment horizontal="left" vertical="center" wrapText="1"/>
    </xf>
    <xf numFmtId="0" fontId="11" fillId="0" borderId="58" xfId="0" applyFont="1" applyBorder="1" applyAlignment="1">
      <alignment horizontal="center" vertical="center" wrapText="1"/>
    </xf>
    <xf numFmtId="0" fontId="11" fillId="0" borderId="59" xfId="0" applyFont="1" applyBorder="1" applyAlignment="1">
      <alignment horizontal="center" vertical="center" wrapText="1"/>
    </xf>
    <xf numFmtId="0" fontId="11" fillId="0" borderId="61" xfId="0" applyFont="1" applyBorder="1" applyAlignment="1">
      <alignment horizontal="center" vertical="center" wrapText="1"/>
    </xf>
  </cellXfs>
  <cellStyles count="94">
    <cellStyle name="Comma" xfId="14" builtinId="3"/>
    <cellStyle name="Excel Built-in Normal" xfId="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Hyperlink" xfId="2" builtinId="8"/>
    <cellStyle name="Normal" xfId="0" builtinId="0"/>
    <cellStyle name="Percent 2" xfId="3"/>
  </cellStyles>
  <dxfs count="39">
    <dxf>
      <fill>
        <patternFill patternType="solid">
          <fgColor indexed="17"/>
          <bgColor indexed="57"/>
        </patternFill>
      </fill>
    </dxf>
    <dxf>
      <fill>
        <patternFill patternType="solid">
          <fgColor indexed="17"/>
          <bgColor indexed="57"/>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patternType="solid">
          <fgColor indexed="10"/>
          <bgColor indexed="60"/>
        </patternFill>
      </fill>
    </dxf>
    <dxf>
      <fill>
        <patternFill patternType="solid">
          <fgColor indexed="13"/>
          <bgColor indexed="51"/>
        </patternFill>
      </fill>
    </dxf>
    <dxf>
      <fill>
        <patternFill patternType="solid">
          <fgColor indexed="17"/>
          <bgColor indexed="57"/>
        </patternFill>
      </fill>
    </dxf>
    <dxf>
      <fill>
        <patternFill patternType="solid">
          <fgColor indexed="10"/>
          <bgColor indexed="60"/>
        </patternFill>
      </fill>
    </dxf>
    <dxf>
      <fill>
        <patternFill patternType="solid">
          <fgColor indexed="17"/>
          <bgColor indexed="57"/>
        </patternFill>
      </fill>
    </dxf>
    <dxf>
      <fill>
        <patternFill patternType="solid">
          <fgColor indexed="10"/>
          <bgColor indexed="60"/>
        </patternFill>
      </fill>
    </dxf>
    <dxf>
      <fill>
        <patternFill patternType="solid">
          <fgColor indexed="19"/>
          <bgColor indexed="53"/>
        </patternFill>
      </fill>
    </dxf>
    <dxf>
      <fill>
        <patternFill patternType="solid">
          <fgColor indexed="17"/>
          <bgColor indexed="57"/>
        </patternFill>
      </fill>
    </dxf>
    <dxf>
      <fill>
        <patternFill patternType="solid">
          <fgColor indexed="10"/>
          <bgColor indexed="60"/>
        </patternFill>
      </fill>
    </dxf>
    <dxf>
      <fill>
        <patternFill patternType="solid">
          <fgColor indexed="19"/>
          <bgColor indexed="53"/>
        </patternFill>
      </fill>
    </dxf>
    <dxf>
      <fill>
        <patternFill patternType="solid">
          <fgColor indexed="17"/>
          <bgColor indexed="57"/>
        </patternFill>
      </fill>
    </dxf>
    <dxf>
      <fill>
        <patternFill patternType="solid">
          <fgColor indexed="10"/>
          <bgColor indexed="60"/>
        </patternFill>
      </fill>
    </dxf>
    <dxf>
      <fill>
        <patternFill patternType="solid">
          <fgColor indexed="29"/>
          <bgColor indexed="52"/>
        </patternFill>
      </fill>
    </dxf>
    <dxf>
      <font>
        <b val="0"/>
        <condense val="0"/>
        <extend val="0"/>
        <color indexed="0"/>
      </font>
      <fill>
        <patternFill patternType="solid">
          <fgColor indexed="17"/>
          <bgColor indexed="57"/>
        </patternFill>
      </fill>
    </dxf>
    <dxf>
      <fill>
        <patternFill patternType="solid">
          <fgColor indexed="10"/>
          <bgColor indexed="60"/>
        </patternFill>
      </fill>
    </dxf>
    <dxf>
      <fill>
        <patternFill patternType="solid">
          <fgColor indexed="19"/>
          <bgColor indexed="53"/>
        </patternFill>
      </fill>
    </dxf>
    <dxf>
      <fill>
        <patternFill patternType="solid">
          <fgColor indexed="17"/>
          <bgColor indexed="57"/>
        </patternFill>
      </fill>
    </dxf>
    <dxf>
      <fill>
        <patternFill patternType="solid">
          <fgColor indexed="10"/>
          <bgColor indexed="60"/>
        </patternFill>
      </fill>
    </dxf>
    <dxf>
      <fill>
        <patternFill patternType="solid">
          <fgColor indexed="19"/>
          <bgColor indexed="53"/>
        </patternFill>
      </fill>
    </dxf>
    <dxf>
      <fill>
        <patternFill patternType="solid">
          <fgColor indexed="17"/>
          <bgColor indexed="57"/>
        </patternFill>
      </fill>
    </dxf>
    <dxf>
      <fill>
        <patternFill patternType="solid">
          <fgColor indexed="10"/>
          <bgColor indexed="60"/>
        </patternFill>
      </fill>
    </dxf>
    <dxf>
      <fill>
        <patternFill patternType="solid">
          <fgColor indexed="29"/>
          <bgColor indexed="52"/>
        </patternFill>
      </fill>
    </dxf>
    <dxf>
      <font>
        <b val="0"/>
        <condense val="0"/>
        <extend val="0"/>
        <color indexed="0"/>
      </font>
      <fill>
        <patternFill patternType="solid">
          <fgColor indexed="17"/>
          <bgColor indexed="57"/>
        </patternFill>
      </fill>
    </dxf>
    <dxf>
      <fill>
        <patternFill patternType="solid">
          <fgColor indexed="10"/>
          <bgColor indexed="60"/>
        </patternFill>
      </fill>
    </dxf>
    <dxf>
      <fill>
        <patternFill patternType="solid">
          <fgColor indexed="19"/>
          <bgColor indexed="53"/>
        </patternFill>
      </fill>
    </dxf>
    <dxf>
      <fill>
        <patternFill patternType="solid">
          <fgColor indexed="17"/>
          <bgColor indexed="57"/>
        </patternFill>
      </fill>
    </dxf>
    <dxf>
      <fill>
        <patternFill patternType="solid">
          <fgColor indexed="10"/>
          <bgColor indexed="60"/>
        </patternFill>
      </fill>
    </dxf>
    <dxf>
      <fill>
        <patternFill patternType="solid">
          <fgColor indexed="19"/>
          <bgColor indexed="53"/>
        </patternFill>
      </fill>
    </dxf>
    <dxf>
      <fill>
        <patternFill patternType="solid">
          <fgColor indexed="17"/>
          <bgColor indexed="57"/>
        </patternFill>
      </fill>
    </dxf>
  </dxfs>
  <tableStyles count="0" defaultTableStyle="TableStyleMedium2"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D4"/>
      <rgbColor rgb="00FFFF00"/>
      <rgbColor rgb="00FF00FF"/>
      <rgbColor rgb="0000FFFF"/>
      <rgbColor rgb="00800000"/>
      <rgbColor rgb="00008000"/>
      <rgbColor rgb="00000090"/>
      <rgbColor rgb="00E46C0A"/>
      <rgbColor rgb="00800080"/>
      <rgbColor rgb="00008080"/>
      <rgbColor rgb="00C0C0C0"/>
      <rgbColor rgb="00808080"/>
      <rgbColor rgb="009999FF"/>
      <rgbColor rgb="00993366"/>
      <rgbColor rgb="00FFFFCC"/>
      <rgbColor rgb="00CCFFFF"/>
      <rgbColor rgb="00660066"/>
      <rgbColor rgb="00F79646"/>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1FB714"/>
      <rgbColor rgb="00003300"/>
      <rgbColor rgb="00333300"/>
      <rgbColor rgb="00DD0806"/>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pprc.qmul.ac.uk/~lloyd/gridpp/uktest.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AG25"/>
  <sheetViews>
    <sheetView workbookViewId="0">
      <selection activeCell="Y16" sqref="Y16"/>
    </sheetView>
  </sheetViews>
  <sheetFormatPr defaultColWidth="8.85546875" defaultRowHeight="12.75" x14ac:dyDescent="0.2"/>
  <cols>
    <col min="1" max="1" width="12" style="1" customWidth="1"/>
    <col min="2" max="2" width="40.42578125" style="1" customWidth="1"/>
    <col min="3" max="3" width="23.85546875" style="2" customWidth="1"/>
    <col min="4" max="4" width="10.7109375" style="2" customWidth="1"/>
    <col min="5" max="5" width="6.7109375" style="2" customWidth="1"/>
    <col min="6" max="6" width="8.85546875" style="2" customWidth="1"/>
    <col min="7" max="12" width="8.7109375" style="1" customWidth="1"/>
    <col min="13" max="21" width="0" style="1" hidden="1" customWidth="1"/>
    <col min="22" max="24" width="8.7109375" style="1" customWidth="1"/>
    <col min="25" max="25" width="58.42578125" style="1" customWidth="1"/>
    <col min="26" max="30" width="8.7109375" style="1" customWidth="1"/>
    <col min="31" max="31" width="21" style="1" customWidth="1"/>
    <col min="32" max="16384" width="8.85546875" style="1"/>
  </cols>
  <sheetData>
    <row r="2" spans="1:33" x14ac:dyDescent="0.2">
      <c r="A2" s="3" t="s">
        <v>137</v>
      </c>
      <c r="B2" s="4"/>
      <c r="G2" s="5"/>
      <c r="H2" s="196" t="s">
        <v>162</v>
      </c>
      <c r="I2" s="196"/>
      <c r="J2" s="196"/>
    </row>
    <row r="3" spans="1:33" x14ac:dyDescent="0.2">
      <c r="A3" s="6" t="s">
        <v>163</v>
      </c>
      <c r="B3" s="7" t="s">
        <v>164</v>
      </c>
      <c r="G3" s="8"/>
      <c r="H3" s="197" t="s">
        <v>165</v>
      </c>
      <c r="I3" s="197"/>
      <c r="J3" s="197"/>
    </row>
    <row r="4" spans="1:33" x14ac:dyDescent="0.2">
      <c r="A4" s="6" t="s">
        <v>166</v>
      </c>
      <c r="B4" s="7" t="s">
        <v>252</v>
      </c>
      <c r="G4" s="9"/>
      <c r="H4" s="198" t="s">
        <v>167</v>
      </c>
      <c r="I4" s="198"/>
      <c r="J4" s="198"/>
    </row>
    <row r="5" spans="1:33" x14ac:dyDescent="0.2">
      <c r="A5" s="10" t="s">
        <v>168</v>
      </c>
      <c r="B5" s="11" t="s">
        <v>204</v>
      </c>
      <c r="G5" s="12"/>
      <c r="H5" s="198" t="s">
        <v>2</v>
      </c>
      <c r="I5" s="198"/>
      <c r="J5" s="198"/>
    </row>
    <row r="6" spans="1:33" x14ac:dyDescent="0.2">
      <c r="A6" s="13"/>
      <c r="B6" s="13"/>
      <c r="G6" s="14"/>
      <c r="H6" s="199" t="s">
        <v>126</v>
      </c>
      <c r="I6" s="199"/>
      <c r="J6" s="199"/>
      <c r="AG6" s="15"/>
    </row>
    <row r="9" spans="1:33" ht="12" customHeight="1" x14ac:dyDescent="0.2">
      <c r="A9" s="200" t="s">
        <v>127</v>
      </c>
      <c r="B9" s="201" t="s">
        <v>11</v>
      </c>
      <c r="C9" s="202" t="s">
        <v>12</v>
      </c>
      <c r="D9" s="203" t="str">
        <f>Resources!A11</f>
        <v>DURHAM</v>
      </c>
      <c r="E9" s="203"/>
      <c r="F9" s="203"/>
      <c r="G9" s="203" t="str">
        <f>Resources!A12</f>
        <v>ECDF</v>
      </c>
      <c r="H9" s="203"/>
      <c r="I9" s="203"/>
      <c r="J9" s="203" t="str">
        <f>Resources!A13</f>
        <v>GLASGOW</v>
      </c>
      <c r="K9" s="203"/>
      <c r="L9" s="203"/>
      <c r="M9" s="203">
        <f>Resources!A14</f>
        <v>0</v>
      </c>
      <c r="N9" s="203"/>
      <c r="O9" s="203"/>
      <c r="P9" s="203">
        <f>Resources!A15</f>
        <v>0</v>
      </c>
      <c r="Q9" s="203"/>
      <c r="R9" s="203"/>
      <c r="S9" s="203">
        <f>Resources!A16</f>
        <v>0</v>
      </c>
      <c r="T9" s="203"/>
      <c r="U9" s="203"/>
      <c r="V9" s="203" t="s">
        <v>13</v>
      </c>
      <c r="W9" s="203"/>
      <c r="X9" s="203"/>
      <c r="Y9" s="204" t="s">
        <v>14</v>
      </c>
    </row>
    <row r="10" spans="1:33" ht="13.5" thickBot="1" x14ac:dyDescent="0.25">
      <c r="A10" s="200"/>
      <c r="B10" s="201"/>
      <c r="C10" s="202"/>
      <c r="D10" s="16" t="s">
        <v>15</v>
      </c>
      <c r="E10" s="17" t="s">
        <v>16</v>
      </c>
      <c r="F10" s="17" t="s">
        <v>139</v>
      </c>
      <c r="G10" s="16" t="s">
        <v>15</v>
      </c>
      <c r="H10" s="17" t="s">
        <v>16</v>
      </c>
      <c r="I10" s="17" t="s">
        <v>139</v>
      </c>
      <c r="J10" s="16" t="s">
        <v>15</v>
      </c>
      <c r="K10" s="17" t="s">
        <v>16</v>
      </c>
      <c r="L10" s="17" t="s">
        <v>139</v>
      </c>
      <c r="M10" s="16" t="s">
        <v>15</v>
      </c>
      <c r="N10" s="17" t="s">
        <v>16</v>
      </c>
      <c r="O10" s="17" t="s">
        <v>139</v>
      </c>
      <c r="P10" s="16" t="s">
        <v>15</v>
      </c>
      <c r="Q10" s="17" t="s">
        <v>16</v>
      </c>
      <c r="R10" s="17" t="s">
        <v>139</v>
      </c>
      <c r="S10" s="16" t="s">
        <v>15</v>
      </c>
      <c r="T10" s="17" t="s">
        <v>16</v>
      </c>
      <c r="U10" s="17" t="s">
        <v>139</v>
      </c>
      <c r="V10" s="16" t="s">
        <v>15</v>
      </c>
      <c r="W10" s="17" t="s">
        <v>16</v>
      </c>
      <c r="X10" s="17" t="s">
        <v>139</v>
      </c>
      <c r="Y10" s="204"/>
    </row>
    <row r="11" spans="1:33" ht="26.25" thickBot="1" x14ac:dyDescent="0.25">
      <c r="A11" s="18" t="s">
        <v>140</v>
      </c>
      <c r="B11" s="19" t="s">
        <v>113</v>
      </c>
      <c r="C11" s="20">
        <v>1</v>
      </c>
      <c r="D11" s="22">
        <v>1.91</v>
      </c>
      <c r="E11" s="22">
        <v>1.91</v>
      </c>
      <c r="F11" s="22">
        <f>Resources!G24</f>
        <v>6.164538461538462</v>
      </c>
      <c r="G11" s="21">
        <v>3.58</v>
      </c>
      <c r="H11" s="21">
        <v>3.58</v>
      </c>
      <c r="I11" s="22">
        <f>Resources!G25</f>
        <v>2.0981481481481481</v>
      </c>
      <c r="J11" s="21">
        <v>3.08</v>
      </c>
      <c r="K11" s="21">
        <v>3.08</v>
      </c>
      <c r="L11" s="22">
        <f>Resources!G26</f>
        <v>1.764378478664193</v>
      </c>
      <c r="M11" s="22"/>
      <c r="N11" s="22"/>
      <c r="O11" s="22" t="e">
        <f>#N/A</f>
        <v>#N/A</v>
      </c>
      <c r="P11" s="22"/>
      <c r="Q11" s="22"/>
      <c r="R11" s="22" t="e">
        <f>#N/A</f>
        <v>#N/A</v>
      </c>
      <c r="S11" s="22"/>
      <c r="T11" s="22"/>
      <c r="U11" s="22" t="e">
        <f>#N/A</f>
        <v>#N/A</v>
      </c>
      <c r="V11" s="21">
        <v>1.1200000000000001</v>
      </c>
      <c r="W11" s="21">
        <v>2</v>
      </c>
      <c r="X11" s="22">
        <f>Resources!G27</f>
        <v>1.9245979052823312</v>
      </c>
      <c r="Y11" s="23"/>
    </row>
    <row r="12" spans="1:33" ht="20.100000000000001" customHeight="1" thickBot="1" x14ac:dyDescent="0.25">
      <c r="A12" s="18" t="s">
        <v>114</v>
      </c>
      <c r="B12" s="19" t="s">
        <v>49</v>
      </c>
      <c r="C12" s="24">
        <v>1</v>
      </c>
      <c r="D12" s="22">
        <v>10.52</v>
      </c>
      <c r="E12" s="22">
        <v>18.18</v>
      </c>
      <c r="F12" s="22">
        <f>Resources!F24</f>
        <v>25.889217134416544</v>
      </c>
      <c r="G12" s="21">
        <v>4.6900000000000004</v>
      </c>
      <c r="H12" s="21">
        <v>4.6900000000000004</v>
      </c>
      <c r="I12" s="22">
        <f>Resources!F25</f>
        <v>2.1496130696474633</v>
      </c>
      <c r="J12" s="21">
        <v>5.59</v>
      </c>
      <c r="K12" s="21">
        <v>5.59</v>
      </c>
      <c r="L12" s="22">
        <v>5.59</v>
      </c>
      <c r="M12" s="22"/>
      <c r="N12" s="22"/>
      <c r="O12" s="22" t="e">
        <f>#N/A</f>
        <v>#N/A</v>
      </c>
      <c r="P12" s="22"/>
      <c r="Q12" s="22"/>
      <c r="R12" s="22" t="e">
        <f>#N/A</f>
        <v>#N/A</v>
      </c>
      <c r="S12" s="22"/>
      <c r="T12" s="22"/>
      <c r="U12" s="22" t="e">
        <f>#N/A</f>
        <v>#N/A</v>
      </c>
      <c r="V12" s="21">
        <v>5.59</v>
      </c>
      <c r="W12" s="21">
        <v>4.72</v>
      </c>
      <c r="X12" s="22">
        <f>Resources!F27</f>
        <v>5.008907461373509</v>
      </c>
      <c r="Y12" s="25"/>
    </row>
    <row r="13" spans="1:33" ht="26.25" thickBot="1" x14ac:dyDescent="0.25">
      <c r="A13" s="18" t="s">
        <v>43</v>
      </c>
      <c r="B13" s="19" t="s">
        <v>202</v>
      </c>
      <c r="C13" s="24" t="s">
        <v>59</v>
      </c>
      <c r="D13" s="26">
        <v>1</v>
      </c>
      <c r="E13" s="26">
        <v>1</v>
      </c>
      <c r="F13" s="26">
        <v>1</v>
      </c>
      <c r="G13" s="21">
        <v>0.98</v>
      </c>
      <c r="H13" s="21">
        <v>1</v>
      </c>
      <c r="I13" s="22">
        <v>0.97</v>
      </c>
      <c r="J13" s="21">
        <v>1</v>
      </c>
      <c r="K13" s="21">
        <v>1</v>
      </c>
      <c r="L13" s="22">
        <v>1</v>
      </c>
      <c r="M13" s="22"/>
      <c r="N13" s="22"/>
      <c r="O13" s="22"/>
      <c r="P13" s="22"/>
      <c r="Q13" s="22"/>
      <c r="R13" s="22"/>
      <c r="S13" s="22"/>
      <c r="T13" s="22"/>
      <c r="U13" s="22"/>
      <c r="V13" s="21">
        <v>1</v>
      </c>
      <c r="W13" s="21">
        <v>1</v>
      </c>
      <c r="X13" s="22">
        <f>AVERAGE(I13,L13,O13,R13,U13)</f>
        <v>0.98499999999999999</v>
      </c>
      <c r="Y13" s="27"/>
    </row>
    <row r="14" spans="1:33" ht="26.25" thickBot="1" x14ac:dyDescent="0.25">
      <c r="A14" s="18" t="s">
        <v>193</v>
      </c>
      <c r="B14" s="19" t="s">
        <v>203</v>
      </c>
      <c r="C14" s="24" t="s">
        <v>59</v>
      </c>
      <c r="D14" s="21">
        <v>1</v>
      </c>
      <c r="E14" s="22">
        <v>1</v>
      </c>
      <c r="F14" s="22">
        <v>1</v>
      </c>
      <c r="G14" s="21">
        <v>0.98</v>
      </c>
      <c r="H14" s="21">
        <v>1</v>
      </c>
      <c r="I14" s="26">
        <v>0.97</v>
      </c>
      <c r="J14" s="21">
        <v>1</v>
      </c>
      <c r="K14" s="21">
        <v>1</v>
      </c>
      <c r="L14" s="26">
        <v>1</v>
      </c>
      <c r="M14" s="26"/>
      <c r="N14" s="26"/>
      <c r="O14" s="26"/>
      <c r="P14" s="26"/>
      <c r="Q14" s="26"/>
      <c r="R14" s="26"/>
      <c r="S14" s="26"/>
      <c r="T14" s="26"/>
      <c r="U14" s="26"/>
      <c r="V14" s="21">
        <v>1</v>
      </c>
      <c r="W14" s="21">
        <v>1</v>
      </c>
      <c r="X14" s="22">
        <f>AVERAGE(I14,L14,O14,R14,U14)</f>
        <v>0.98499999999999999</v>
      </c>
      <c r="Y14" s="27"/>
    </row>
    <row r="15" spans="1:33" ht="24" customHeight="1" x14ac:dyDescent="0.2">
      <c r="A15" s="18" t="s">
        <v>150</v>
      </c>
      <c r="B15" s="19" t="s">
        <v>151</v>
      </c>
      <c r="C15" s="24">
        <v>0.5</v>
      </c>
      <c r="D15" s="21">
        <v>0.71</v>
      </c>
      <c r="E15" s="21">
        <v>0.65</v>
      </c>
      <c r="F15" s="21">
        <f>Resources!O24</f>
        <v>0.68282149090330757</v>
      </c>
      <c r="G15" s="21">
        <v>0.33</v>
      </c>
      <c r="H15" s="21">
        <v>0.25</v>
      </c>
      <c r="I15" s="21">
        <f>Resources!O25</f>
        <v>0.65520425824175821</v>
      </c>
      <c r="J15" s="21">
        <v>0.73</v>
      </c>
      <c r="K15" s="21">
        <v>0.66</v>
      </c>
      <c r="L15" s="21">
        <f>Resources!O26</f>
        <v>0.70996776464491429</v>
      </c>
      <c r="M15" s="21"/>
      <c r="N15" s="21"/>
      <c r="O15" s="21" t="e">
        <f>#N/A</f>
        <v>#N/A</v>
      </c>
      <c r="P15" s="21"/>
      <c r="Q15" s="21"/>
      <c r="R15" s="21" t="e">
        <f>#N/A</f>
        <v>#N/A</v>
      </c>
      <c r="S15" s="21"/>
      <c r="T15" s="21"/>
      <c r="U15" s="21" t="e">
        <f>#N/A</f>
        <v>#N/A</v>
      </c>
      <c r="V15" s="21">
        <v>0.66</v>
      </c>
      <c r="W15" s="21">
        <v>0.4</v>
      </c>
      <c r="X15" s="21">
        <f>Resources!O27</f>
        <v>0.69351035612685286</v>
      </c>
      <c r="Y15" s="27"/>
    </row>
    <row r="16" spans="1:33" ht="23.1" customHeight="1" x14ac:dyDescent="0.2">
      <c r="A16" s="18" t="s">
        <v>60</v>
      </c>
      <c r="B16" s="19" t="s">
        <v>61</v>
      </c>
      <c r="C16" s="24">
        <v>0.5</v>
      </c>
      <c r="D16" s="21">
        <v>0.57999999999999996</v>
      </c>
      <c r="E16" s="140">
        <v>0.51</v>
      </c>
      <c r="F16" s="21">
        <f>Resources!N24</f>
        <v>0.55241333831152395</v>
      </c>
      <c r="G16" s="21">
        <v>0.27</v>
      </c>
      <c r="H16" s="21">
        <v>0.2</v>
      </c>
      <c r="I16" s="21">
        <f>Resources!N25</f>
        <v>0.5319177655677656</v>
      </c>
      <c r="J16" s="21">
        <v>0.61</v>
      </c>
      <c r="K16" s="191">
        <v>0.51</v>
      </c>
      <c r="L16" s="21">
        <f>Resources!N26</f>
        <v>0.48286279054799786</v>
      </c>
      <c r="M16" s="21"/>
      <c r="N16" s="21"/>
      <c r="O16" s="21" t="e">
        <f>#N/A</f>
        <v>#N/A</v>
      </c>
      <c r="P16" s="21"/>
      <c r="Q16" s="21"/>
      <c r="R16" s="21" t="e">
        <f>#N/A</f>
        <v>#N/A</v>
      </c>
      <c r="S16" s="21"/>
      <c r="T16" s="21"/>
      <c r="U16" s="21" t="e">
        <f>#N/A</f>
        <v>#N/A</v>
      </c>
      <c r="V16" s="21">
        <v>0.47</v>
      </c>
      <c r="W16" s="21">
        <v>0.36</v>
      </c>
      <c r="X16" s="21">
        <f>Resources!N27</f>
        <v>0.51501066206407764</v>
      </c>
      <c r="Y16" s="155" t="s">
        <v>308</v>
      </c>
    </row>
    <row r="17" spans="1:6" x14ac:dyDescent="0.2">
      <c r="D17" s="132"/>
      <c r="F17" s="1"/>
    </row>
    <row r="18" spans="1:6" x14ac:dyDescent="0.2">
      <c r="F18" s="1"/>
    </row>
    <row r="23" spans="1:6" x14ac:dyDescent="0.2">
      <c r="A23" t="s">
        <v>62</v>
      </c>
      <c r="B23" s="28" t="s">
        <v>201</v>
      </c>
    </row>
    <row r="24" spans="1:6" x14ac:dyDescent="0.2">
      <c r="A24" s="1" t="s">
        <v>194</v>
      </c>
      <c r="B24" s="28" t="s">
        <v>196</v>
      </c>
    </row>
    <row r="25" spans="1:6" x14ac:dyDescent="0.2">
      <c r="B25" s="28"/>
    </row>
  </sheetData>
  <mergeCells count="16">
    <mergeCell ref="Y9:Y10"/>
    <mergeCell ref="J9:L9"/>
    <mergeCell ref="M9:O9"/>
    <mergeCell ref="P9:R9"/>
    <mergeCell ref="S9:U9"/>
    <mergeCell ref="V9:X9"/>
    <mergeCell ref="A9:A10"/>
    <mergeCell ref="B9:B10"/>
    <mergeCell ref="C9:C10"/>
    <mergeCell ref="D9:F9"/>
    <mergeCell ref="G9:I9"/>
    <mergeCell ref="H2:J2"/>
    <mergeCell ref="H3:J3"/>
    <mergeCell ref="H4:J4"/>
    <mergeCell ref="H5:J5"/>
    <mergeCell ref="H6:J6"/>
  </mergeCells>
  <phoneticPr fontId="8" type="noConversion"/>
  <conditionalFormatting sqref="G11:I12 J12:K12 L11:X12 D11">
    <cfRule type="cellIs" dxfId="38" priority="4" stopIfTrue="1" operator="greaterThanOrEqual">
      <formula>1</formula>
    </cfRule>
    <cfRule type="cellIs" dxfId="37" priority="5" stopIfTrue="1" operator="greaterThanOrEqual">
      <formula>0.95</formula>
    </cfRule>
    <cfRule type="cellIs" dxfId="36" priority="6" stopIfTrue="1" operator="lessThan">
      <formula>0.95</formula>
    </cfRule>
  </conditionalFormatting>
  <conditionalFormatting sqref="J11:K11 D14 G13:X14">
    <cfRule type="cellIs" dxfId="35" priority="7" stopIfTrue="1" operator="greaterThanOrEqual">
      <formula>0.95</formula>
    </cfRule>
    <cfRule type="cellIs" dxfId="34" priority="8" stopIfTrue="1" operator="greaterThanOrEqual">
      <formula>0.9</formula>
    </cfRule>
    <cfRule type="cellIs" dxfId="33" priority="9" stopIfTrue="1" operator="lessThan">
      <formula>0.9</formula>
    </cfRule>
  </conditionalFormatting>
  <conditionalFormatting sqref="G15:X16">
    <cfRule type="cellIs" dxfId="32" priority="10" stopIfTrue="1" operator="greaterThanOrEqual">
      <formula>0.5</formula>
    </cfRule>
    <cfRule type="cellIs" dxfId="31" priority="11" stopIfTrue="1" operator="greaterThanOrEqual">
      <formula>0.4</formula>
    </cfRule>
    <cfRule type="cellIs" dxfId="30" priority="12" stopIfTrue="1" operator="lessThan">
      <formula>0.4</formula>
    </cfRule>
  </conditionalFormatting>
  <conditionalFormatting sqref="D12:F12">
    <cfRule type="cellIs" dxfId="29" priority="13" stopIfTrue="1" operator="greaterThanOrEqual">
      <formula>1</formula>
    </cfRule>
    <cfRule type="cellIs" dxfId="28" priority="14" stopIfTrue="1" operator="greaterThanOrEqual">
      <formula>0.95</formula>
    </cfRule>
    <cfRule type="cellIs" dxfId="27" priority="15" stopIfTrue="1" operator="lessThan">
      <formula>0.95</formula>
    </cfRule>
  </conditionalFormatting>
  <conditionalFormatting sqref="E13:F14">
    <cfRule type="cellIs" dxfId="26" priority="16" stopIfTrue="1" operator="greaterThanOrEqual">
      <formula>0.95</formula>
    </cfRule>
    <cfRule type="cellIs" dxfId="25" priority="17" stopIfTrue="1" operator="greaterThanOrEqual">
      <formula>0.9</formula>
    </cfRule>
    <cfRule type="cellIs" dxfId="24" priority="18" stopIfTrue="1" operator="lessThan">
      <formula>0.9</formula>
    </cfRule>
  </conditionalFormatting>
  <conditionalFormatting sqref="D15:F16">
    <cfRule type="cellIs" dxfId="23" priority="19" stopIfTrue="1" operator="greaterThanOrEqual">
      <formula>0.5</formula>
    </cfRule>
    <cfRule type="cellIs" dxfId="22" priority="20" stopIfTrue="1" operator="greaterThanOrEqual">
      <formula>0.4</formula>
    </cfRule>
    <cfRule type="cellIs" dxfId="21" priority="21" stopIfTrue="1" operator="lessThan">
      <formula>0.4</formula>
    </cfRule>
  </conditionalFormatting>
  <conditionalFormatting sqref="E11:F11">
    <cfRule type="cellIs" dxfId="20" priority="22" stopIfTrue="1" operator="greaterThanOrEqual">
      <formula>1</formula>
    </cfRule>
    <cfRule type="cellIs" dxfId="19" priority="23" stopIfTrue="1" operator="greaterThanOrEqual">
      <formula>0.95</formula>
    </cfRule>
    <cfRule type="cellIs" dxfId="18" priority="24" stopIfTrue="1" operator="lessThan">
      <formula>0.95</formula>
    </cfRule>
  </conditionalFormatting>
  <conditionalFormatting sqref="D13">
    <cfRule type="cellIs" dxfId="17" priority="1" stopIfTrue="1" operator="greaterThanOrEqual">
      <formula>0.95</formula>
    </cfRule>
    <cfRule type="cellIs" dxfId="16" priority="2" stopIfTrue="1" operator="greaterThanOrEqual">
      <formula>0.9</formula>
    </cfRule>
    <cfRule type="cellIs" dxfId="15" priority="3" stopIfTrue="1" operator="lessThan">
      <formula>0.9</formula>
    </cfRule>
  </conditionalFormatting>
  <hyperlinks>
    <hyperlink ref="B24" r:id="rId1"/>
  </hyperlinks>
  <pageMargins left="0.75" right="0.75" top="1" bottom="1" header="0.51180555555555551" footer="0.5118055555555555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S51"/>
  <sheetViews>
    <sheetView topLeftCell="A10" workbookViewId="0">
      <selection activeCell="C26" sqref="C26"/>
    </sheetView>
  </sheetViews>
  <sheetFormatPr defaultColWidth="7.7109375" defaultRowHeight="12.75" x14ac:dyDescent="0.2"/>
  <cols>
    <col min="1" max="1" width="13.85546875" style="1" customWidth="1"/>
    <col min="2" max="2" width="9.42578125" style="1" customWidth="1"/>
    <col min="3" max="3" width="12.42578125" style="1" customWidth="1"/>
    <col min="4" max="4" width="11.7109375" style="1" customWidth="1"/>
    <col min="5" max="5" width="12.42578125" style="1" customWidth="1"/>
    <col min="6" max="6" width="12.7109375" style="1" customWidth="1"/>
    <col min="7" max="7" width="13.28515625" style="1" customWidth="1"/>
    <col min="8" max="8" width="10" style="1" customWidth="1"/>
    <col min="9" max="9" width="13.140625" style="1" customWidth="1"/>
    <col min="10" max="10" width="13.7109375" style="1" customWidth="1"/>
    <col min="11" max="11" width="12.42578125" style="1" customWidth="1"/>
    <col min="12" max="12" width="13.7109375" style="1" customWidth="1"/>
    <col min="13" max="13" width="12" style="1" bestFit="1" customWidth="1"/>
    <col min="14" max="14" width="10.7109375" style="1" customWidth="1"/>
    <col min="15" max="15" width="15.7109375" style="1" customWidth="1"/>
    <col min="16" max="16" width="12.85546875" style="1" customWidth="1"/>
    <col min="17" max="17" width="12" style="1" customWidth="1"/>
    <col min="18" max="18" width="13.140625" style="1" customWidth="1"/>
    <col min="19" max="19" width="12.42578125" style="1" customWidth="1"/>
    <col min="20" max="20" width="10.28515625" style="1" customWidth="1"/>
    <col min="21" max="16384" width="7.7109375" style="1"/>
  </cols>
  <sheetData>
    <row r="2" spans="1:19" x14ac:dyDescent="0.2">
      <c r="A2" s="204" t="s">
        <v>137</v>
      </c>
      <c r="B2" s="204"/>
      <c r="C2" s="204"/>
      <c r="D2" s="29"/>
    </row>
    <row r="3" spans="1:19" x14ac:dyDescent="0.2">
      <c r="A3" s="6" t="s">
        <v>163</v>
      </c>
      <c r="B3" s="205" t="str">
        <f>Metrics!B3</f>
        <v>Scotgrid</v>
      </c>
      <c r="C3" s="205"/>
      <c r="D3" s="29"/>
    </row>
    <row r="4" spans="1:19" x14ac:dyDescent="0.2">
      <c r="A4" s="6" t="s">
        <v>166</v>
      </c>
      <c r="B4" s="206" t="str">
        <f>Metrics!B4</f>
        <v>Q216</v>
      </c>
      <c r="C4" s="206"/>
      <c r="D4" s="29"/>
      <c r="I4" s="30"/>
    </row>
    <row r="5" spans="1:19" x14ac:dyDescent="0.2">
      <c r="A5" s="10" t="s">
        <v>168</v>
      </c>
      <c r="B5" s="207" t="str">
        <f>Metrics!B5</f>
        <v>Gareth Roy</v>
      </c>
      <c r="C5" s="207"/>
      <c r="D5" s="29"/>
      <c r="I5" s="30"/>
      <c r="O5" s="31"/>
    </row>
    <row r="6" spans="1:19" x14ac:dyDescent="0.2">
      <c r="I6" s="30"/>
    </row>
    <row r="9" spans="1:19" ht="13.5" thickBot="1" x14ac:dyDescent="0.25">
      <c r="A9" s="32" t="s">
        <v>169</v>
      </c>
    </row>
    <row r="10" spans="1:19" ht="49.5" customHeight="1" x14ac:dyDescent="0.2">
      <c r="A10" s="164" t="s">
        <v>170</v>
      </c>
      <c r="B10" s="165" t="s">
        <v>171</v>
      </c>
      <c r="C10" s="166" t="s">
        <v>172</v>
      </c>
      <c r="D10" s="166"/>
      <c r="E10" s="166" t="s">
        <v>173</v>
      </c>
      <c r="F10" s="166" t="s">
        <v>190</v>
      </c>
      <c r="G10" s="167" t="s">
        <v>191</v>
      </c>
      <c r="I10" s="208" t="s">
        <v>35</v>
      </c>
      <c r="J10" s="208"/>
      <c r="K10" s="208"/>
      <c r="L10" s="208"/>
      <c r="M10" s="208"/>
      <c r="N10" s="34"/>
      <c r="O10" s="208" t="s">
        <v>231</v>
      </c>
      <c r="P10" s="208"/>
      <c r="Q10" s="208"/>
      <c r="R10" s="208"/>
      <c r="S10" s="208"/>
    </row>
    <row r="11" spans="1:19" x14ac:dyDescent="0.2">
      <c r="A11" s="169" t="s">
        <v>36</v>
      </c>
      <c r="B11" s="168" t="s">
        <v>211</v>
      </c>
      <c r="C11" s="168" t="s">
        <v>55</v>
      </c>
      <c r="D11" s="168"/>
      <c r="E11" s="168" t="s">
        <v>206</v>
      </c>
      <c r="F11" s="168" t="s">
        <v>206</v>
      </c>
      <c r="G11" s="170" t="s">
        <v>37</v>
      </c>
      <c r="I11" s="36" t="s">
        <v>170</v>
      </c>
      <c r="J11" s="37">
        <v>42461</v>
      </c>
      <c r="K11" s="37">
        <v>42491</v>
      </c>
      <c r="L11" s="37">
        <v>42522</v>
      </c>
      <c r="M11" s="38" t="s">
        <v>38</v>
      </c>
      <c r="O11" s="39" t="s">
        <v>170</v>
      </c>
      <c r="P11" s="37">
        <f>J11</f>
        <v>42461</v>
      </c>
      <c r="Q11" s="37">
        <f t="shared" ref="Q11:R11" si="0">K11</f>
        <v>42491</v>
      </c>
      <c r="R11" s="37">
        <f t="shared" si="0"/>
        <v>42522</v>
      </c>
      <c r="S11" s="40" t="s">
        <v>38</v>
      </c>
    </row>
    <row r="12" spans="1:19" ht="13.5" thickBot="1" x14ac:dyDescent="0.25">
      <c r="A12" s="169" t="s">
        <v>39</v>
      </c>
      <c r="B12" s="168" t="s">
        <v>211</v>
      </c>
      <c r="C12" s="168" t="s">
        <v>211</v>
      </c>
      <c r="D12" s="168"/>
      <c r="E12" s="168" t="s">
        <v>81</v>
      </c>
      <c r="F12" s="168" t="s">
        <v>148</v>
      </c>
      <c r="G12" s="170" t="s">
        <v>82</v>
      </c>
      <c r="I12" s="44" t="str">
        <f t="shared" ref="I12:I17" si="1">$A11</f>
        <v>DURHAM</v>
      </c>
      <c r="J12" s="194">
        <v>12510148</v>
      </c>
      <c r="K12" s="194">
        <v>13176118</v>
      </c>
      <c r="L12" s="195">
        <v>16605359</v>
      </c>
      <c r="M12" s="133">
        <f>SUM(J12:L12)</f>
        <v>42291625</v>
      </c>
      <c r="O12" s="40" t="str">
        <f t="shared" ref="O12:O17" si="2">$A11</f>
        <v>DURHAM</v>
      </c>
      <c r="P12" s="143">
        <v>18107089</v>
      </c>
      <c r="Q12" s="142">
        <v>17576576</v>
      </c>
      <c r="R12" s="142">
        <v>16591739</v>
      </c>
      <c r="S12" s="133">
        <f>SUM(P12:R12)</f>
        <v>52275404</v>
      </c>
    </row>
    <row r="13" spans="1:19" ht="13.5" thickBot="1" x14ac:dyDescent="0.25">
      <c r="A13" s="171" t="s">
        <v>40</v>
      </c>
      <c r="B13" s="172" t="s">
        <v>211</v>
      </c>
      <c r="C13" s="172" t="s">
        <v>211</v>
      </c>
      <c r="D13" s="172"/>
      <c r="E13" s="172" t="s">
        <v>41</v>
      </c>
      <c r="F13" s="172" t="s">
        <v>66</v>
      </c>
      <c r="G13" s="173" t="s">
        <v>37</v>
      </c>
      <c r="I13" s="47" t="str">
        <f t="shared" si="1"/>
        <v>ECDF</v>
      </c>
      <c r="J13" s="194">
        <v>5034791</v>
      </c>
      <c r="K13" s="194">
        <v>3731695</v>
      </c>
      <c r="L13" s="194">
        <v>2850598</v>
      </c>
      <c r="M13" s="133">
        <f t="shared" ref="M13:M19" si="3">SUM(J13:L13)</f>
        <v>11617084</v>
      </c>
      <c r="O13" s="40" t="str">
        <f t="shared" si="2"/>
        <v>ECDF</v>
      </c>
      <c r="P13" s="142">
        <v>5818961</v>
      </c>
      <c r="Q13" s="142">
        <v>4830899</v>
      </c>
      <c r="R13" s="142">
        <v>3659801</v>
      </c>
      <c r="S13" s="133">
        <f t="shared" ref="S13:S18" si="4">SUM(P13:R13)</f>
        <v>14309661</v>
      </c>
    </row>
    <row r="14" spans="1:19" ht="13.5" thickBot="1" x14ac:dyDescent="0.25">
      <c r="A14" s="160"/>
      <c r="B14" s="35"/>
      <c r="C14" s="35"/>
      <c r="D14" s="35"/>
      <c r="E14" s="35"/>
      <c r="F14" s="35"/>
      <c r="G14" s="161"/>
      <c r="I14" s="47" t="str">
        <f t="shared" si="1"/>
        <v>GLASGOW</v>
      </c>
      <c r="J14" s="194">
        <v>12874104</v>
      </c>
      <c r="K14" s="194">
        <v>14679022</v>
      </c>
      <c r="L14" s="194">
        <v>21002548</v>
      </c>
      <c r="M14" s="133">
        <f>SUM(J14:L14)</f>
        <v>48555674</v>
      </c>
      <c r="O14" s="40" t="str">
        <f t="shared" si="2"/>
        <v>GLASGOW</v>
      </c>
      <c r="P14" s="142">
        <v>22190840</v>
      </c>
      <c r="Q14" s="142">
        <v>23776929</v>
      </c>
      <c r="R14" s="142">
        <v>25425107</v>
      </c>
      <c r="S14" s="133">
        <f>SUM(P14:R14)</f>
        <v>71392876</v>
      </c>
    </row>
    <row r="15" spans="1:19" ht="13.5" thickBot="1" x14ac:dyDescent="0.25">
      <c r="A15" s="160"/>
      <c r="B15" s="35"/>
      <c r="C15" s="35"/>
      <c r="D15" s="35"/>
      <c r="E15" s="35"/>
      <c r="F15" s="35"/>
      <c r="G15" s="161"/>
      <c r="I15" s="47">
        <f t="shared" si="1"/>
        <v>0</v>
      </c>
      <c r="M15" s="133">
        <f t="shared" si="3"/>
        <v>0</v>
      </c>
      <c r="O15" s="40">
        <f t="shared" si="2"/>
        <v>0</v>
      </c>
      <c r="S15" s="46">
        <f t="shared" si="4"/>
        <v>0</v>
      </c>
    </row>
    <row r="16" spans="1:19" ht="13.5" thickBot="1" x14ac:dyDescent="0.25">
      <c r="A16" s="160"/>
      <c r="B16" s="35"/>
      <c r="C16" s="35"/>
      <c r="D16" s="35"/>
      <c r="E16" s="35"/>
      <c r="F16" s="35"/>
      <c r="G16" s="161"/>
      <c r="I16" s="47">
        <f t="shared" si="1"/>
        <v>0</v>
      </c>
      <c r="M16" s="46">
        <f t="shared" si="3"/>
        <v>0</v>
      </c>
      <c r="O16" s="40">
        <f t="shared" si="2"/>
        <v>0</v>
      </c>
      <c r="S16" s="48">
        <f t="shared" si="4"/>
        <v>0</v>
      </c>
    </row>
    <row r="17" spans="1:19" ht="13.5" thickBot="1" x14ac:dyDescent="0.25">
      <c r="A17" s="162"/>
      <c r="B17" s="35"/>
      <c r="C17" s="35"/>
      <c r="D17" s="35"/>
      <c r="E17" s="35"/>
      <c r="F17" s="35"/>
      <c r="G17" s="161"/>
      <c r="I17" s="47">
        <f t="shared" si="1"/>
        <v>0</v>
      </c>
      <c r="M17" s="45">
        <f t="shared" si="3"/>
        <v>0</v>
      </c>
      <c r="O17" s="40">
        <f t="shared" si="2"/>
        <v>0</v>
      </c>
      <c r="S17" s="46">
        <f t="shared" si="4"/>
        <v>0</v>
      </c>
    </row>
    <row r="18" spans="1:19" x14ac:dyDescent="0.2">
      <c r="A18" s="163"/>
      <c r="B18" s="77"/>
      <c r="C18" s="77"/>
      <c r="D18" s="77"/>
      <c r="E18" s="77"/>
      <c r="F18" s="77"/>
      <c r="G18" s="77"/>
      <c r="I18" s="50"/>
      <c r="J18" s="42"/>
      <c r="K18" s="42"/>
      <c r="L18" s="42"/>
      <c r="M18" s="46">
        <f t="shared" si="3"/>
        <v>0</v>
      </c>
      <c r="O18" s="40"/>
      <c r="P18" s="42"/>
      <c r="Q18" s="42"/>
      <c r="R18" s="42"/>
      <c r="S18" s="46">
        <f t="shared" si="4"/>
        <v>0</v>
      </c>
    </row>
    <row r="19" spans="1:19" x14ac:dyDescent="0.2">
      <c r="I19" s="40" t="s">
        <v>42</v>
      </c>
      <c r="J19" s="45">
        <f>SUM(J12:J17)</f>
        <v>30419043</v>
      </c>
      <c r="K19" s="45">
        <f>SUM(K12:K17)</f>
        <v>31586835</v>
      </c>
      <c r="L19" s="45">
        <f>SUM(L12:L17)</f>
        <v>40458505</v>
      </c>
      <c r="M19" s="46">
        <f t="shared" si="3"/>
        <v>102464383</v>
      </c>
      <c r="O19" s="40" t="s">
        <v>38</v>
      </c>
      <c r="P19" s="46">
        <f>SUM(P12:P18)</f>
        <v>46116890</v>
      </c>
      <c r="Q19" s="46">
        <f>SUM(Q12:Q18)</f>
        <v>46184404</v>
      </c>
      <c r="R19" s="46">
        <f>SUM(R12:R18)</f>
        <v>45676647</v>
      </c>
      <c r="S19" s="46">
        <f>SUM(S12:S18)</f>
        <v>137977941</v>
      </c>
    </row>
    <row r="20" spans="1:19" x14ac:dyDescent="0.2">
      <c r="A20" s="32" t="s">
        <v>138</v>
      </c>
    </row>
    <row r="21" spans="1:19" ht="13.5" customHeight="1" x14ac:dyDescent="0.2"/>
    <row r="22" spans="1:19" ht="28.5" customHeight="1" x14ac:dyDescent="0.2">
      <c r="A22" s="33"/>
      <c r="B22" s="210" t="s">
        <v>141</v>
      </c>
      <c r="C22" s="210"/>
      <c r="D22" s="211" t="s">
        <v>253</v>
      </c>
      <c r="E22" s="211"/>
      <c r="F22" s="212" t="s">
        <v>142</v>
      </c>
      <c r="G22" s="212"/>
      <c r="H22" s="212"/>
      <c r="I22" s="212"/>
      <c r="J22" s="212"/>
      <c r="K22" s="212"/>
      <c r="L22" s="212"/>
      <c r="M22" s="212"/>
      <c r="N22" s="212"/>
      <c r="O22" s="212"/>
    </row>
    <row r="23" spans="1:19" ht="51" x14ac:dyDescent="0.2">
      <c r="A23" s="51" t="s">
        <v>170</v>
      </c>
      <c r="B23" s="52" t="s">
        <v>143</v>
      </c>
      <c r="C23" s="53" t="s">
        <v>44</v>
      </c>
      <c r="D23" s="54" t="s">
        <v>45</v>
      </c>
      <c r="E23" s="55" t="s">
        <v>44</v>
      </c>
      <c r="F23" s="56" t="s">
        <v>46</v>
      </c>
      <c r="G23" s="56" t="s">
        <v>47</v>
      </c>
      <c r="H23" s="56" t="s">
        <v>48</v>
      </c>
      <c r="I23" s="56" t="s">
        <v>20</v>
      </c>
      <c r="J23" s="56" t="s">
        <v>21</v>
      </c>
      <c r="K23" s="56" t="s">
        <v>123</v>
      </c>
      <c r="L23" s="56" t="s">
        <v>124</v>
      </c>
      <c r="M23" s="56" t="s">
        <v>63</v>
      </c>
      <c r="N23" s="56" t="s">
        <v>105</v>
      </c>
      <c r="O23" s="56" t="s">
        <v>106</v>
      </c>
    </row>
    <row r="24" spans="1:19" ht="13.5" thickBot="1" x14ac:dyDescent="0.25">
      <c r="A24" s="57" t="str">
        <f>A11</f>
        <v>DURHAM</v>
      </c>
      <c r="B24" s="58">
        <v>35054</v>
      </c>
      <c r="C24" s="58">
        <v>240.417</v>
      </c>
      <c r="D24" s="59">
        <v>1354</v>
      </c>
      <c r="E24" s="60">
        <v>39</v>
      </c>
      <c r="F24" s="61">
        <f t="shared" ref="F24:G26" si="5">B24/D24</f>
        <v>25.889217134416544</v>
      </c>
      <c r="G24" s="61">
        <f t="shared" si="5"/>
        <v>6.164538461538462</v>
      </c>
      <c r="H24" s="62">
        <f>(B24/$B$27)</f>
        <v>0.38479862124987652</v>
      </c>
      <c r="I24" s="62">
        <f>(C24/$C$27)</f>
        <v>5.6884353815536901E-2</v>
      </c>
      <c r="J24" s="63">
        <f>M12</f>
        <v>42291625</v>
      </c>
      <c r="K24" s="62">
        <f>J24/$J$27</f>
        <v>0.41274464122816218</v>
      </c>
      <c r="L24" s="46">
        <v>2184</v>
      </c>
      <c r="M24" s="46">
        <f>L24*B24</f>
        <v>76557936</v>
      </c>
      <c r="N24" s="62">
        <f>J24/M24</f>
        <v>0.55241333831152395</v>
      </c>
      <c r="O24" s="62">
        <f>S12/M24</f>
        <v>0.68282149090330757</v>
      </c>
    </row>
    <row r="25" spans="1:19" ht="13.5" thickBot="1" x14ac:dyDescent="0.25">
      <c r="A25" s="57" t="str">
        <f>A12</f>
        <v>ECDF</v>
      </c>
      <c r="B25" s="58">
        <v>10000</v>
      </c>
      <c r="C25" s="58">
        <v>1133</v>
      </c>
      <c r="D25" s="64">
        <v>4652</v>
      </c>
      <c r="E25" s="65">
        <v>540</v>
      </c>
      <c r="F25" s="61">
        <f t="shared" si="5"/>
        <v>2.1496130696474633</v>
      </c>
      <c r="G25" s="61">
        <f t="shared" si="5"/>
        <v>2.0981481481481481</v>
      </c>
      <c r="H25" s="62">
        <f>(B25/$B$27)</f>
        <v>0.10977309900435799</v>
      </c>
      <c r="I25" s="62">
        <f>(C25/$C$27)</f>
        <v>0.26807577198369215</v>
      </c>
      <c r="J25" s="63">
        <f>M13</f>
        <v>11617084</v>
      </c>
      <c r="K25" s="62">
        <f>J25/$J$27</f>
        <v>0.11337680138082713</v>
      </c>
      <c r="L25" s="46">
        <v>2184</v>
      </c>
      <c r="M25" s="46">
        <f>L25*B25</f>
        <v>21840000</v>
      </c>
      <c r="N25" s="62">
        <f>J25/M25</f>
        <v>0.5319177655677656</v>
      </c>
      <c r="O25" s="62">
        <f>S13/M25</f>
        <v>0.65520425824175821</v>
      </c>
    </row>
    <row r="26" spans="1:19" ht="13.5" thickBot="1" x14ac:dyDescent="0.25">
      <c r="A26" s="66" t="str">
        <f>A13</f>
        <v>GLASGOW</v>
      </c>
      <c r="B26" s="58">
        <v>46043</v>
      </c>
      <c r="C26" s="58">
        <v>2853</v>
      </c>
      <c r="D26" s="67">
        <v>12181</v>
      </c>
      <c r="E26" s="68">
        <v>1617</v>
      </c>
      <c r="F26" s="61">
        <f t="shared" si="5"/>
        <v>3.7799031278220179</v>
      </c>
      <c r="G26" s="61">
        <f t="shared" si="5"/>
        <v>1.764378478664193</v>
      </c>
      <c r="H26" s="62">
        <f>(B26/$B$27)</f>
        <v>0.50542827974576554</v>
      </c>
      <c r="I26" s="62">
        <f>(C26/$C$27)</f>
        <v>0.67503987420077105</v>
      </c>
      <c r="J26" s="63">
        <f>M14</f>
        <v>48555674</v>
      </c>
      <c r="K26" s="62">
        <f>J26/$J$27</f>
        <v>0.4738785573910107</v>
      </c>
      <c r="L26" s="46">
        <v>2184</v>
      </c>
      <c r="M26" s="46">
        <f>L26*B26</f>
        <v>100557912</v>
      </c>
      <c r="N26" s="62">
        <f>J26/M26</f>
        <v>0.48286279054799786</v>
      </c>
      <c r="O26" s="62">
        <f>S14/M26</f>
        <v>0.70996776464491429</v>
      </c>
    </row>
    <row r="27" spans="1:19" x14ac:dyDescent="0.2">
      <c r="A27" s="69" t="s">
        <v>107</v>
      </c>
      <c r="B27" s="70">
        <f>SUM(B24:B26)</f>
        <v>91097</v>
      </c>
      <c r="C27" s="71">
        <f>SUM(C24:C26)</f>
        <v>4226.4169999999995</v>
      </c>
      <c r="D27" s="72">
        <f>SUM(D24:D26)</f>
        <v>18187</v>
      </c>
      <c r="E27" s="73">
        <f>SUM(E24:E26)</f>
        <v>2196</v>
      </c>
      <c r="F27" s="61">
        <f>B27/D27</f>
        <v>5.008907461373509</v>
      </c>
      <c r="G27" s="61">
        <f>C27/E27</f>
        <v>1.9245979052823312</v>
      </c>
      <c r="H27" s="62">
        <f>(B27/$B$27)</f>
        <v>1</v>
      </c>
      <c r="I27" s="62">
        <f>(C27/$C$27)</f>
        <v>1</v>
      </c>
      <c r="J27" s="45">
        <f>SUM(J24:J26)</f>
        <v>102464383</v>
      </c>
      <c r="K27" s="62">
        <f>J27/$J$27</f>
        <v>1</v>
      </c>
      <c r="L27" s="46">
        <f>$L$24</f>
        <v>2184</v>
      </c>
      <c r="M27" s="46">
        <f>L27*B27</f>
        <v>198955848</v>
      </c>
      <c r="N27" s="62">
        <f>J27/M27</f>
        <v>0.51501066206407764</v>
      </c>
      <c r="O27" s="62">
        <f>S19/M27</f>
        <v>0.69351035612685286</v>
      </c>
    </row>
    <row r="29" spans="1:19" x14ac:dyDescent="0.2">
      <c r="B29" s="74" t="s">
        <v>176</v>
      </c>
      <c r="F29" s="75"/>
    </row>
    <row r="30" spans="1:19" x14ac:dyDescent="0.2">
      <c r="B30" s="76" t="s">
        <v>279</v>
      </c>
      <c r="K30" s="75" t="s">
        <v>177</v>
      </c>
      <c r="L30" s="213" t="s">
        <v>3</v>
      </c>
      <c r="M30" s="213"/>
      <c r="O30" s="30"/>
    </row>
    <row r="31" spans="1:19" x14ac:dyDescent="0.2">
      <c r="D31" s="77"/>
      <c r="E31" s="77"/>
      <c r="F31" s="78"/>
      <c r="G31" s="30"/>
      <c r="H31" s="30"/>
      <c r="K31" s="75" t="s">
        <v>4</v>
      </c>
      <c r="L31" s="1">
        <v>2184</v>
      </c>
    </row>
    <row r="32" spans="1:19" x14ac:dyDescent="0.2">
      <c r="A32" s="79" t="s">
        <v>170</v>
      </c>
      <c r="B32" s="209" t="s">
        <v>298</v>
      </c>
      <c r="C32" s="209"/>
      <c r="D32" s="209"/>
      <c r="E32" s="75" t="s">
        <v>210</v>
      </c>
      <c r="F32" s="80"/>
      <c r="G32" s="30"/>
      <c r="H32" s="30"/>
      <c r="K32" s="75" t="s">
        <v>130</v>
      </c>
      <c r="L32" s="1">
        <v>2208</v>
      </c>
    </row>
    <row r="33" spans="1:16" ht="13.5" thickBot="1" x14ac:dyDescent="0.25">
      <c r="A33" s="79"/>
      <c r="B33" s="81" t="s">
        <v>131</v>
      </c>
      <c r="C33" s="81" t="s">
        <v>132</v>
      </c>
      <c r="D33" s="81" t="s">
        <v>133</v>
      </c>
      <c r="E33" s="81" t="s">
        <v>134</v>
      </c>
      <c r="F33" s="82"/>
      <c r="K33" s="75" t="s">
        <v>135</v>
      </c>
      <c r="L33" s="1">
        <v>2208</v>
      </c>
    </row>
    <row r="34" spans="1:16" ht="13.5" thickBot="1" x14ac:dyDescent="0.25">
      <c r="A34" s="79" t="str">
        <f>A11</f>
        <v>DURHAM</v>
      </c>
      <c r="B34" s="79">
        <v>264</v>
      </c>
      <c r="C34" s="136">
        <v>35054</v>
      </c>
      <c r="D34" s="137">
        <v>240.417</v>
      </c>
      <c r="E34" s="134">
        <v>2419200</v>
      </c>
      <c r="F34" s="82" t="str">
        <f>A11</f>
        <v>DURHAM</v>
      </c>
      <c r="N34" s="34"/>
    </row>
    <row r="35" spans="1:16" ht="13.5" thickBot="1" x14ac:dyDescent="0.25">
      <c r="A35" s="79" t="str">
        <f>A12</f>
        <v>ECDF</v>
      </c>
      <c r="B35" s="79">
        <v>568</v>
      </c>
      <c r="C35" s="136">
        <v>109000</v>
      </c>
      <c r="D35" s="137">
        <v>1133</v>
      </c>
      <c r="E35" s="134">
        <v>10812256</v>
      </c>
      <c r="F35" s="82" t="str">
        <f>A12</f>
        <v>ECDF</v>
      </c>
      <c r="G35" s="75"/>
    </row>
    <row r="36" spans="1:16" ht="13.5" thickBot="1" x14ac:dyDescent="0.25">
      <c r="A36" s="79" t="str">
        <f>A13</f>
        <v>GLASGOW</v>
      </c>
      <c r="B36" s="79">
        <v>573</v>
      </c>
      <c r="C36" s="136">
        <v>46043</v>
      </c>
      <c r="D36" s="137">
        <v>2853</v>
      </c>
      <c r="E36" s="134">
        <v>8469816</v>
      </c>
      <c r="F36" s="82" t="str">
        <f>A13</f>
        <v>GLASGOW</v>
      </c>
    </row>
    <row r="37" spans="1:16" x14ac:dyDescent="0.2">
      <c r="A37" s="79" t="s">
        <v>107</v>
      </c>
      <c r="B37" s="79"/>
      <c r="C37" s="135"/>
      <c r="D37" s="70"/>
      <c r="E37" s="70"/>
    </row>
    <row r="39" spans="1:16" x14ac:dyDescent="0.2">
      <c r="A39" s="75" t="s">
        <v>112</v>
      </c>
    </row>
    <row r="40" spans="1:16" x14ac:dyDescent="0.2">
      <c r="A40" s="75" t="s">
        <v>56</v>
      </c>
    </row>
    <row r="45" spans="1:16" ht="25.5" x14ac:dyDescent="0.35">
      <c r="M45" s="83"/>
      <c r="N45" s="83"/>
      <c r="O45" s="83"/>
      <c r="P45" s="83"/>
    </row>
    <row r="51" spans="7:7" x14ac:dyDescent="0.2">
      <c r="G51" s="75"/>
    </row>
  </sheetData>
  <mergeCells count="11">
    <mergeCell ref="B32:D32"/>
    <mergeCell ref="O10:S10"/>
    <mergeCell ref="B22:C22"/>
    <mergeCell ref="D22:E22"/>
    <mergeCell ref="F22:O22"/>
    <mergeCell ref="L30:M30"/>
    <mergeCell ref="A2:C2"/>
    <mergeCell ref="B3:C3"/>
    <mergeCell ref="B4:C4"/>
    <mergeCell ref="B5:C5"/>
    <mergeCell ref="I10:M10"/>
  </mergeCells>
  <phoneticPr fontId="8" type="noConversion"/>
  <conditionalFormatting sqref="C27">
    <cfRule type="cellIs" dxfId="14" priority="30" stopIfTrue="1" operator="greaterThanOrEqual">
      <formula>E27</formula>
    </cfRule>
    <cfRule type="cellIs" dxfId="13" priority="31" stopIfTrue="1" operator="lessThan">
      <formula>E27</formula>
    </cfRule>
  </conditionalFormatting>
  <conditionalFormatting sqref="F24:G27">
    <cfRule type="cellIs" dxfId="12" priority="32" stopIfTrue="1" operator="greaterThanOrEqual">
      <formula>1</formula>
    </cfRule>
    <cfRule type="cellIs" dxfId="11" priority="33" stopIfTrue="1" operator="greaterThanOrEqual">
      <formula>0.95</formula>
    </cfRule>
    <cfRule type="cellIs" dxfId="10" priority="34" stopIfTrue="1" operator="lessThan">
      <formula>0.95</formula>
    </cfRule>
  </conditionalFormatting>
  <conditionalFormatting sqref="C34:D35">
    <cfRule type="cellIs" dxfId="9" priority="1" stopIfTrue="1" operator="between">
      <formula>1.1*B24</formula>
      <formula>1.2*B24</formula>
    </cfRule>
    <cfRule type="cellIs" dxfId="8" priority="2" stopIfTrue="1" operator="between">
      <formula>0.9*B24</formula>
      <formula>0.8*B24</formula>
    </cfRule>
    <cfRule type="cellIs" dxfId="7" priority="3" stopIfTrue="1" operator="lessThan">
      <formula>0.8*B24</formula>
    </cfRule>
    <cfRule type="cellIs" dxfId="6" priority="4" stopIfTrue="1" operator="greaterThan">
      <formula>1.2*B24</formula>
    </cfRule>
  </conditionalFormatting>
  <conditionalFormatting sqref="C36:D36">
    <cfRule type="cellIs" dxfId="5" priority="39" stopIfTrue="1" operator="between">
      <formula>1.1*B26</formula>
      <formula>1.2*B26</formula>
    </cfRule>
    <cfRule type="cellIs" dxfId="4" priority="40" stopIfTrue="1" operator="between">
      <formula>0.9*B26</formula>
      <formula>0.8*B26</formula>
    </cfRule>
    <cfRule type="cellIs" dxfId="3" priority="41" stopIfTrue="1" operator="lessThan">
      <formula>0.8*B26</formula>
    </cfRule>
    <cfRule type="cellIs" dxfId="2" priority="42" stopIfTrue="1" operator="greaterThan">
      <formula>1.2*B26</formula>
    </cfRule>
  </conditionalFormatting>
  <pageMargins left="0.75" right="0.75" top="1" bottom="1" header="0.51180555555555551" footer="0.5118055555555555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AP37"/>
  <sheetViews>
    <sheetView topLeftCell="A15" zoomScale="90" zoomScaleNormal="90" zoomScalePageLayoutView="90" workbookViewId="0">
      <selection activeCell="C33" sqref="C33"/>
    </sheetView>
  </sheetViews>
  <sheetFormatPr defaultColWidth="8.85546875" defaultRowHeight="12.75" x14ac:dyDescent="0.2"/>
  <cols>
    <col min="1" max="1" width="8.85546875" style="1"/>
    <col min="2" max="2" width="30.28515625" style="1" bestFit="1" customWidth="1"/>
    <col min="3" max="3" width="7.28515625" style="1" customWidth="1"/>
    <col min="4" max="4" width="5.85546875" style="1" customWidth="1"/>
    <col min="5" max="10" width="4.7109375" style="1" customWidth="1"/>
    <col min="11" max="11" width="7.7109375" style="1" customWidth="1"/>
    <col min="12" max="35" width="4.7109375" style="1" customWidth="1"/>
    <col min="36" max="36" width="5.85546875" style="1" customWidth="1"/>
    <col min="37" max="37" width="6" style="1" customWidth="1"/>
    <col min="38" max="38" width="5.28515625" style="1" customWidth="1"/>
    <col min="39" max="40" width="4.28515625" style="1" customWidth="1"/>
    <col min="41" max="16384" width="8.85546875" style="1"/>
  </cols>
  <sheetData>
    <row r="2" spans="2:42" x14ac:dyDescent="0.2">
      <c r="B2" s="204" t="s">
        <v>137</v>
      </c>
      <c r="C2" s="204"/>
      <c r="D2" s="204"/>
      <c r="E2" s="204"/>
      <c r="F2" s="204"/>
    </row>
    <row r="3" spans="2:42" x14ac:dyDescent="0.2">
      <c r="B3" s="84" t="s">
        <v>163</v>
      </c>
      <c r="C3" s="214" t="s">
        <v>57</v>
      </c>
      <c r="D3" s="214"/>
      <c r="E3" s="214"/>
      <c r="F3" s="214"/>
    </row>
    <row r="4" spans="2:42" x14ac:dyDescent="0.2">
      <c r="B4" s="6" t="s">
        <v>166</v>
      </c>
      <c r="C4" s="215" t="str">
        <f>Metrics!B4</f>
        <v>Q216</v>
      </c>
      <c r="D4" s="215"/>
      <c r="E4" s="215"/>
      <c r="F4" s="215"/>
    </row>
    <row r="5" spans="2:42" x14ac:dyDescent="0.2">
      <c r="B5" s="10" t="s">
        <v>168</v>
      </c>
      <c r="C5" s="207" t="str">
        <f>Metrics!B5</f>
        <v>Gareth Roy</v>
      </c>
      <c r="D5" s="207"/>
      <c r="E5" s="207"/>
      <c r="F5" s="207"/>
    </row>
    <row r="6" spans="2:42" x14ac:dyDescent="0.2">
      <c r="B6" s="85"/>
      <c r="C6" s="86"/>
      <c r="D6" s="87"/>
      <c r="E6" s="87"/>
      <c r="F6" s="87"/>
    </row>
    <row r="7" spans="2:42" x14ac:dyDescent="0.2">
      <c r="B7" s="85" t="s">
        <v>58</v>
      </c>
      <c r="D7" s="87"/>
      <c r="E7" s="87"/>
      <c r="F7" s="87"/>
    </row>
    <row r="8" spans="2:42" ht="13.5" thickBot="1" x14ac:dyDescent="0.25"/>
    <row r="9" spans="2:42" hidden="1" x14ac:dyDescent="0.2">
      <c r="B9" s="32" t="s">
        <v>115</v>
      </c>
    </row>
    <row r="10" spans="2:42" ht="75.75" customHeight="1" thickBot="1" x14ac:dyDescent="0.25">
      <c r="B10" s="17" t="s">
        <v>170</v>
      </c>
      <c r="C10" s="88" t="s">
        <v>116</v>
      </c>
      <c r="D10" s="89" t="s">
        <v>117</v>
      </c>
      <c r="E10" s="89" t="s">
        <v>118</v>
      </c>
      <c r="F10" s="89" t="s">
        <v>119</v>
      </c>
      <c r="G10" s="89" t="s">
        <v>120</v>
      </c>
      <c r="H10" s="89" t="s">
        <v>121</v>
      </c>
      <c r="I10" s="89" t="s">
        <v>122</v>
      </c>
      <c r="J10" s="89" t="s">
        <v>145</v>
      </c>
      <c r="K10" s="89" t="s">
        <v>146</v>
      </c>
      <c r="L10" s="89" t="s">
        <v>147</v>
      </c>
      <c r="M10" s="89" t="s">
        <v>64</v>
      </c>
      <c r="N10" s="89" t="s">
        <v>207</v>
      </c>
      <c r="O10" s="89" t="s">
        <v>54</v>
      </c>
      <c r="P10" s="89" t="s">
        <v>181</v>
      </c>
      <c r="Q10" s="89" t="s">
        <v>182</v>
      </c>
      <c r="R10" s="89" t="s">
        <v>183</v>
      </c>
      <c r="S10" s="89" t="s">
        <v>184</v>
      </c>
      <c r="T10" s="89" t="s">
        <v>185</v>
      </c>
      <c r="U10" s="89" t="s">
        <v>218</v>
      </c>
      <c r="V10" s="89" t="s">
        <v>217</v>
      </c>
      <c r="W10" s="89" t="s">
        <v>186</v>
      </c>
      <c r="X10" s="89" t="s">
        <v>187</v>
      </c>
      <c r="Y10" s="89" t="s">
        <v>188</v>
      </c>
      <c r="Z10" s="89" t="s">
        <v>189</v>
      </c>
      <c r="AA10" s="89" t="s">
        <v>83</v>
      </c>
      <c r="AB10" s="89" t="s">
        <v>92</v>
      </c>
      <c r="AC10" s="89" t="s">
        <v>93</v>
      </c>
      <c r="AD10" s="89" t="s">
        <v>94</v>
      </c>
      <c r="AE10" s="89" t="s">
        <v>95</v>
      </c>
      <c r="AF10" s="89" t="s">
        <v>96</v>
      </c>
      <c r="AG10" s="89" t="s">
        <v>97</v>
      </c>
      <c r="AH10" s="89" t="s">
        <v>98</v>
      </c>
      <c r="AI10" s="89" t="s">
        <v>99</v>
      </c>
      <c r="AJ10" s="89" t="s">
        <v>100</v>
      </c>
      <c r="AK10" s="89" t="s">
        <v>101</v>
      </c>
      <c r="AL10" s="89" t="s">
        <v>102</v>
      </c>
      <c r="AM10" s="89" t="s">
        <v>104</v>
      </c>
      <c r="AN10" s="89" t="s">
        <v>214</v>
      </c>
      <c r="AO10" s="89" t="s">
        <v>157</v>
      </c>
      <c r="AP10" s="17" t="s">
        <v>38</v>
      </c>
    </row>
    <row r="11" spans="2:42" ht="13.5" thickBot="1" x14ac:dyDescent="0.25">
      <c r="B11" s="90" t="s">
        <v>36</v>
      </c>
      <c r="C11" s="41">
        <v>0</v>
      </c>
      <c r="D11" s="42">
        <v>1</v>
      </c>
      <c r="E11" s="42">
        <v>0</v>
      </c>
      <c r="F11" s="42">
        <v>0</v>
      </c>
      <c r="G11" s="42">
        <v>0</v>
      </c>
      <c r="H11" s="42">
        <v>1</v>
      </c>
      <c r="I11" s="42">
        <v>1</v>
      </c>
      <c r="J11" s="42">
        <v>0</v>
      </c>
      <c r="K11" s="42">
        <v>1</v>
      </c>
      <c r="L11" s="42">
        <v>1</v>
      </c>
      <c r="M11" s="42">
        <v>1</v>
      </c>
      <c r="N11" s="42">
        <v>0</v>
      </c>
      <c r="O11" s="42">
        <v>0</v>
      </c>
      <c r="P11" s="42">
        <v>0</v>
      </c>
      <c r="Q11" s="42">
        <v>0</v>
      </c>
      <c r="R11" s="42">
        <v>0</v>
      </c>
      <c r="S11" s="42">
        <v>1</v>
      </c>
      <c r="T11" s="42">
        <v>0</v>
      </c>
      <c r="U11" s="42">
        <v>0</v>
      </c>
      <c r="V11" s="42">
        <v>0</v>
      </c>
      <c r="W11" s="42">
        <v>1</v>
      </c>
      <c r="X11" s="42">
        <v>1</v>
      </c>
      <c r="Y11" s="42">
        <v>0</v>
      </c>
      <c r="Z11" s="42">
        <v>0</v>
      </c>
      <c r="AA11" s="42">
        <v>0</v>
      </c>
      <c r="AB11" s="42">
        <v>0</v>
      </c>
      <c r="AC11" s="42">
        <v>0</v>
      </c>
      <c r="AD11" s="42">
        <v>1</v>
      </c>
      <c r="AE11" s="42">
        <v>1</v>
      </c>
      <c r="AF11" s="42">
        <v>1</v>
      </c>
      <c r="AG11" s="42">
        <v>0</v>
      </c>
      <c r="AH11" s="42">
        <v>0</v>
      </c>
      <c r="AI11" s="42">
        <v>0</v>
      </c>
      <c r="AJ11" s="42">
        <v>0</v>
      </c>
      <c r="AK11" s="42">
        <v>0</v>
      </c>
      <c r="AL11" s="42">
        <v>0</v>
      </c>
      <c r="AM11" s="42">
        <v>0</v>
      </c>
      <c r="AN11" s="43">
        <v>0</v>
      </c>
      <c r="AO11" s="91">
        <v>1</v>
      </c>
      <c r="AP11" s="92">
        <f t="shared" ref="AP11:AP16" si="0">SUM(C11:AO11)</f>
        <v>13</v>
      </c>
    </row>
    <row r="12" spans="2:42" ht="13.5" thickBot="1" x14ac:dyDescent="0.25">
      <c r="B12" s="90" t="s">
        <v>39</v>
      </c>
      <c r="C12" s="41">
        <v>0</v>
      </c>
      <c r="D12" s="42">
        <v>1</v>
      </c>
      <c r="E12" s="42">
        <v>0</v>
      </c>
      <c r="F12" s="42">
        <v>0</v>
      </c>
      <c r="G12" s="42">
        <v>0</v>
      </c>
      <c r="H12" s="42">
        <v>0</v>
      </c>
      <c r="I12" s="42">
        <v>0</v>
      </c>
      <c r="J12" s="42">
        <v>0</v>
      </c>
      <c r="K12" s="42">
        <v>1</v>
      </c>
      <c r="L12" s="42">
        <v>1</v>
      </c>
      <c r="M12" s="42">
        <v>0</v>
      </c>
      <c r="N12" s="42">
        <v>1</v>
      </c>
      <c r="O12" s="42">
        <v>0</v>
      </c>
      <c r="P12" s="42">
        <v>0</v>
      </c>
      <c r="Q12" s="42">
        <v>0</v>
      </c>
      <c r="R12" s="42">
        <v>0</v>
      </c>
      <c r="S12" s="42">
        <v>1</v>
      </c>
      <c r="T12" s="42">
        <v>0</v>
      </c>
      <c r="U12" s="42">
        <v>1</v>
      </c>
      <c r="V12" s="42">
        <v>1</v>
      </c>
      <c r="W12" s="42">
        <v>0</v>
      </c>
      <c r="X12" s="42">
        <v>1</v>
      </c>
      <c r="Y12" s="42">
        <v>0</v>
      </c>
      <c r="Z12" s="42">
        <v>0</v>
      </c>
      <c r="AA12" s="42">
        <v>0</v>
      </c>
      <c r="AB12" s="42">
        <v>0</v>
      </c>
      <c r="AC12" s="42">
        <v>0</v>
      </c>
      <c r="AD12" s="42">
        <v>1</v>
      </c>
      <c r="AE12" s="42">
        <v>0</v>
      </c>
      <c r="AF12" s="42">
        <v>0</v>
      </c>
      <c r="AG12" s="42">
        <v>0</v>
      </c>
      <c r="AH12" s="42">
        <v>0</v>
      </c>
      <c r="AI12" s="42">
        <v>0</v>
      </c>
      <c r="AJ12" s="42">
        <v>0</v>
      </c>
      <c r="AK12" s="42">
        <v>0</v>
      </c>
      <c r="AL12" s="42">
        <v>0</v>
      </c>
      <c r="AM12" s="42">
        <v>0</v>
      </c>
      <c r="AN12" s="43">
        <v>0</v>
      </c>
      <c r="AO12" s="91">
        <v>0</v>
      </c>
      <c r="AP12" s="92">
        <f t="shared" si="0"/>
        <v>9</v>
      </c>
    </row>
    <row r="13" spans="2:42" ht="13.5" thickBot="1" x14ac:dyDescent="0.25">
      <c r="B13" s="90" t="s">
        <v>40</v>
      </c>
      <c r="C13" s="41">
        <v>0</v>
      </c>
      <c r="D13" s="42">
        <v>1</v>
      </c>
      <c r="E13" s="42">
        <v>0</v>
      </c>
      <c r="F13" s="42">
        <v>0</v>
      </c>
      <c r="G13" s="42">
        <v>0</v>
      </c>
      <c r="H13" s="42">
        <v>0</v>
      </c>
      <c r="I13" s="42">
        <v>0</v>
      </c>
      <c r="J13" s="42">
        <v>0</v>
      </c>
      <c r="K13" s="42">
        <v>1</v>
      </c>
      <c r="L13" s="42">
        <v>1</v>
      </c>
      <c r="M13" s="42">
        <v>0</v>
      </c>
      <c r="N13" s="42">
        <v>1</v>
      </c>
      <c r="O13" s="42">
        <v>1</v>
      </c>
      <c r="P13" s="42">
        <v>0</v>
      </c>
      <c r="Q13" s="42">
        <v>0</v>
      </c>
      <c r="R13" s="42">
        <v>0</v>
      </c>
      <c r="S13" s="42">
        <v>1</v>
      </c>
      <c r="T13" s="42">
        <v>0</v>
      </c>
      <c r="U13" s="42">
        <v>0</v>
      </c>
      <c r="V13" s="42">
        <v>0</v>
      </c>
      <c r="W13" s="42">
        <v>1</v>
      </c>
      <c r="X13" s="42">
        <v>1</v>
      </c>
      <c r="Y13" s="42">
        <v>1</v>
      </c>
      <c r="Z13" s="42">
        <v>0</v>
      </c>
      <c r="AA13" s="42">
        <v>0</v>
      </c>
      <c r="AB13" s="42">
        <v>0</v>
      </c>
      <c r="AC13" s="42">
        <v>0</v>
      </c>
      <c r="AD13" s="42">
        <v>1</v>
      </c>
      <c r="AE13" s="42">
        <v>1</v>
      </c>
      <c r="AF13" s="42">
        <v>0</v>
      </c>
      <c r="AG13" s="42">
        <v>0</v>
      </c>
      <c r="AH13" s="42">
        <v>0</v>
      </c>
      <c r="AI13" s="42">
        <v>0</v>
      </c>
      <c r="AJ13" s="42">
        <v>0</v>
      </c>
      <c r="AK13" s="42">
        <v>0</v>
      </c>
      <c r="AL13" s="42">
        <v>0</v>
      </c>
      <c r="AM13" s="42">
        <v>0</v>
      </c>
      <c r="AN13" s="43">
        <v>1</v>
      </c>
      <c r="AO13" s="91">
        <v>0</v>
      </c>
      <c r="AP13" s="92">
        <f t="shared" si="0"/>
        <v>12</v>
      </c>
    </row>
    <row r="14" spans="2:42" ht="13.5" thickBot="1" x14ac:dyDescent="0.25">
      <c r="B14" s="90"/>
      <c r="C14" s="41"/>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3"/>
      <c r="AO14" s="91"/>
      <c r="AP14" s="92">
        <f t="shared" si="0"/>
        <v>0</v>
      </c>
    </row>
    <row r="15" spans="2:42" ht="13.5" thickBot="1" x14ac:dyDescent="0.25">
      <c r="B15" s="90"/>
      <c r="C15" s="41"/>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3"/>
      <c r="AO15" s="91"/>
      <c r="AP15" s="92">
        <f t="shared" si="0"/>
        <v>0</v>
      </c>
    </row>
    <row r="16" spans="2:42" ht="13.5" thickBot="1" x14ac:dyDescent="0.25">
      <c r="B16" s="90"/>
      <c r="C16" s="41"/>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3"/>
      <c r="AO16" s="91"/>
      <c r="AP16" s="92">
        <f t="shared" si="0"/>
        <v>0</v>
      </c>
    </row>
    <row r="17" spans="2:42" ht="13.5" thickBot="1" x14ac:dyDescent="0.25">
      <c r="B17" s="90"/>
      <c r="C17" s="41"/>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3"/>
      <c r="AO17" s="91"/>
      <c r="AP17" s="92"/>
    </row>
    <row r="18" spans="2:42" x14ac:dyDescent="0.2">
      <c r="B18" s="93"/>
      <c r="C18" s="41"/>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3"/>
      <c r="AO18" s="91"/>
      <c r="AP18" s="92">
        <f>SUM(C18:AO18)</f>
        <v>0</v>
      </c>
    </row>
    <row r="19" spans="2:42" ht="13.5" thickBot="1" x14ac:dyDescent="0.25">
      <c r="B19" s="94"/>
      <c r="C19" s="95"/>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144"/>
      <c r="AO19" s="97"/>
      <c r="AP19" s="49">
        <f>SUM(C19:AO19)</f>
        <v>0</v>
      </c>
    </row>
    <row r="20" spans="2:42" ht="13.5" thickBot="1" x14ac:dyDescent="0.25">
      <c r="B20" s="98" t="s">
        <v>38</v>
      </c>
      <c r="C20" s="98">
        <f>SUM(C11:C19)</f>
        <v>0</v>
      </c>
      <c r="D20" s="98">
        <f t="shared" ref="D20:AO20" si="1">SUM(D11:D19)</f>
        <v>3</v>
      </c>
      <c r="E20" s="98">
        <f t="shared" si="1"/>
        <v>0</v>
      </c>
      <c r="F20" s="98">
        <f t="shared" si="1"/>
        <v>0</v>
      </c>
      <c r="G20" s="98">
        <f t="shared" si="1"/>
        <v>0</v>
      </c>
      <c r="H20" s="98">
        <f t="shared" si="1"/>
        <v>1</v>
      </c>
      <c r="I20" s="98">
        <f t="shared" si="1"/>
        <v>1</v>
      </c>
      <c r="J20" s="98">
        <f t="shared" si="1"/>
        <v>0</v>
      </c>
      <c r="K20" s="98">
        <f t="shared" si="1"/>
        <v>3</v>
      </c>
      <c r="L20" s="98">
        <f t="shared" si="1"/>
        <v>3</v>
      </c>
      <c r="M20" s="98">
        <f t="shared" si="1"/>
        <v>1</v>
      </c>
      <c r="N20" s="98">
        <f t="shared" si="1"/>
        <v>2</v>
      </c>
      <c r="O20" s="98">
        <f t="shared" si="1"/>
        <v>1</v>
      </c>
      <c r="P20" s="98">
        <f t="shared" si="1"/>
        <v>0</v>
      </c>
      <c r="Q20" s="98">
        <f t="shared" si="1"/>
        <v>0</v>
      </c>
      <c r="R20" s="98">
        <f t="shared" si="1"/>
        <v>0</v>
      </c>
      <c r="S20" s="98">
        <f t="shared" si="1"/>
        <v>3</v>
      </c>
      <c r="T20" s="98">
        <f t="shared" si="1"/>
        <v>0</v>
      </c>
      <c r="U20" s="98">
        <f t="shared" ref="U20:V20" si="2">SUM(U11:U19)</f>
        <v>1</v>
      </c>
      <c r="V20" s="98">
        <f t="shared" si="2"/>
        <v>1</v>
      </c>
      <c r="W20" s="98">
        <f t="shared" si="1"/>
        <v>2</v>
      </c>
      <c r="X20" s="98">
        <f t="shared" si="1"/>
        <v>3</v>
      </c>
      <c r="Y20" s="98">
        <f t="shared" si="1"/>
        <v>1</v>
      </c>
      <c r="Z20" s="98">
        <f t="shared" si="1"/>
        <v>0</v>
      </c>
      <c r="AA20" s="98">
        <f t="shared" si="1"/>
        <v>0</v>
      </c>
      <c r="AB20" s="98">
        <f t="shared" si="1"/>
        <v>0</v>
      </c>
      <c r="AC20" s="98">
        <f t="shared" si="1"/>
        <v>0</v>
      </c>
      <c r="AD20" s="98">
        <f t="shared" si="1"/>
        <v>3</v>
      </c>
      <c r="AE20" s="98">
        <f t="shared" si="1"/>
        <v>2</v>
      </c>
      <c r="AF20" s="98">
        <f t="shared" si="1"/>
        <v>1</v>
      </c>
      <c r="AG20" s="98">
        <f t="shared" si="1"/>
        <v>0</v>
      </c>
      <c r="AH20" s="98">
        <f>SUM(AH11:AH19)</f>
        <v>0</v>
      </c>
      <c r="AI20" s="98">
        <f>SUM(AI11:AI19)</f>
        <v>0</v>
      </c>
      <c r="AJ20" s="98">
        <f>SUM(AJ11:AJ19)</f>
        <v>0</v>
      </c>
      <c r="AK20" s="98">
        <f>SUM(AK11:AK19)</f>
        <v>0</v>
      </c>
      <c r="AL20" s="98">
        <f t="shared" si="1"/>
        <v>0</v>
      </c>
      <c r="AM20" s="98">
        <f t="shared" si="1"/>
        <v>0</v>
      </c>
      <c r="AN20" s="110"/>
      <c r="AO20" s="99">
        <f t="shared" si="1"/>
        <v>1</v>
      </c>
      <c r="AP20" s="98">
        <f>SUM(AP11:AP19)</f>
        <v>34</v>
      </c>
    </row>
    <row r="29" spans="2:42" ht="13.5" thickBot="1" x14ac:dyDescent="0.25"/>
    <row r="30" spans="2:42" ht="140.25" thickBot="1" x14ac:dyDescent="0.25">
      <c r="B30" s="17" t="s">
        <v>170</v>
      </c>
      <c r="C30" s="88" t="s">
        <v>7</v>
      </c>
      <c r="D30" s="89" t="s">
        <v>8</v>
      </c>
      <c r="E30" s="89" t="s">
        <v>9</v>
      </c>
      <c r="F30" s="89" t="s">
        <v>10</v>
      </c>
      <c r="G30" s="89" t="s">
        <v>50</v>
      </c>
      <c r="H30" s="89" t="s">
        <v>51</v>
      </c>
      <c r="I30" s="89" t="s">
        <v>52</v>
      </c>
      <c r="J30" s="89" t="s">
        <v>53</v>
      </c>
      <c r="K30" s="89" t="s">
        <v>64</v>
      </c>
      <c r="L30" s="89" t="s">
        <v>54</v>
      </c>
      <c r="M30" s="89" t="s">
        <v>199</v>
      </c>
      <c r="N30" s="89" t="s">
        <v>200</v>
      </c>
      <c r="O30" s="89" t="s">
        <v>152</v>
      </c>
      <c r="P30" s="89" t="s">
        <v>153</v>
      </c>
      <c r="Q30" s="89" t="s">
        <v>154</v>
      </c>
      <c r="R30" s="89" t="s">
        <v>155</v>
      </c>
      <c r="S30" s="89" t="s">
        <v>218</v>
      </c>
      <c r="T30" s="89" t="s">
        <v>156</v>
      </c>
      <c r="U30" s="89" t="s">
        <v>70</v>
      </c>
      <c r="V30" s="89" t="s">
        <v>128</v>
      </c>
      <c r="W30" s="89" t="s">
        <v>71</v>
      </c>
      <c r="X30" s="89" t="s">
        <v>72</v>
      </c>
      <c r="Y30" s="89" t="s">
        <v>73</v>
      </c>
      <c r="Z30" s="89" t="s">
        <v>74</v>
      </c>
      <c r="AA30" s="89" t="s">
        <v>75</v>
      </c>
      <c r="AB30" s="89" t="s">
        <v>76</v>
      </c>
      <c r="AC30" s="89" t="s">
        <v>77</v>
      </c>
      <c r="AD30" s="89" t="s">
        <v>78</v>
      </c>
      <c r="AE30" s="89" t="s">
        <v>79</v>
      </c>
      <c r="AF30" s="89" t="s">
        <v>111</v>
      </c>
      <c r="AG30" s="89" t="s">
        <v>178</v>
      </c>
      <c r="AH30" s="89" t="s">
        <v>179</v>
      </c>
      <c r="AI30" s="89" t="s">
        <v>180</v>
      </c>
      <c r="AJ30" s="89" t="s">
        <v>197</v>
      </c>
      <c r="AK30" s="89" t="s">
        <v>103</v>
      </c>
      <c r="AL30" s="89" t="s">
        <v>198</v>
      </c>
      <c r="AM30" s="130" t="s">
        <v>65</v>
      </c>
    </row>
    <row r="31" spans="2:42" ht="13.5" thickBot="1" x14ac:dyDescent="0.25">
      <c r="B31" s="90" t="s">
        <v>36</v>
      </c>
      <c r="C31" s="41">
        <v>240</v>
      </c>
      <c r="D31" s="42">
        <v>0.1</v>
      </c>
      <c r="E31" s="42"/>
      <c r="F31" s="42"/>
      <c r="G31" s="42"/>
      <c r="H31" s="42">
        <v>0</v>
      </c>
      <c r="I31" s="42"/>
      <c r="J31" s="42"/>
      <c r="K31" s="42"/>
      <c r="L31" s="42"/>
      <c r="M31" s="42"/>
      <c r="N31" s="42"/>
      <c r="O31" s="42"/>
      <c r="P31" s="42"/>
      <c r="Q31" s="42"/>
      <c r="R31" s="42"/>
      <c r="S31" s="42"/>
      <c r="T31" s="42"/>
      <c r="U31" s="42"/>
      <c r="V31" s="42"/>
      <c r="W31" s="42"/>
      <c r="X31" s="42"/>
      <c r="Y31" s="42">
        <v>7.67</v>
      </c>
      <c r="Z31" s="42"/>
      <c r="AA31" s="42"/>
      <c r="AB31" s="42"/>
      <c r="AC31" s="42"/>
      <c r="AD31" s="42"/>
      <c r="AE31" s="42"/>
      <c r="AF31" s="42"/>
      <c r="AG31" s="42"/>
      <c r="AH31" s="42"/>
      <c r="AI31" s="42"/>
      <c r="AJ31" s="42"/>
      <c r="AK31" s="127">
        <f>SUM(C31:AJ31)</f>
        <v>247.76999999999998</v>
      </c>
      <c r="AL31" s="128">
        <f>AK31/$AK$34</f>
        <v>5.7591491604988894E-2</v>
      </c>
      <c r="AM31" s="128">
        <f>(AK31-(C31+G31+R31))/AK31</f>
        <v>3.1359728780723989E-2</v>
      </c>
    </row>
    <row r="32" spans="2:42" ht="13.5" thickBot="1" x14ac:dyDescent="0.25">
      <c r="B32" s="90" t="s">
        <v>39</v>
      </c>
      <c r="C32" s="41">
        <v>1133</v>
      </c>
      <c r="D32" s="42"/>
      <c r="E32" s="42"/>
      <c r="F32" s="42"/>
      <c r="G32" s="42"/>
      <c r="H32" s="42"/>
      <c r="I32" s="42"/>
      <c r="J32" s="42"/>
      <c r="K32" s="42"/>
      <c r="L32" s="42"/>
      <c r="M32" s="42"/>
      <c r="N32" s="42"/>
      <c r="O32" s="42"/>
      <c r="P32" s="42"/>
      <c r="Q32" s="42"/>
      <c r="R32" s="42">
        <v>2</v>
      </c>
      <c r="S32" s="42">
        <v>50</v>
      </c>
      <c r="T32" s="42"/>
      <c r="U32" s="42"/>
      <c r="V32" s="42"/>
      <c r="W32" s="42"/>
      <c r="X32" s="42">
        <v>0</v>
      </c>
      <c r="Y32" s="42"/>
      <c r="Z32" s="42"/>
      <c r="AA32" s="42"/>
      <c r="AB32" s="42"/>
      <c r="AC32" s="42"/>
      <c r="AD32" s="42"/>
      <c r="AE32" s="42"/>
      <c r="AF32" s="42"/>
      <c r="AG32" s="42"/>
      <c r="AH32" s="42"/>
      <c r="AI32" s="42"/>
      <c r="AJ32" s="42"/>
      <c r="AK32" s="127">
        <f>SUM(C32:AJ32)</f>
        <v>1185</v>
      </c>
      <c r="AL32" s="128">
        <f>AK32/$AK$34</f>
        <v>0.27544060036288431</v>
      </c>
      <c r="AM32" s="128">
        <v>0</v>
      </c>
    </row>
    <row r="33" spans="2:39" ht="13.5" thickBot="1" x14ac:dyDescent="0.25">
      <c r="B33" s="90" t="s">
        <v>40</v>
      </c>
      <c r="C33" s="41">
        <v>2853</v>
      </c>
      <c r="D33" s="42">
        <v>1.2</v>
      </c>
      <c r="E33" s="42">
        <v>0</v>
      </c>
      <c r="F33" s="42">
        <v>0</v>
      </c>
      <c r="G33" s="42">
        <v>1.01</v>
      </c>
      <c r="H33" s="42"/>
      <c r="I33" s="42">
        <v>0</v>
      </c>
      <c r="J33" s="42">
        <v>2.89</v>
      </c>
      <c r="K33" s="42">
        <v>0</v>
      </c>
      <c r="L33" s="42">
        <v>0</v>
      </c>
      <c r="M33" s="42">
        <v>0</v>
      </c>
      <c r="N33" s="42">
        <v>0</v>
      </c>
      <c r="O33" s="42">
        <v>0</v>
      </c>
      <c r="P33" s="42">
        <v>2E-3</v>
      </c>
      <c r="Q33" s="42">
        <v>0</v>
      </c>
      <c r="R33" s="42">
        <v>0</v>
      </c>
      <c r="S33" s="42">
        <v>0</v>
      </c>
      <c r="T33" s="42">
        <v>1.39</v>
      </c>
      <c r="U33" s="42">
        <v>0</v>
      </c>
      <c r="V33" s="42">
        <v>1.52</v>
      </c>
      <c r="W33" s="42">
        <v>0</v>
      </c>
      <c r="X33" s="42">
        <v>2E-3</v>
      </c>
      <c r="Y33" s="42">
        <v>6.91</v>
      </c>
      <c r="Z33" s="42">
        <v>0</v>
      </c>
      <c r="AA33" s="42">
        <v>0</v>
      </c>
      <c r="AB33" s="42">
        <v>1.5</v>
      </c>
      <c r="AC33" s="42">
        <v>0</v>
      </c>
      <c r="AD33" s="42">
        <v>0</v>
      </c>
      <c r="AE33" s="42">
        <v>0</v>
      </c>
      <c r="AF33" s="42">
        <v>0</v>
      </c>
      <c r="AG33" s="42">
        <v>0</v>
      </c>
      <c r="AH33" s="42">
        <v>0</v>
      </c>
      <c r="AI33" s="42">
        <v>0</v>
      </c>
      <c r="AJ33" s="42">
        <v>4.0000000000000001E-3</v>
      </c>
      <c r="AK33" s="127">
        <f>SUM(C33:AJ33)</f>
        <v>2869.4279999999994</v>
      </c>
      <c r="AL33" s="128">
        <f>AK33/$AK$34</f>
        <v>0.6669679080321268</v>
      </c>
      <c r="AM33" s="128">
        <f>(AK33-(C33+G33+R33))/AK33</f>
        <v>5.373196330418193E-3</v>
      </c>
    </row>
    <row r="34" spans="2:39" ht="13.5" thickBot="1" x14ac:dyDescent="0.25">
      <c r="B34" s="90" t="s">
        <v>38</v>
      </c>
      <c r="C34" s="41">
        <f>SUM(C31:C33)</f>
        <v>4226</v>
      </c>
      <c r="D34" s="41">
        <f t="shared" ref="D34:AJ34" si="3">SUM(D31:D33)</f>
        <v>1.3</v>
      </c>
      <c r="E34" s="41">
        <f t="shared" si="3"/>
        <v>0</v>
      </c>
      <c r="F34" s="41">
        <f t="shared" si="3"/>
        <v>0</v>
      </c>
      <c r="G34" s="41">
        <f t="shared" si="3"/>
        <v>1.01</v>
      </c>
      <c r="H34" s="41">
        <f t="shared" si="3"/>
        <v>0</v>
      </c>
      <c r="I34" s="41">
        <f t="shared" si="3"/>
        <v>0</v>
      </c>
      <c r="J34" s="41">
        <f t="shared" si="3"/>
        <v>2.89</v>
      </c>
      <c r="K34" s="41">
        <f t="shared" si="3"/>
        <v>0</v>
      </c>
      <c r="L34" s="41">
        <f t="shared" si="3"/>
        <v>0</v>
      </c>
      <c r="M34" s="41">
        <f t="shared" si="3"/>
        <v>0</v>
      </c>
      <c r="N34" s="41">
        <f t="shared" si="3"/>
        <v>0</v>
      </c>
      <c r="O34" s="41">
        <f t="shared" si="3"/>
        <v>0</v>
      </c>
      <c r="P34" s="41">
        <f t="shared" si="3"/>
        <v>2E-3</v>
      </c>
      <c r="Q34" s="41">
        <f t="shared" si="3"/>
        <v>0</v>
      </c>
      <c r="R34" s="41">
        <f t="shared" si="3"/>
        <v>2</v>
      </c>
      <c r="S34" s="41">
        <v>0</v>
      </c>
      <c r="T34" s="41">
        <f t="shared" si="3"/>
        <v>1.39</v>
      </c>
      <c r="U34" s="41">
        <f t="shared" si="3"/>
        <v>0</v>
      </c>
      <c r="V34" s="41">
        <f t="shared" si="3"/>
        <v>1.52</v>
      </c>
      <c r="W34" s="41">
        <f t="shared" si="3"/>
        <v>0</v>
      </c>
      <c r="X34" s="41">
        <f t="shared" si="3"/>
        <v>2E-3</v>
      </c>
      <c r="Y34" s="41">
        <f t="shared" si="3"/>
        <v>14.58</v>
      </c>
      <c r="Z34" s="41">
        <f t="shared" si="3"/>
        <v>0</v>
      </c>
      <c r="AA34" s="41">
        <f t="shared" si="3"/>
        <v>0</v>
      </c>
      <c r="AB34" s="41">
        <f t="shared" si="3"/>
        <v>1.5</v>
      </c>
      <c r="AC34" s="41">
        <f t="shared" si="3"/>
        <v>0</v>
      </c>
      <c r="AD34" s="41">
        <f t="shared" si="3"/>
        <v>0</v>
      </c>
      <c r="AE34" s="41">
        <f t="shared" si="3"/>
        <v>0</v>
      </c>
      <c r="AF34" s="41">
        <f t="shared" si="3"/>
        <v>0</v>
      </c>
      <c r="AG34" s="41">
        <f t="shared" si="3"/>
        <v>0</v>
      </c>
      <c r="AH34" s="41">
        <f t="shared" si="3"/>
        <v>0</v>
      </c>
      <c r="AI34" s="41">
        <f t="shared" si="3"/>
        <v>0</v>
      </c>
      <c r="AJ34" s="41">
        <f t="shared" si="3"/>
        <v>4.0000000000000001E-3</v>
      </c>
      <c r="AK34" s="131">
        <f>SUM(AK31:AK33)</f>
        <v>4302.1979999999994</v>
      </c>
      <c r="AL34" s="129">
        <f>SUM(AL31:AL33)</f>
        <v>1</v>
      </c>
      <c r="AM34" s="128">
        <f>(AK34-(C34+G34+R34))/AK34</f>
        <v>1.701176933279203E-2</v>
      </c>
    </row>
    <row r="37" spans="2:39" x14ac:dyDescent="0.2">
      <c r="AK37" s="139"/>
    </row>
  </sheetData>
  <mergeCells count="4">
    <mergeCell ref="B2:F2"/>
    <mergeCell ref="C3:F3"/>
    <mergeCell ref="C4:F4"/>
    <mergeCell ref="C5:F5"/>
  </mergeCells>
  <phoneticPr fontId="8" type="noConversion"/>
  <conditionalFormatting sqref="C11:T19 W11:AO19 C31:AJ34">
    <cfRule type="cellIs" dxfId="1" priority="3" stopIfTrue="1" operator="equal">
      <formula>1</formula>
    </cfRule>
  </conditionalFormatting>
  <conditionalFormatting sqref="U11:V19">
    <cfRule type="cellIs" dxfId="0" priority="1" stopIfTrue="1" operator="equal">
      <formula>1</formula>
    </cfRule>
  </conditionalFormatting>
  <pageMargins left="0.75" right="0.75" top="1" bottom="1" header="0.51180555555555551" footer="0.51180555555555551"/>
  <pageSetup paperSize="9" orientation="portrait" horizontalDpi="4294967292" verticalDpi="429496729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I29"/>
  <sheetViews>
    <sheetView tabSelected="1" topLeftCell="A6" workbookViewId="0">
      <selection activeCell="J13" sqref="J13"/>
    </sheetView>
  </sheetViews>
  <sheetFormatPr defaultColWidth="8.85546875" defaultRowHeight="12.75" x14ac:dyDescent="0.2"/>
  <cols>
    <col min="1" max="1" width="9.140625" style="1" customWidth="1"/>
    <col min="2" max="2" width="12.42578125" style="1" customWidth="1"/>
    <col min="3" max="3" width="22.140625" style="1" customWidth="1"/>
    <col min="4" max="16384" width="8.85546875" style="1"/>
  </cols>
  <sheetData>
    <row r="2" spans="2:9" x14ac:dyDescent="0.2">
      <c r="B2" s="3" t="s">
        <v>137</v>
      </c>
      <c r="C2" s="4"/>
    </row>
    <row r="3" spans="2:9" x14ac:dyDescent="0.2">
      <c r="B3" s="6" t="s">
        <v>163</v>
      </c>
      <c r="C3" s="100" t="s">
        <v>57</v>
      </c>
    </row>
    <row r="4" spans="2:9" x14ac:dyDescent="0.2">
      <c r="B4" s="6" t="s">
        <v>166</v>
      </c>
      <c r="C4" s="100" t="str">
        <f>Metrics!B4</f>
        <v>Q216</v>
      </c>
    </row>
    <row r="5" spans="2:9" x14ac:dyDescent="0.2">
      <c r="B5" s="10" t="s">
        <v>168</v>
      </c>
      <c r="C5" s="101" t="str">
        <f>Metrics!B5</f>
        <v>Gareth Roy</v>
      </c>
    </row>
    <row r="7" spans="2:9" x14ac:dyDescent="0.2">
      <c r="B7" s="32" t="s">
        <v>158</v>
      </c>
      <c r="C7" s="32"/>
    </row>
    <row r="8" spans="2:9" ht="13.5" customHeight="1" x14ac:dyDescent="0.2">
      <c r="B8" s="102"/>
      <c r="C8" s="103"/>
      <c r="D8" s="216" t="s">
        <v>159</v>
      </c>
      <c r="E8" s="216"/>
      <c r="F8" s="216"/>
      <c r="G8" s="217" t="s">
        <v>160</v>
      </c>
      <c r="H8" s="217"/>
      <c r="I8" s="217"/>
    </row>
    <row r="9" spans="2:9" ht="13.5" thickBot="1" x14ac:dyDescent="0.25">
      <c r="B9" s="51" t="s">
        <v>170</v>
      </c>
      <c r="C9" s="104" t="s">
        <v>161</v>
      </c>
      <c r="D9" s="105" t="s">
        <v>22</v>
      </c>
      <c r="E9" s="106" t="s">
        <v>23</v>
      </c>
      <c r="F9" s="107" t="s">
        <v>24</v>
      </c>
      <c r="G9" s="54" t="s">
        <v>22</v>
      </c>
      <c r="H9" s="106" t="s">
        <v>23</v>
      </c>
      <c r="I9" s="53" t="s">
        <v>24</v>
      </c>
    </row>
    <row r="10" spans="2:9" x14ac:dyDescent="0.2">
      <c r="B10" s="92" t="s">
        <v>25</v>
      </c>
      <c r="C10" s="108" t="s">
        <v>205</v>
      </c>
      <c r="D10" s="192">
        <v>0</v>
      </c>
      <c r="E10" s="193">
        <v>0</v>
      </c>
      <c r="F10" s="193">
        <v>0</v>
      </c>
      <c r="G10" s="178">
        <v>0</v>
      </c>
      <c r="H10" s="178">
        <v>0</v>
      </c>
      <c r="I10" s="179">
        <v>0</v>
      </c>
    </row>
    <row r="11" spans="2:9" x14ac:dyDescent="0.2">
      <c r="B11" s="92" t="s">
        <v>26</v>
      </c>
      <c r="C11" s="108" t="s">
        <v>27</v>
      </c>
      <c r="D11" s="180">
        <v>0.5</v>
      </c>
      <c r="E11" s="177">
        <v>0.5</v>
      </c>
      <c r="F11" s="177">
        <v>0.5</v>
      </c>
      <c r="G11" s="177">
        <v>0.30000000000000004</v>
      </c>
      <c r="H11" s="177">
        <v>0.30000000000000004</v>
      </c>
      <c r="I11" s="181">
        <v>0.30000000000000004</v>
      </c>
    </row>
    <row r="12" spans="2:9" x14ac:dyDescent="0.2">
      <c r="B12" s="92" t="s">
        <v>26</v>
      </c>
      <c r="C12" s="108" t="s">
        <v>219</v>
      </c>
      <c r="D12" s="180">
        <v>0</v>
      </c>
      <c r="E12" s="177">
        <v>0</v>
      </c>
      <c r="F12" s="177">
        <v>0</v>
      </c>
      <c r="G12" s="177">
        <v>0.3</v>
      </c>
      <c r="H12" s="177">
        <v>0.3</v>
      </c>
      <c r="I12" s="181">
        <v>0.3</v>
      </c>
    </row>
    <row r="13" spans="2:9" x14ac:dyDescent="0.2">
      <c r="B13" s="92" t="s">
        <v>26</v>
      </c>
      <c r="C13" s="108" t="s">
        <v>144</v>
      </c>
      <c r="D13" s="180">
        <v>0</v>
      </c>
      <c r="E13" s="177">
        <v>0</v>
      </c>
      <c r="F13" s="177">
        <v>0</v>
      </c>
      <c r="G13" s="177">
        <v>0.2</v>
      </c>
      <c r="H13" s="177">
        <v>0.2</v>
      </c>
      <c r="I13" s="181">
        <v>0.2</v>
      </c>
    </row>
    <row r="14" spans="2:9" x14ac:dyDescent="0.2">
      <c r="B14" s="92" t="s">
        <v>5</v>
      </c>
      <c r="C14" s="108" t="s">
        <v>6</v>
      </c>
      <c r="D14" s="180">
        <v>1</v>
      </c>
      <c r="E14" s="177">
        <v>1</v>
      </c>
      <c r="F14" s="177">
        <v>1</v>
      </c>
      <c r="G14" s="177">
        <v>0</v>
      </c>
      <c r="H14" s="177">
        <v>0</v>
      </c>
      <c r="I14" s="181">
        <v>0</v>
      </c>
    </row>
    <row r="15" spans="2:9" x14ac:dyDescent="0.2">
      <c r="B15" s="92" t="s">
        <v>5</v>
      </c>
      <c r="C15" s="108" t="s">
        <v>136</v>
      </c>
      <c r="D15" s="180">
        <v>0</v>
      </c>
      <c r="E15" s="177">
        <v>0</v>
      </c>
      <c r="F15" s="177">
        <v>0</v>
      </c>
      <c r="G15" s="177">
        <v>0</v>
      </c>
      <c r="H15" s="177">
        <v>0</v>
      </c>
      <c r="I15" s="181">
        <v>0</v>
      </c>
    </row>
    <row r="16" spans="2:9" x14ac:dyDescent="0.2">
      <c r="B16" s="92" t="s">
        <v>5</v>
      </c>
      <c r="C16" s="109" t="s">
        <v>129</v>
      </c>
      <c r="D16" s="182">
        <v>1</v>
      </c>
      <c r="E16" s="183">
        <v>1</v>
      </c>
      <c r="F16" s="183">
        <v>1</v>
      </c>
      <c r="G16" s="183">
        <v>0</v>
      </c>
      <c r="H16" s="183">
        <v>0</v>
      </c>
      <c r="I16" s="184">
        <v>0</v>
      </c>
    </row>
    <row r="17" spans="2:9" x14ac:dyDescent="0.2">
      <c r="B17" s="153" t="s">
        <v>5</v>
      </c>
      <c r="C17" s="154" t="s">
        <v>215</v>
      </c>
      <c r="D17" s="185">
        <v>0.2</v>
      </c>
      <c r="E17" s="186">
        <v>0.2</v>
      </c>
      <c r="F17" s="186">
        <v>0.2</v>
      </c>
      <c r="G17" s="186">
        <v>0</v>
      </c>
      <c r="H17" s="186">
        <v>0</v>
      </c>
      <c r="I17" s="187">
        <v>0</v>
      </c>
    </row>
    <row r="18" spans="2:9" ht="13.5" thickBot="1" x14ac:dyDescent="0.25">
      <c r="B18" s="153" t="s">
        <v>212</v>
      </c>
      <c r="C18" s="154" t="s">
        <v>213</v>
      </c>
      <c r="D18" s="188">
        <v>0.3</v>
      </c>
      <c r="E18" s="189">
        <v>0.3</v>
      </c>
      <c r="F18" s="189">
        <v>0.3</v>
      </c>
      <c r="G18" s="189">
        <v>0</v>
      </c>
      <c r="H18" s="189">
        <v>0</v>
      </c>
      <c r="I18" s="190">
        <v>0</v>
      </c>
    </row>
    <row r="19" spans="2:9" ht="13.5" thickBot="1" x14ac:dyDescent="0.25">
      <c r="B19" s="110" t="s">
        <v>38</v>
      </c>
      <c r="C19" s="111"/>
      <c r="D19" s="174">
        <f t="shared" ref="D19:I19" si="0">SUM(D10:D18)</f>
        <v>3</v>
      </c>
      <c r="E19" s="175">
        <f t="shared" si="0"/>
        <v>3</v>
      </c>
      <c r="F19" s="176">
        <f t="shared" si="0"/>
        <v>3</v>
      </c>
      <c r="G19" s="174">
        <f t="shared" si="0"/>
        <v>0.8</v>
      </c>
      <c r="H19" s="175">
        <f t="shared" si="0"/>
        <v>0.8</v>
      </c>
      <c r="I19" s="176">
        <f t="shared" si="0"/>
        <v>0.8</v>
      </c>
    </row>
    <row r="21" spans="2:9" x14ac:dyDescent="0.2">
      <c r="B21" s="32" t="s">
        <v>68</v>
      </c>
    </row>
    <row r="22" spans="2:9" ht="13.5" customHeight="1" x14ac:dyDescent="0.2">
      <c r="B22" s="112"/>
      <c r="C22" s="113"/>
      <c r="D22" s="218" t="s">
        <v>69</v>
      </c>
      <c r="E22" s="218"/>
      <c r="F22" s="218"/>
      <c r="G22" s="218" t="s">
        <v>160</v>
      </c>
      <c r="H22" s="218"/>
      <c r="I22" s="218"/>
    </row>
    <row r="23" spans="2:9" ht="13.5" thickBot="1" x14ac:dyDescent="0.25">
      <c r="B23" s="114" t="s">
        <v>170</v>
      </c>
      <c r="C23" s="115" t="s">
        <v>161</v>
      </c>
      <c r="D23" s="116" t="s">
        <v>22</v>
      </c>
      <c r="E23" s="117" t="s">
        <v>23</v>
      </c>
      <c r="F23" s="118" t="s">
        <v>24</v>
      </c>
      <c r="G23" s="116" t="s">
        <v>22</v>
      </c>
      <c r="H23" s="117" t="s">
        <v>23</v>
      </c>
      <c r="I23" s="118" t="s">
        <v>24</v>
      </c>
    </row>
    <row r="24" spans="2:9" ht="13.5" thickBot="1" x14ac:dyDescent="0.25">
      <c r="B24" s="145"/>
      <c r="C24" s="146"/>
      <c r="D24" s="147"/>
      <c r="E24" s="148"/>
      <c r="F24" s="149"/>
      <c r="G24" s="150"/>
      <c r="H24" s="151"/>
      <c r="I24" s="152"/>
    </row>
    <row r="29" spans="2:9" x14ac:dyDescent="0.2">
      <c r="B29" s="75"/>
    </row>
  </sheetData>
  <mergeCells count="4">
    <mergeCell ref="D8:F8"/>
    <mergeCell ref="G8:I8"/>
    <mergeCell ref="D22:F22"/>
    <mergeCell ref="G22:I22"/>
  </mergeCells>
  <phoneticPr fontId="8" type="noConversion"/>
  <pageMargins left="0.75" right="0.75" top="1" bottom="1" header="0.51180555555555551" footer="0.5118055555555555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P96"/>
  <sheetViews>
    <sheetView topLeftCell="A41" workbookViewId="0">
      <selection activeCell="B55" sqref="B55:F55"/>
    </sheetView>
  </sheetViews>
  <sheetFormatPr defaultColWidth="8.85546875" defaultRowHeight="12.75" x14ac:dyDescent="0.2"/>
  <cols>
    <col min="1" max="1" width="9.140625" style="1" customWidth="1"/>
    <col min="2" max="2" width="11.85546875" style="1" customWidth="1"/>
    <col min="3" max="3" width="22.85546875" style="1" customWidth="1"/>
    <col min="4" max="7" width="8.85546875" style="1"/>
    <col min="8" max="8" width="14.28515625" style="1" customWidth="1"/>
    <col min="9" max="10" width="8.85546875" style="1"/>
    <col min="11" max="11" width="13.42578125" style="1" customWidth="1"/>
    <col min="12" max="12" width="8.85546875" style="1"/>
    <col min="13" max="13" width="25.140625" style="1" customWidth="1"/>
    <col min="14" max="16384" width="8.85546875" style="1"/>
  </cols>
  <sheetData>
    <row r="2" spans="2:12" x14ac:dyDescent="0.2">
      <c r="B2" s="119" t="s">
        <v>84</v>
      </c>
      <c r="C2" s="120"/>
    </row>
    <row r="3" spans="2:12" x14ac:dyDescent="0.2">
      <c r="B3" s="121" t="s">
        <v>85</v>
      </c>
      <c r="C3" s="122" t="s">
        <v>57</v>
      </c>
    </row>
    <row r="4" spans="2:12" x14ac:dyDescent="0.2">
      <c r="B4" s="6" t="s">
        <v>166</v>
      </c>
      <c r="C4" s="100" t="str">
        <f>Metrics!B4</f>
        <v>Q216</v>
      </c>
    </row>
    <row r="5" spans="2:12" x14ac:dyDescent="0.2">
      <c r="B5" s="10" t="s">
        <v>168</v>
      </c>
      <c r="C5" s="101" t="str">
        <f>Metrics!B5</f>
        <v>Gareth Roy</v>
      </c>
    </row>
    <row r="7" spans="2:12" ht="13.5" thickBot="1" x14ac:dyDescent="0.25">
      <c r="B7" s="32" t="s">
        <v>86</v>
      </c>
    </row>
    <row r="8" spans="2:12" ht="18" customHeight="1" thickBot="1" x14ac:dyDescent="0.25">
      <c r="B8" s="157" t="s">
        <v>87</v>
      </c>
      <c r="C8" s="262" t="s">
        <v>88</v>
      </c>
      <c r="D8" s="262"/>
      <c r="E8" s="262"/>
      <c r="F8" s="262"/>
      <c r="G8" s="262"/>
      <c r="H8" s="263" t="s">
        <v>195</v>
      </c>
      <c r="I8" s="263"/>
      <c r="J8" s="263"/>
      <c r="K8" s="263"/>
      <c r="L8" s="264"/>
    </row>
    <row r="9" spans="2:12" ht="87" customHeight="1" thickTop="1" x14ac:dyDescent="0.2">
      <c r="B9" s="158" t="s">
        <v>36</v>
      </c>
      <c r="C9" s="254" t="s">
        <v>270</v>
      </c>
      <c r="D9" s="254"/>
      <c r="E9" s="254"/>
      <c r="F9" s="254"/>
      <c r="G9" s="254"/>
      <c r="H9" s="255" t="s">
        <v>271</v>
      </c>
      <c r="I9" s="255"/>
      <c r="J9" s="255"/>
      <c r="K9" s="255"/>
      <c r="L9" s="256"/>
    </row>
    <row r="10" spans="2:12" ht="129.94999999999999" customHeight="1" x14ac:dyDescent="0.2">
      <c r="B10" s="158" t="s">
        <v>39</v>
      </c>
      <c r="C10" s="254" t="s">
        <v>280</v>
      </c>
      <c r="D10" s="254"/>
      <c r="E10" s="254"/>
      <c r="F10" s="254"/>
      <c r="G10" s="254"/>
      <c r="H10" s="255" t="s">
        <v>281</v>
      </c>
      <c r="I10" s="255"/>
      <c r="J10" s="255"/>
      <c r="K10" s="255"/>
      <c r="L10" s="256"/>
    </row>
    <row r="11" spans="2:12" ht="107.1" customHeight="1" thickBot="1" x14ac:dyDescent="0.25">
      <c r="B11" s="159" t="s">
        <v>40</v>
      </c>
      <c r="C11" s="257" t="s">
        <v>264</v>
      </c>
      <c r="D11" s="257"/>
      <c r="E11" s="257"/>
      <c r="F11" s="257"/>
      <c r="G11" s="257"/>
      <c r="H11" s="258" t="s">
        <v>302</v>
      </c>
      <c r="I11" s="258"/>
      <c r="J11" s="258"/>
      <c r="K11" s="258"/>
      <c r="L11" s="259"/>
    </row>
    <row r="12" spans="2:12" ht="12.75" hidden="1" customHeight="1" x14ac:dyDescent="0.2">
      <c r="B12" s="156">
        <f>Resources!A15</f>
        <v>0</v>
      </c>
      <c r="C12" s="260"/>
      <c r="D12" s="260"/>
      <c r="E12" s="260"/>
      <c r="F12" s="260"/>
      <c r="G12" s="260"/>
      <c r="H12" s="261"/>
      <c r="I12" s="261"/>
      <c r="J12" s="261"/>
      <c r="K12" s="261"/>
      <c r="L12" s="261"/>
    </row>
    <row r="13" spans="2:12" ht="12.75" hidden="1" customHeight="1" x14ac:dyDescent="0.2">
      <c r="B13" s="123">
        <f>Resources!A16</f>
        <v>0</v>
      </c>
      <c r="C13" s="254"/>
      <c r="D13" s="254"/>
      <c r="E13" s="254"/>
      <c r="F13" s="254"/>
      <c r="G13" s="254"/>
      <c r="H13" s="255"/>
      <c r="I13" s="255"/>
      <c r="J13" s="255"/>
      <c r="K13" s="255"/>
      <c r="L13" s="255"/>
    </row>
    <row r="14" spans="2:12" ht="12.75" hidden="1" customHeight="1" x14ac:dyDescent="0.2">
      <c r="B14" s="124" t="s">
        <v>67</v>
      </c>
      <c r="C14" s="269"/>
      <c r="D14" s="269"/>
      <c r="E14" s="269"/>
      <c r="F14" s="269"/>
      <c r="G14" s="269"/>
      <c r="H14" s="270"/>
      <c r="I14" s="270"/>
      <c r="J14" s="270"/>
      <c r="K14" s="270"/>
      <c r="L14" s="270"/>
    </row>
    <row r="15" spans="2:12" x14ac:dyDescent="0.2">
      <c r="B15" s="1" t="s">
        <v>125</v>
      </c>
    </row>
    <row r="17" spans="2:13" ht="13.5" thickBot="1" x14ac:dyDescent="0.25">
      <c r="B17" s="32" t="s">
        <v>108</v>
      </c>
    </row>
    <row r="18" spans="2:13" ht="13.5" thickBot="1" x14ac:dyDescent="0.25">
      <c r="B18" s="276" t="s">
        <v>109</v>
      </c>
      <c r="C18" s="277"/>
      <c r="D18" s="277"/>
      <c r="E18" s="277"/>
      <c r="F18" s="278"/>
      <c r="G18" s="271" t="s">
        <v>110</v>
      </c>
      <c r="H18" s="271"/>
      <c r="I18" s="271"/>
      <c r="J18" s="271"/>
      <c r="K18" s="272"/>
    </row>
    <row r="19" spans="2:13" ht="36" customHeight="1" thickBot="1" x14ac:dyDescent="0.25">
      <c r="B19" s="273" t="s">
        <v>208</v>
      </c>
      <c r="C19" s="274"/>
      <c r="D19" s="274"/>
      <c r="E19" s="274"/>
      <c r="F19" s="275"/>
      <c r="G19" s="265" t="s">
        <v>216</v>
      </c>
      <c r="H19" s="265"/>
      <c r="I19" s="265"/>
      <c r="J19" s="265"/>
      <c r="K19" s="266"/>
      <c r="M19"/>
    </row>
    <row r="20" spans="2:13" ht="15" customHeight="1" x14ac:dyDescent="0.2">
      <c r="B20" s="125"/>
      <c r="C20" s="125"/>
      <c r="D20" s="125"/>
      <c r="E20" s="125"/>
      <c r="F20" s="125"/>
      <c r="G20" s="125"/>
      <c r="H20" s="125"/>
      <c r="I20" s="125"/>
      <c r="J20" s="125"/>
      <c r="K20" s="125"/>
    </row>
    <row r="22" spans="2:13" ht="12.75" customHeight="1" x14ac:dyDescent="0.2">
      <c r="B22" s="32" t="s">
        <v>209</v>
      </c>
    </row>
    <row r="23" spans="2:13" ht="13.5" thickBot="1" x14ac:dyDescent="0.25">
      <c r="B23" s="267" t="s">
        <v>109</v>
      </c>
      <c r="C23" s="267"/>
      <c r="D23" s="267"/>
      <c r="E23" s="267"/>
      <c r="F23" s="267"/>
      <c r="G23" s="268" t="s">
        <v>110</v>
      </c>
      <c r="H23" s="268"/>
      <c r="I23" s="268"/>
      <c r="J23" s="268"/>
      <c r="K23" s="268"/>
    </row>
    <row r="24" spans="2:13" ht="75.95" customHeight="1" x14ac:dyDescent="0.2">
      <c r="B24" s="282" t="s">
        <v>245</v>
      </c>
      <c r="C24" s="282"/>
      <c r="D24" s="282"/>
      <c r="E24" s="282"/>
      <c r="F24" s="282"/>
      <c r="G24" s="283" t="s">
        <v>246</v>
      </c>
      <c r="H24" s="283"/>
      <c r="I24" s="283"/>
      <c r="J24" s="283"/>
      <c r="K24" s="283"/>
    </row>
    <row r="25" spans="2:13" ht="36" customHeight="1" x14ac:dyDescent="0.2">
      <c r="B25" s="284" t="s">
        <v>235</v>
      </c>
      <c r="C25" s="284"/>
      <c r="D25" s="284"/>
      <c r="E25" s="284"/>
      <c r="F25" s="284"/>
      <c r="G25" s="285" t="s">
        <v>236</v>
      </c>
      <c r="H25" s="285"/>
      <c r="I25" s="285"/>
      <c r="J25" s="285"/>
      <c r="K25" s="285"/>
    </row>
    <row r="26" spans="2:13" ht="36" customHeight="1" thickBot="1" x14ac:dyDescent="0.25">
      <c r="B26" s="286" t="s">
        <v>67</v>
      </c>
      <c r="C26" s="286"/>
      <c r="D26" s="286"/>
      <c r="E26" s="286"/>
      <c r="F26" s="286"/>
      <c r="G26" s="287"/>
      <c r="H26" s="287"/>
      <c r="I26" s="287"/>
      <c r="J26" s="287"/>
      <c r="K26" s="287"/>
    </row>
    <row r="27" spans="2:13" ht="25.5" customHeight="1" x14ac:dyDescent="0.2">
      <c r="B27" s="288"/>
      <c r="C27" s="288"/>
      <c r="D27" s="288"/>
      <c r="E27" s="288"/>
      <c r="F27" s="288"/>
      <c r="G27" s="288"/>
      <c r="H27" s="288"/>
      <c r="I27" s="288"/>
      <c r="J27" s="288"/>
      <c r="K27" s="288"/>
    </row>
    <row r="28" spans="2:13" ht="25.5" customHeight="1" x14ac:dyDescent="0.2">
      <c r="B28" s="125"/>
      <c r="C28" s="126"/>
      <c r="D28" s="126"/>
      <c r="E28" s="126"/>
      <c r="F28" s="126"/>
      <c r="G28" s="125"/>
      <c r="H28" s="126"/>
      <c r="I28" s="126"/>
      <c r="J28" s="126"/>
      <c r="K28" s="126"/>
    </row>
    <row r="30" spans="2:13" ht="13.5" thickBot="1" x14ac:dyDescent="0.25">
      <c r="B30" s="32" t="s">
        <v>90</v>
      </c>
    </row>
    <row r="31" spans="2:13" x14ac:dyDescent="0.2">
      <c r="B31" s="249" t="s">
        <v>91</v>
      </c>
      <c r="C31" s="289"/>
      <c r="D31" s="289"/>
      <c r="E31" s="289"/>
      <c r="F31" s="289"/>
      <c r="G31" s="279" t="s">
        <v>174</v>
      </c>
      <c r="H31" s="279"/>
      <c r="I31" s="280" t="s">
        <v>175</v>
      </c>
      <c r="J31" s="280"/>
      <c r="K31" s="280"/>
      <c r="L31" s="280"/>
      <c r="M31" s="281"/>
    </row>
    <row r="32" spans="2:13" ht="24.95" customHeight="1" x14ac:dyDescent="0.2">
      <c r="B32" s="239" t="s">
        <v>232</v>
      </c>
      <c r="C32" s="243"/>
      <c r="D32" s="243"/>
      <c r="E32" s="243"/>
      <c r="F32" s="243"/>
      <c r="G32" s="241" t="s">
        <v>233</v>
      </c>
      <c r="H32" s="242"/>
      <c r="I32" s="243" t="s">
        <v>303</v>
      </c>
      <c r="J32" s="243"/>
      <c r="K32" s="243"/>
      <c r="L32" s="243"/>
      <c r="M32" s="244"/>
    </row>
    <row r="33" spans="2:13" ht="26.1" customHeight="1" x14ac:dyDescent="0.2">
      <c r="B33" s="239" t="s">
        <v>234</v>
      </c>
      <c r="C33" s="240"/>
      <c r="D33" s="240"/>
      <c r="E33" s="240"/>
      <c r="F33" s="240"/>
      <c r="G33" s="241" t="s">
        <v>233</v>
      </c>
      <c r="H33" s="242"/>
      <c r="I33" s="245" t="s">
        <v>254</v>
      </c>
      <c r="J33" s="246"/>
      <c r="K33" s="246"/>
      <c r="L33" s="246"/>
      <c r="M33" s="247"/>
    </row>
    <row r="34" spans="2:13" ht="32.1" customHeight="1" x14ac:dyDescent="0.2">
      <c r="B34" s="248" t="s">
        <v>255</v>
      </c>
      <c r="C34" s="240"/>
      <c r="D34" s="240"/>
      <c r="E34" s="240"/>
      <c r="F34" s="240"/>
      <c r="G34" s="241" t="s">
        <v>233</v>
      </c>
      <c r="H34" s="242"/>
      <c r="I34" s="243" t="s">
        <v>256</v>
      </c>
      <c r="J34" s="243"/>
      <c r="K34" s="243"/>
      <c r="L34" s="243"/>
      <c r="M34" s="244"/>
    </row>
    <row r="35" spans="2:13" ht="36" customHeight="1" x14ac:dyDescent="0.2">
      <c r="B35" s="239" t="s">
        <v>242</v>
      </c>
      <c r="C35" s="243"/>
      <c r="D35" s="243"/>
      <c r="E35" s="243"/>
      <c r="F35" s="243"/>
      <c r="G35" s="242">
        <v>42551</v>
      </c>
      <c r="H35" s="242"/>
      <c r="I35" s="243" t="s">
        <v>273</v>
      </c>
      <c r="J35" s="243"/>
      <c r="K35" s="243"/>
      <c r="L35" s="243"/>
      <c r="M35" s="244"/>
    </row>
    <row r="36" spans="2:13" ht="36" customHeight="1" x14ac:dyDescent="0.2">
      <c r="B36" s="239" t="s">
        <v>240</v>
      </c>
      <c r="C36" s="243"/>
      <c r="D36" s="243"/>
      <c r="E36" s="243"/>
      <c r="F36" s="243"/>
      <c r="G36" s="242">
        <v>42551</v>
      </c>
      <c r="H36" s="242"/>
      <c r="I36" s="243" t="s">
        <v>272</v>
      </c>
      <c r="J36" s="243"/>
      <c r="K36" s="243"/>
      <c r="L36" s="243"/>
      <c r="M36" s="244"/>
    </row>
    <row r="37" spans="2:13" ht="36" customHeight="1" x14ac:dyDescent="0.2">
      <c r="B37" s="239" t="s">
        <v>241</v>
      </c>
      <c r="C37" s="243"/>
      <c r="D37" s="243"/>
      <c r="E37" s="243"/>
      <c r="F37" s="243"/>
      <c r="G37" s="242">
        <v>42551</v>
      </c>
      <c r="H37" s="242"/>
      <c r="I37" s="245" t="s">
        <v>274</v>
      </c>
      <c r="J37" s="246"/>
      <c r="K37" s="246"/>
      <c r="L37" s="246"/>
      <c r="M37" s="247"/>
    </row>
    <row r="38" spans="2:13" ht="36" customHeight="1" x14ac:dyDescent="0.2">
      <c r="B38" s="239" t="s">
        <v>251</v>
      </c>
      <c r="C38" s="243"/>
      <c r="D38" s="243"/>
      <c r="E38" s="243"/>
      <c r="F38" s="243"/>
      <c r="G38" s="242">
        <v>42551</v>
      </c>
      <c r="H38" s="242"/>
      <c r="I38" s="245" t="s">
        <v>282</v>
      </c>
      <c r="J38" s="246"/>
      <c r="K38" s="246"/>
      <c r="L38" s="246"/>
      <c r="M38" s="247"/>
    </row>
    <row r="39" spans="2:13" ht="36" customHeight="1" x14ac:dyDescent="0.2">
      <c r="B39" s="239" t="s">
        <v>247</v>
      </c>
      <c r="C39" s="243"/>
      <c r="D39" s="243"/>
      <c r="E39" s="243"/>
      <c r="F39" s="243"/>
      <c r="G39" s="242">
        <v>42522</v>
      </c>
      <c r="H39" s="242"/>
      <c r="I39" s="245" t="s">
        <v>283</v>
      </c>
      <c r="J39" s="246"/>
      <c r="K39" s="246"/>
      <c r="L39" s="246"/>
      <c r="M39" s="247"/>
    </row>
    <row r="40" spans="2:13" ht="36" customHeight="1" x14ac:dyDescent="0.2">
      <c r="B40" s="239" t="s">
        <v>248</v>
      </c>
      <c r="C40" s="243"/>
      <c r="D40" s="243"/>
      <c r="E40" s="243"/>
      <c r="F40" s="243"/>
      <c r="G40" s="242">
        <v>42552</v>
      </c>
      <c r="H40" s="242"/>
      <c r="I40" s="245" t="s">
        <v>284</v>
      </c>
      <c r="J40" s="246"/>
      <c r="K40" s="246"/>
      <c r="L40" s="246"/>
      <c r="M40" s="247"/>
    </row>
    <row r="41" spans="2:13" ht="36" customHeight="1" x14ac:dyDescent="0.2">
      <c r="B41" s="239" t="s">
        <v>249</v>
      </c>
      <c r="C41" s="243"/>
      <c r="D41" s="243"/>
      <c r="E41" s="243"/>
      <c r="F41" s="243"/>
      <c r="G41" s="242">
        <v>42614</v>
      </c>
      <c r="H41" s="242"/>
      <c r="I41" s="245" t="s">
        <v>285</v>
      </c>
      <c r="J41" s="246"/>
      <c r="K41" s="246"/>
      <c r="L41" s="246"/>
      <c r="M41" s="247"/>
    </row>
    <row r="42" spans="2:13" ht="36" customHeight="1" thickBot="1" x14ac:dyDescent="0.25">
      <c r="B42" s="290" t="s">
        <v>250</v>
      </c>
      <c r="C42" s="291"/>
      <c r="D42" s="291"/>
      <c r="E42" s="291"/>
      <c r="F42" s="291"/>
      <c r="G42" s="293">
        <v>42644</v>
      </c>
      <c r="H42" s="293"/>
      <c r="I42" s="291" t="s">
        <v>286</v>
      </c>
      <c r="J42" s="291"/>
      <c r="K42" s="291"/>
      <c r="L42" s="291"/>
      <c r="M42" s="294"/>
    </row>
    <row r="43" spans="2:13" ht="30.75" customHeight="1" thickBot="1" x14ac:dyDescent="0.25">
      <c r="B43" s="32" t="s">
        <v>192</v>
      </c>
    </row>
    <row r="44" spans="2:13" ht="28.5" customHeight="1" x14ac:dyDescent="0.2">
      <c r="B44" s="249" t="s">
        <v>91</v>
      </c>
      <c r="C44" s="250"/>
      <c r="D44" s="250"/>
      <c r="E44" s="250"/>
      <c r="F44" s="251"/>
      <c r="G44" s="252" t="s">
        <v>174</v>
      </c>
      <c r="H44" s="251"/>
      <c r="I44" s="252" t="s">
        <v>175</v>
      </c>
      <c r="J44" s="250"/>
      <c r="K44" s="250"/>
      <c r="L44" s="250"/>
      <c r="M44" s="253"/>
    </row>
    <row r="45" spans="2:13" ht="36" customHeight="1" x14ac:dyDescent="0.2">
      <c r="B45" s="239" t="s">
        <v>265</v>
      </c>
      <c r="C45" s="243"/>
      <c r="D45" s="243"/>
      <c r="E45" s="243"/>
      <c r="F45" s="243"/>
      <c r="G45" s="241">
        <v>42614</v>
      </c>
      <c r="H45" s="242"/>
      <c r="I45" s="243" t="s">
        <v>266</v>
      </c>
      <c r="J45" s="243"/>
      <c r="K45" s="243"/>
      <c r="L45" s="243"/>
      <c r="M45" s="244"/>
    </row>
    <row r="46" spans="2:13" ht="36" customHeight="1" x14ac:dyDescent="0.2">
      <c r="B46" s="239" t="s">
        <v>267</v>
      </c>
      <c r="C46" s="240"/>
      <c r="D46" s="240"/>
      <c r="E46" s="240"/>
      <c r="F46" s="240"/>
      <c r="G46" s="241">
        <v>42614</v>
      </c>
      <c r="H46" s="242"/>
      <c r="I46" s="243" t="s">
        <v>268</v>
      </c>
      <c r="J46" s="243"/>
      <c r="K46" s="243"/>
      <c r="L46" s="243"/>
      <c r="M46" s="244"/>
    </row>
    <row r="47" spans="2:13" ht="36" customHeight="1" x14ac:dyDescent="0.2">
      <c r="B47" s="248" t="s">
        <v>269</v>
      </c>
      <c r="C47" s="240"/>
      <c r="D47" s="240"/>
      <c r="E47" s="240"/>
      <c r="F47" s="240"/>
      <c r="G47" s="241">
        <v>42614</v>
      </c>
      <c r="H47" s="242"/>
      <c r="I47" s="243" t="s">
        <v>304</v>
      </c>
      <c r="J47" s="243"/>
      <c r="K47" s="243"/>
      <c r="L47" s="243"/>
      <c r="M47" s="244"/>
    </row>
    <row r="48" spans="2:13" ht="36" customHeight="1" x14ac:dyDescent="0.2">
      <c r="B48" s="239" t="s">
        <v>275</v>
      </c>
      <c r="C48" s="243"/>
      <c r="D48" s="243"/>
      <c r="E48" s="243"/>
      <c r="F48" s="243"/>
      <c r="G48" s="242">
        <v>42614</v>
      </c>
      <c r="H48" s="242"/>
      <c r="I48" s="243" t="s">
        <v>276</v>
      </c>
      <c r="J48" s="243"/>
      <c r="K48" s="243"/>
      <c r="L48" s="243"/>
      <c r="M48" s="244"/>
    </row>
    <row r="49" spans="2:13" ht="36" customHeight="1" x14ac:dyDescent="0.2">
      <c r="B49" s="239" t="s">
        <v>277</v>
      </c>
      <c r="C49" s="243"/>
      <c r="D49" s="243"/>
      <c r="E49" s="243"/>
      <c r="F49" s="243"/>
      <c r="G49" s="242">
        <v>42614</v>
      </c>
      <c r="H49" s="242"/>
      <c r="I49" s="243" t="s">
        <v>278</v>
      </c>
      <c r="J49" s="243"/>
      <c r="K49" s="243"/>
      <c r="L49" s="243"/>
      <c r="M49" s="244"/>
    </row>
    <row r="50" spans="2:13" ht="36" customHeight="1" x14ac:dyDescent="0.2">
      <c r="B50" s="239" t="s">
        <v>251</v>
      </c>
      <c r="C50" s="243"/>
      <c r="D50" s="243"/>
      <c r="E50" s="243"/>
      <c r="F50" s="243"/>
      <c r="G50" s="242">
        <v>42614</v>
      </c>
      <c r="H50" s="242"/>
      <c r="I50" s="243" t="s">
        <v>288</v>
      </c>
      <c r="J50" s="243"/>
      <c r="K50" s="243"/>
      <c r="L50" s="243"/>
      <c r="M50" s="244"/>
    </row>
    <row r="51" spans="2:13" ht="36" customHeight="1" x14ac:dyDescent="0.2">
      <c r="B51" s="239" t="s">
        <v>247</v>
      </c>
      <c r="C51" s="243"/>
      <c r="D51" s="243"/>
      <c r="E51" s="243"/>
      <c r="F51" s="243"/>
      <c r="G51" s="242">
        <v>42613</v>
      </c>
      <c r="H51" s="242"/>
      <c r="I51" s="243" t="s">
        <v>287</v>
      </c>
      <c r="J51" s="243"/>
      <c r="K51" s="243"/>
      <c r="L51" s="243"/>
      <c r="M51" s="244"/>
    </row>
    <row r="52" spans="2:13" ht="36" customHeight="1" x14ac:dyDescent="0.2">
      <c r="B52" s="239" t="s">
        <v>248</v>
      </c>
      <c r="C52" s="243"/>
      <c r="D52" s="243"/>
      <c r="E52" s="243"/>
      <c r="F52" s="243"/>
      <c r="G52" s="242">
        <v>42614</v>
      </c>
      <c r="H52" s="242"/>
      <c r="I52" s="243" t="s">
        <v>289</v>
      </c>
      <c r="J52" s="243"/>
      <c r="K52" s="243"/>
      <c r="L52" s="243"/>
      <c r="M52" s="244"/>
    </row>
    <row r="53" spans="2:13" ht="36" customHeight="1" x14ac:dyDescent="0.2">
      <c r="B53" s="239" t="s">
        <v>249</v>
      </c>
      <c r="C53" s="243"/>
      <c r="D53" s="243"/>
      <c r="E53" s="243"/>
      <c r="F53" s="243"/>
      <c r="G53" s="242">
        <v>42613</v>
      </c>
      <c r="H53" s="242"/>
      <c r="I53" s="243" t="s">
        <v>290</v>
      </c>
      <c r="J53" s="243"/>
      <c r="K53" s="243"/>
      <c r="L53" s="243"/>
      <c r="M53" s="244"/>
    </row>
    <row r="54" spans="2:13" ht="36" customHeight="1" thickBot="1" x14ac:dyDescent="0.25">
      <c r="B54" s="298" t="s">
        <v>291</v>
      </c>
      <c r="C54" s="299"/>
      <c r="D54" s="299"/>
      <c r="E54" s="299"/>
      <c r="F54" s="299"/>
      <c r="G54" s="292" t="s">
        <v>294</v>
      </c>
      <c r="H54" s="293"/>
      <c r="I54" s="243" t="s">
        <v>305</v>
      </c>
      <c r="J54" s="243"/>
      <c r="K54" s="243"/>
      <c r="L54" s="243"/>
      <c r="M54" s="244"/>
    </row>
    <row r="55" spans="2:13" ht="36" customHeight="1" thickBot="1" x14ac:dyDescent="0.25">
      <c r="B55" s="355" t="s">
        <v>307</v>
      </c>
      <c r="C55" s="246"/>
      <c r="D55" s="246"/>
      <c r="E55" s="246"/>
      <c r="F55" s="356"/>
      <c r="G55" s="292" t="s">
        <v>294</v>
      </c>
      <c r="H55" s="293"/>
      <c r="I55" s="245" t="s">
        <v>306</v>
      </c>
      <c r="J55" s="246"/>
      <c r="K55" s="246"/>
      <c r="L55" s="246"/>
      <c r="M55" s="247"/>
    </row>
    <row r="56" spans="2:13" ht="36" customHeight="1" thickBot="1" x14ac:dyDescent="0.25">
      <c r="B56" s="295" t="s">
        <v>293</v>
      </c>
      <c r="C56" s="296"/>
      <c r="D56" s="296"/>
      <c r="E56" s="296"/>
      <c r="F56" s="297"/>
      <c r="G56" s="292" t="s">
        <v>294</v>
      </c>
      <c r="H56" s="293"/>
      <c r="I56" s="245" t="s">
        <v>295</v>
      </c>
      <c r="J56" s="246"/>
      <c r="K56" s="246"/>
      <c r="L56" s="246"/>
      <c r="M56" s="247"/>
    </row>
    <row r="57" spans="2:13" ht="36" customHeight="1" thickBot="1" x14ac:dyDescent="0.25">
      <c r="B57" s="290" t="s">
        <v>250</v>
      </c>
      <c r="C57" s="291"/>
      <c r="D57" s="291"/>
      <c r="E57" s="291"/>
      <c r="F57" s="291"/>
      <c r="G57" s="292" t="s">
        <v>294</v>
      </c>
      <c r="H57" s="293"/>
      <c r="I57" s="291" t="s">
        <v>292</v>
      </c>
      <c r="J57" s="291"/>
      <c r="K57" s="291"/>
      <c r="L57" s="291"/>
      <c r="M57" s="294"/>
    </row>
    <row r="58" spans="2:13" ht="12.95" customHeight="1" x14ac:dyDescent="0.2"/>
    <row r="59" spans="2:13" ht="13.5" thickBot="1" x14ac:dyDescent="0.25">
      <c r="B59" s="138" t="s">
        <v>89</v>
      </c>
      <c r="C59"/>
      <c r="D59"/>
      <c r="E59"/>
      <c r="F59"/>
      <c r="G59"/>
      <c r="H59"/>
      <c r="I59"/>
      <c r="J59"/>
      <c r="K59"/>
      <c r="L59"/>
      <c r="M59"/>
    </row>
    <row r="60" spans="2:13" ht="13.5" thickBot="1" x14ac:dyDescent="0.25">
      <c r="B60" s="306" t="s">
        <v>28</v>
      </c>
      <c r="C60" s="307"/>
      <c r="D60" s="307"/>
      <c r="E60" s="307"/>
      <c r="F60" s="307"/>
      <c r="G60" s="308" t="s">
        <v>29</v>
      </c>
      <c r="H60" s="309"/>
      <c r="I60" s="308" t="s">
        <v>30</v>
      </c>
      <c r="J60" s="307"/>
      <c r="K60" s="307"/>
      <c r="L60" s="307"/>
      <c r="M60" s="310"/>
    </row>
    <row r="61" spans="2:13" ht="24.95" customHeight="1" thickBot="1" x14ac:dyDescent="0.25">
      <c r="B61" s="357"/>
      <c r="C61" s="358"/>
      <c r="D61" s="358"/>
      <c r="E61" s="358"/>
      <c r="F61" s="359"/>
      <c r="G61" s="228"/>
      <c r="H61" s="229"/>
      <c r="I61" s="227"/>
      <c r="J61" s="229"/>
      <c r="K61" s="229"/>
      <c r="L61" s="229"/>
      <c r="M61" s="230"/>
    </row>
    <row r="62" spans="2:13" ht="13.5" thickBot="1" x14ac:dyDescent="0.25">
      <c r="B62" s="306" t="s">
        <v>31</v>
      </c>
      <c r="C62" s="307"/>
      <c r="D62" s="307"/>
      <c r="E62" s="307"/>
      <c r="F62" s="307"/>
      <c r="G62" s="308" t="s">
        <v>29</v>
      </c>
      <c r="H62" s="309"/>
      <c r="I62" s="308" t="s">
        <v>30</v>
      </c>
      <c r="J62" s="307"/>
      <c r="K62" s="307"/>
      <c r="L62" s="307"/>
      <c r="M62" s="310"/>
    </row>
    <row r="63" spans="2:13" ht="32.1" customHeight="1" thickBot="1" x14ac:dyDescent="0.25">
      <c r="B63" s="351" t="s">
        <v>243</v>
      </c>
      <c r="C63" s="229"/>
      <c r="D63" s="229"/>
      <c r="E63" s="229"/>
      <c r="F63" s="229"/>
      <c r="G63" s="228" t="s">
        <v>244</v>
      </c>
      <c r="H63" s="229"/>
      <c r="I63" s="352" t="s">
        <v>301</v>
      </c>
      <c r="J63" s="353"/>
      <c r="K63" s="353"/>
      <c r="L63" s="353"/>
      <c r="M63" s="354"/>
    </row>
    <row r="64" spans="2:13" ht="32.1" customHeight="1" thickBot="1" x14ac:dyDescent="0.25">
      <c r="B64" s="351" t="s">
        <v>299</v>
      </c>
      <c r="C64" s="229"/>
      <c r="D64" s="229"/>
      <c r="E64" s="229"/>
      <c r="F64" s="229"/>
      <c r="G64" s="228" t="s">
        <v>244</v>
      </c>
      <c r="H64" s="229"/>
      <c r="I64" s="352" t="s">
        <v>300</v>
      </c>
      <c r="J64" s="353"/>
      <c r="K64" s="353"/>
      <c r="L64" s="353"/>
      <c r="M64" s="354"/>
    </row>
    <row r="65" spans="2:13" ht="13.5" thickBot="1" x14ac:dyDescent="0.25">
      <c r="B65" s="306" t="s">
        <v>32</v>
      </c>
      <c r="C65" s="307"/>
      <c r="D65" s="307"/>
      <c r="E65" s="307"/>
      <c r="F65" s="307"/>
      <c r="G65" s="308" t="s">
        <v>29</v>
      </c>
      <c r="H65" s="309"/>
      <c r="I65" s="308" t="s">
        <v>30</v>
      </c>
      <c r="J65" s="307"/>
      <c r="K65" s="307"/>
      <c r="L65" s="307"/>
      <c r="M65" s="310"/>
    </row>
    <row r="66" spans="2:13" ht="18.95" customHeight="1" thickBot="1" x14ac:dyDescent="0.25">
      <c r="B66" s="300" t="s">
        <v>80</v>
      </c>
      <c r="C66" s="229"/>
      <c r="D66" s="229"/>
      <c r="E66" s="229"/>
      <c r="F66" s="229"/>
      <c r="G66" s="228"/>
      <c r="H66" s="229"/>
      <c r="I66" s="301"/>
      <c r="J66" s="302"/>
      <c r="K66" s="302"/>
      <c r="L66" s="302"/>
      <c r="M66" s="303"/>
    </row>
    <row r="67" spans="2:13" ht="13.5" thickBot="1" x14ac:dyDescent="0.25">
      <c r="B67" s="306" t="s">
        <v>33</v>
      </c>
      <c r="C67" s="307"/>
      <c r="D67" s="307"/>
      <c r="E67" s="307"/>
      <c r="F67" s="307"/>
      <c r="G67" s="308" t="s">
        <v>29</v>
      </c>
      <c r="H67" s="309"/>
      <c r="I67" s="308" t="s">
        <v>30</v>
      </c>
      <c r="J67" s="307"/>
      <c r="K67" s="307"/>
      <c r="L67" s="307"/>
      <c r="M67" s="310"/>
    </row>
    <row r="68" spans="2:13" ht="30.95" customHeight="1" thickBot="1" x14ac:dyDescent="0.25">
      <c r="B68" s="328"/>
      <c r="C68" s="329"/>
      <c r="D68" s="329"/>
      <c r="E68" s="329"/>
      <c r="F68" s="330"/>
      <c r="G68" s="228"/>
      <c r="H68" s="229"/>
      <c r="I68" s="301"/>
      <c r="J68" s="302"/>
      <c r="K68" s="302"/>
      <c r="L68" s="302"/>
      <c r="M68" s="303"/>
    </row>
    <row r="69" spans="2:13" ht="13.5" thickBot="1" x14ac:dyDescent="0.25">
      <c r="B69" s="316" t="s">
        <v>34</v>
      </c>
      <c r="C69" s="317"/>
      <c r="D69" s="317"/>
      <c r="E69" s="317"/>
      <c r="F69" s="317"/>
      <c r="G69" s="318" t="s">
        <v>29</v>
      </c>
      <c r="H69" s="319"/>
      <c r="I69" s="318" t="s">
        <v>30</v>
      </c>
      <c r="J69" s="317"/>
      <c r="K69" s="317"/>
      <c r="L69" s="317"/>
      <c r="M69" s="320"/>
    </row>
    <row r="70" spans="2:13" ht="27" customHeight="1" x14ac:dyDescent="0.2">
      <c r="B70" s="326" t="s">
        <v>237</v>
      </c>
      <c r="C70" s="327"/>
      <c r="D70" s="327"/>
      <c r="E70" s="327"/>
      <c r="F70" s="327"/>
      <c r="G70" s="324">
        <v>42501</v>
      </c>
      <c r="H70" s="325"/>
      <c r="I70" s="321" t="s">
        <v>238</v>
      </c>
      <c r="J70" s="322"/>
      <c r="K70" s="322"/>
      <c r="L70" s="322"/>
      <c r="M70" s="323"/>
    </row>
    <row r="71" spans="2:13" ht="26.1" customHeight="1" x14ac:dyDescent="0.2">
      <c r="B71" s="226" t="s">
        <v>257</v>
      </c>
      <c r="C71" s="227"/>
      <c r="D71" s="227"/>
      <c r="E71" s="227"/>
      <c r="F71" s="227"/>
      <c r="G71" s="228">
        <v>42543</v>
      </c>
      <c r="H71" s="228"/>
      <c r="I71" s="229" t="s">
        <v>222</v>
      </c>
      <c r="J71" s="229"/>
      <c r="K71" s="229"/>
      <c r="L71" s="229"/>
      <c r="M71" s="230"/>
    </row>
    <row r="72" spans="2:13" ht="24.95" customHeight="1" x14ac:dyDescent="0.2">
      <c r="B72" s="226" t="s">
        <v>258</v>
      </c>
      <c r="C72" s="227"/>
      <c r="D72" s="227"/>
      <c r="E72" s="227"/>
      <c r="F72" s="227"/>
      <c r="G72" s="228">
        <v>42543</v>
      </c>
      <c r="H72" s="228"/>
      <c r="I72" s="229" t="s">
        <v>222</v>
      </c>
      <c r="J72" s="229"/>
      <c r="K72" s="229"/>
      <c r="L72" s="229"/>
      <c r="M72" s="230"/>
    </row>
    <row r="73" spans="2:13" ht="24.95" customHeight="1" x14ac:dyDescent="0.2">
      <c r="B73" s="226" t="s">
        <v>259</v>
      </c>
      <c r="C73" s="227"/>
      <c r="D73" s="227"/>
      <c r="E73" s="227"/>
      <c r="F73" s="227"/>
      <c r="G73" s="228">
        <v>42544</v>
      </c>
      <c r="H73" s="228"/>
      <c r="I73" s="229" t="s">
        <v>222</v>
      </c>
      <c r="J73" s="229"/>
      <c r="K73" s="229"/>
      <c r="L73" s="229"/>
      <c r="M73" s="230"/>
    </row>
    <row r="74" spans="2:13" ht="24.95" customHeight="1" x14ac:dyDescent="0.2">
      <c r="B74" s="231" t="s">
        <v>260</v>
      </c>
      <c r="C74" s="232"/>
      <c r="D74" s="232"/>
      <c r="E74" s="232"/>
      <c r="F74" s="233"/>
      <c r="G74" s="234">
        <v>42543</v>
      </c>
      <c r="H74" s="235"/>
      <c r="I74" s="236" t="s">
        <v>261</v>
      </c>
      <c r="J74" s="237"/>
      <c r="K74" s="237"/>
      <c r="L74" s="237"/>
      <c r="M74" s="238"/>
    </row>
    <row r="75" spans="2:13" ht="24.95" customHeight="1" x14ac:dyDescent="0.2">
      <c r="B75" s="231" t="s">
        <v>262</v>
      </c>
      <c r="C75" s="232"/>
      <c r="D75" s="232"/>
      <c r="E75" s="232"/>
      <c r="F75" s="233"/>
      <c r="G75" s="234">
        <v>42544</v>
      </c>
      <c r="H75" s="235"/>
      <c r="I75" s="236" t="s">
        <v>261</v>
      </c>
      <c r="J75" s="237"/>
      <c r="K75" s="237"/>
      <c r="L75" s="237"/>
      <c r="M75" s="238"/>
    </row>
    <row r="76" spans="2:13" ht="24.95" customHeight="1" thickBot="1" x14ac:dyDescent="0.25">
      <c r="B76" s="219" t="s">
        <v>296</v>
      </c>
      <c r="C76" s="220"/>
      <c r="D76" s="220"/>
      <c r="E76" s="220"/>
      <c r="F76" s="220"/>
      <c r="G76" s="221" t="s">
        <v>297</v>
      </c>
      <c r="H76" s="222"/>
      <c r="I76" s="223" t="s">
        <v>230</v>
      </c>
      <c r="J76" s="224"/>
      <c r="K76" s="224"/>
      <c r="L76" s="224"/>
      <c r="M76" s="225"/>
    </row>
    <row r="77" spans="2:13" ht="13.5" thickBot="1" x14ac:dyDescent="0.25">
      <c r="B77" s="311" t="s">
        <v>17</v>
      </c>
      <c r="C77" s="312"/>
      <c r="D77" s="312"/>
      <c r="E77" s="312"/>
      <c r="F77" s="313"/>
      <c r="G77" s="314" t="s">
        <v>29</v>
      </c>
      <c r="H77" s="313"/>
      <c r="I77" s="314" t="s">
        <v>30</v>
      </c>
      <c r="J77" s="312"/>
      <c r="K77" s="312"/>
      <c r="L77" s="312"/>
      <c r="M77" s="315"/>
    </row>
    <row r="78" spans="2:13" x14ac:dyDescent="0.2">
      <c r="B78" s="300"/>
      <c r="C78" s="229"/>
      <c r="D78" s="229"/>
      <c r="E78" s="229"/>
      <c r="F78" s="229"/>
      <c r="G78" s="228"/>
      <c r="H78" s="229"/>
      <c r="I78" s="301"/>
      <c r="J78" s="302"/>
      <c r="K78" s="302"/>
      <c r="L78" s="302"/>
      <c r="M78" s="303"/>
    </row>
    <row r="79" spans="2:13" ht="13.5" thickBot="1" x14ac:dyDescent="0.25">
      <c r="B79" s="304"/>
      <c r="C79" s="222"/>
      <c r="D79" s="222"/>
      <c r="E79" s="222"/>
      <c r="F79" s="222"/>
      <c r="G79" s="221"/>
      <c r="H79" s="222"/>
      <c r="I79" s="222"/>
      <c r="J79" s="222"/>
      <c r="K79" s="222"/>
      <c r="L79" s="222"/>
      <c r="M79" s="305"/>
    </row>
    <row r="80" spans="2:13" ht="13.5" thickBot="1" x14ac:dyDescent="0.25">
      <c r="B80" s="306" t="s">
        <v>18</v>
      </c>
      <c r="C80" s="307"/>
      <c r="D80" s="307"/>
      <c r="E80" s="307"/>
      <c r="F80" s="307"/>
      <c r="G80" s="308" t="s">
        <v>29</v>
      </c>
      <c r="H80" s="309"/>
      <c r="I80" s="308" t="s">
        <v>30</v>
      </c>
      <c r="J80" s="307"/>
      <c r="K80" s="307"/>
      <c r="L80" s="307"/>
      <c r="M80" s="310"/>
    </row>
    <row r="81" spans="2:16" x14ac:dyDescent="0.2">
      <c r="B81" s="300" t="s">
        <v>80</v>
      </c>
      <c r="C81" s="229"/>
      <c r="D81" s="229"/>
      <c r="E81" s="229"/>
      <c r="F81" s="229"/>
      <c r="G81" s="228"/>
      <c r="H81" s="229"/>
      <c r="I81" s="301"/>
      <c r="J81" s="302"/>
      <c r="K81" s="302"/>
      <c r="L81" s="302"/>
      <c r="M81" s="303"/>
    </row>
    <row r="82" spans="2:16" ht="13.5" thickBot="1" x14ac:dyDescent="0.25">
      <c r="B82" s="304"/>
      <c r="C82" s="222"/>
      <c r="D82" s="222"/>
      <c r="E82" s="222"/>
      <c r="F82" s="222"/>
      <c r="G82" s="221"/>
      <c r="H82" s="222"/>
      <c r="I82" s="222"/>
      <c r="J82" s="222"/>
      <c r="K82" s="222"/>
      <c r="L82" s="222"/>
      <c r="M82" s="305"/>
    </row>
    <row r="83" spans="2:16" ht="13.5" thickBot="1" x14ac:dyDescent="0.25">
      <c r="B83" s="306" t="s">
        <v>19</v>
      </c>
      <c r="C83" s="307"/>
      <c r="D83" s="307"/>
      <c r="E83" s="307"/>
      <c r="F83" s="307"/>
      <c r="G83" s="308" t="s">
        <v>29</v>
      </c>
      <c r="H83" s="309"/>
      <c r="I83" s="308" t="s">
        <v>30</v>
      </c>
      <c r="J83" s="307"/>
      <c r="K83" s="307"/>
      <c r="L83" s="307"/>
      <c r="M83" s="310"/>
    </row>
    <row r="84" spans="2:16" ht="13.5" thickBot="1" x14ac:dyDescent="0.25">
      <c r="B84" s="343" t="s">
        <v>220</v>
      </c>
      <c r="C84" s="344"/>
      <c r="D84" s="344"/>
      <c r="E84" s="344"/>
      <c r="F84" s="345"/>
      <c r="G84" s="234" t="s">
        <v>221</v>
      </c>
      <c r="H84" s="235"/>
      <c r="I84" s="340" t="s">
        <v>222</v>
      </c>
      <c r="J84" s="341"/>
      <c r="K84" s="341"/>
      <c r="L84" s="341"/>
      <c r="M84" s="346"/>
    </row>
    <row r="85" spans="2:16" ht="13.5" thickBot="1" x14ac:dyDescent="0.25">
      <c r="B85" s="343" t="s">
        <v>239</v>
      </c>
      <c r="C85" s="344"/>
      <c r="D85" s="344"/>
      <c r="E85" s="344"/>
      <c r="F85" s="345"/>
      <c r="G85" s="234" t="s">
        <v>221</v>
      </c>
      <c r="H85" s="235"/>
      <c r="I85" s="340" t="s">
        <v>263</v>
      </c>
      <c r="J85" s="341"/>
      <c r="K85" s="341"/>
      <c r="L85" s="341"/>
      <c r="M85" s="346"/>
    </row>
    <row r="86" spans="2:16" ht="13.5" thickBot="1" x14ac:dyDescent="0.25">
      <c r="B86" s="336" t="s">
        <v>223</v>
      </c>
      <c r="C86" s="332"/>
      <c r="D86" s="332"/>
      <c r="E86" s="332"/>
      <c r="F86" s="337"/>
      <c r="G86" s="338" t="s">
        <v>221</v>
      </c>
      <c r="H86" s="339"/>
      <c r="I86" s="340" t="s">
        <v>224</v>
      </c>
      <c r="J86" s="341"/>
      <c r="K86" s="341"/>
      <c r="L86" s="341"/>
      <c r="M86" s="342"/>
    </row>
    <row r="87" spans="2:16" ht="13.5" thickBot="1" x14ac:dyDescent="0.25">
      <c r="B87" s="336" t="s">
        <v>225</v>
      </c>
      <c r="C87" s="332"/>
      <c r="D87" s="332"/>
      <c r="E87" s="332"/>
      <c r="F87" s="337"/>
      <c r="G87" s="338" t="s">
        <v>221</v>
      </c>
      <c r="H87" s="339"/>
      <c r="I87" s="340" t="s">
        <v>226</v>
      </c>
      <c r="J87" s="341"/>
      <c r="K87" s="341"/>
      <c r="L87" s="341"/>
      <c r="M87" s="342"/>
    </row>
    <row r="88" spans="2:16" ht="13.5" thickBot="1" x14ac:dyDescent="0.25">
      <c r="B88" s="336" t="s">
        <v>227</v>
      </c>
      <c r="C88" s="332"/>
      <c r="D88" s="332"/>
      <c r="E88" s="332"/>
      <c r="F88" s="347"/>
      <c r="G88" s="348" t="s">
        <v>221</v>
      </c>
      <c r="H88" s="349"/>
      <c r="I88" s="350" t="s">
        <v>228</v>
      </c>
      <c r="J88" s="341"/>
      <c r="K88" s="341"/>
      <c r="L88" s="341"/>
      <c r="M88" s="346"/>
    </row>
    <row r="89" spans="2:16" ht="17.100000000000001" customHeight="1" thickBot="1" x14ac:dyDescent="0.25">
      <c r="B89" s="331" t="s">
        <v>229</v>
      </c>
      <c r="C89" s="332"/>
      <c r="D89" s="332"/>
      <c r="E89" s="332"/>
      <c r="F89" s="333"/>
      <c r="G89" s="334" t="s">
        <v>221</v>
      </c>
      <c r="H89" s="335"/>
      <c r="I89" s="222" t="s">
        <v>230</v>
      </c>
      <c r="J89" s="222"/>
      <c r="K89" s="222"/>
      <c r="L89" s="222"/>
      <c r="M89" s="305"/>
    </row>
    <row r="90" spans="2:16" ht="24" customHeight="1" thickBot="1" x14ac:dyDescent="0.25">
      <c r="B90" s="306" t="s">
        <v>149</v>
      </c>
      <c r="C90" s="307"/>
      <c r="D90" s="307"/>
      <c r="E90" s="307"/>
      <c r="F90" s="307"/>
      <c r="G90" s="308" t="s">
        <v>29</v>
      </c>
      <c r="H90" s="309"/>
      <c r="I90" s="308" t="s">
        <v>30</v>
      </c>
      <c r="J90" s="307"/>
      <c r="K90" s="307"/>
      <c r="L90" s="307"/>
      <c r="M90" s="310"/>
    </row>
    <row r="91" spans="2:16" ht="24" customHeight="1" x14ac:dyDescent="0.2">
      <c r="B91" s="300" t="s">
        <v>0</v>
      </c>
      <c r="C91" s="229"/>
      <c r="D91" s="229"/>
      <c r="E91" s="229"/>
      <c r="F91" s="229"/>
      <c r="G91" s="228"/>
      <c r="H91" s="229"/>
      <c r="I91" s="301"/>
      <c r="J91" s="302"/>
      <c r="K91" s="302"/>
      <c r="L91" s="302"/>
      <c r="M91" s="303"/>
    </row>
    <row r="92" spans="2:16" ht="13.5" thickBot="1" x14ac:dyDescent="0.25">
      <c r="B92" s="304" t="s">
        <v>1</v>
      </c>
      <c r="C92" s="222"/>
      <c r="D92" s="222"/>
      <c r="E92" s="222"/>
      <c r="F92" s="222"/>
      <c r="G92" s="221"/>
      <c r="H92" s="222"/>
      <c r="I92" s="222"/>
      <c r="J92" s="222"/>
      <c r="K92" s="222"/>
      <c r="L92" s="222"/>
      <c r="M92" s="305"/>
    </row>
    <row r="96" spans="2:16" x14ac:dyDescent="0.2">
      <c r="P96" s="141"/>
    </row>
  </sheetData>
  <mergeCells count="205">
    <mergeCell ref="B47:F47"/>
    <mergeCell ref="G47:H47"/>
    <mergeCell ref="B55:F55"/>
    <mergeCell ref="G55:H55"/>
    <mergeCell ref="I55:M55"/>
    <mergeCell ref="G56:H56"/>
    <mergeCell ref="B64:F64"/>
    <mergeCell ref="G64:H64"/>
    <mergeCell ref="I64:M64"/>
    <mergeCell ref="I47:M47"/>
    <mergeCell ref="B62:F62"/>
    <mergeCell ref="G62:H62"/>
    <mergeCell ref="I62:M62"/>
    <mergeCell ref="B60:F60"/>
    <mergeCell ref="G60:H60"/>
    <mergeCell ref="I60:M60"/>
    <mergeCell ref="B61:F61"/>
    <mergeCell ref="G61:H61"/>
    <mergeCell ref="I61:M61"/>
    <mergeCell ref="B49:F49"/>
    <mergeCell ref="G49:H49"/>
    <mergeCell ref="I49:M49"/>
    <mergeCell ref="B48:F48"/>
    <mergeCell ref="G48:H48"/>
    <mergeCell ref="B65:F65"/>
    <mergeCell ref="G65:H65"/>
    <mergeCell ref="I65:M65"/>
    <mergeCell ref="B66:F66"/>
    <mergeCell ref="G66:H66"/>
    <mergeCell ref="I66:M66"/>
    <mergeCell ref="B63:F63"/>
    <mergeCell ref="G63:H63"/>
    <mergeCell ref="I63:M63"/>
    <mergeCell ref="B37:F37"/>
    <mergeCell ref="G37:H37"/>
    <mergeCell ref="I37:M37"/>
    <mergeCell ref="B38:F38"/>
    <mergeCell ref="G38:H38"/>
    <mergeCell ref="I38:M38"/>
    <mergeCell ref="B39:F39"/>
    <mergeCell ref="B40:F40"/>
    <mergeCell ref="B42:F42"/>
    <mergeCell ref="G42:H42"/>
    <mergeCell ref="I42:M42"/>
    <mergeCell ref="B41:F41"/>
    <mergeCell ref="G39:H39"/>
    <mergeCell ref="G40:H40"/>
    <mergeCell ref="G41:H41"/>
    <mergeCell ref="I39:M39"/>
    <mergeCell ref="I40:M40"/>
    <mergeCell ref="I41:M41"/>
    <mergeCell ref="B80:F80"/>
    <mergeCell ref="G80:H80"/>
    <mergeCell ref="I80:M80"/>
    <mergeCell ref="B81:F81"/>
    <mergeCell ref="G81:H81"/>
    <mergeCell ref="I81:M81"/>
    <mergeCell ref="B82:F82"/>
    <mergeCell ref="G82:H82"/>
    <mergeCell ref="I82:M82"/>
    <mergeCell ref="B83:F83"/>
    <mergeCell ref="G83:H83"/>
    <mergeCell ref="I83:M83"/>
    <mergeCell ref="B89:F89"/>
    <mergeCell ref="I89:M89"/>
    <mergeCell ref="G89:H89"/>
    <mergeCell ref="B86:F86"/>
    <mergeCell ref="G86:H86"/>
    <mergeCell ref="I86:M86"/>
    <mergeCell ref="B87:F87"/>
    <mergeCell ref="G87:H87"/>
    <mergeCell ref="I87:M87"/>
    <mergeCell ref="B85:F85"/>
    <mergeCell ref="G85:H85"/>
    <mergeCell ref="I85:M85"/>
    <mergeCell ref="B88:F88"/>
    <mergeCell ref="G88:H88"/>
    <mergeCell ref="I88:M88"/>
    <mergeCell ref="B84:F84"/>
    <mergeCell ref="G84:H84"/>
    <mergeCell ref="I84:M84"/>
    <mergeCell ref="B92:F92"/>
    <mergeCell ref="G92:H92"/>
    <mergeCell ref="I92:M92"/>
    <mergeCell ref="B90:F90"/>
    <mergeCell ref="G90:H90"/>
    <mergeCell ref="I90:M90"/>
    <mergeCell ref="B91:F91"/>
    <mergeCell ref="G91:H91"/>
    <mergeCell ref="I91:M91"/>
    <mergeCell ref="B78:F78"/>
    <mergeCell ref="G78:H78"/>
    <mergeCell ref="I78:M78"/>
    <mergeCell ref="B79:F79"/>
    <mergeCell ref="G79:H79"/>
    <mergeCell ref="I79:M79"/>
    <mergeCell ref="B67:F67"/>
    <mergeCell ref="G67:H67"/>
    <mergeCell ref="I67:M67"/>
    <mergeCell ref="B71:F71"/>
    <mergeCell ref="G71:H71"/>
    <mergeCell ref="I71:M71"/>
    <mergeCell ref="B77:F77"/>
    <mergeCell ref="G77:H77"/>
    <mergeCell ref="I77:M77"/>
    <mergeCell ref="B69:F69"/>
    <mergeCell ref="G69:H69"/>
    <mergeCell ref="I69:M69"/>
    <mergeCell ref="I70:M70"/>
    <mergeCell ref="G70:H70"/>
    <mergeCell ref="B70:F70"/>
    <mergeCell ref="B68:F68"/>
    <mergeCell ref="G68:H68"/>
    <mergeCell ref="I68:M68"/>
    <mergeCell ref="I48:M48"/>
    <mergeCell ref="B57:F57"/>
    <mergeCell ref="G57:H57"/>
    <mergeCell ref="I57:M57"/>
    <mergeCell ref="B50:F50"/>
    <mergeCell ref="G50:H50"/>
    <mergeCell ref="I50:M50"/>
    <mergeCell ref="B51:F51"/>
    <mergeCell ref="G51:H51"/>
    <mergeCell ref="I51:M51"/>
    <mergeCell ref="B52:F52"/>
    <mergeCell ref="G52:H52"/>
    <mergeCell ref="I52:M52"/>
    <mergeCell ref="B56:F56"/>
    <mergeCell ref="I56:M56"/>
    <mergeCell ref="B53:F53"/>
    <mergeCell ref="G53:H53"/>
    <mergeCell ref="I53:M53"/>
    <mergeCell ref="B54:F54"/>
    <mergeCell ref="G54:H54"/>
    <mergeCell ref="I54:M54"/>
    <mergeCell ref="G31:H31"/>
    <mergeCell ref="I31:M31"/>
    <mergeCell ref="B24:F24"/>
    <mergeCell ref="G24:K24"/>
    <mergeCell ref="B25:F25"/>
    <mergeCell ref="G25:K25"/>
    <mergeCell ref="B26:F26"/>
    <mergeCell ref="G26:K26"/>
    <mergeCell ref="B27:F27"/>
    <mergeCell ref="G27:K27"/>
    <mergeCell ref="B31:F31"/>
    <mergeCell ref="G19:K19"/>
    <mergeCell ref="B23:F23"/>
    <mergeCell ref="G23:K23"/>
    <mergeCell ref="C13:G13"/>
    <mergeCell ref="H13:L13"/>
    <mergeCell ref="C14:G14"/>
    <mergeCell ref="H14:L14"/>
    <mergeCell ref="G18:K18"/>
    <mergeCell ref="B19:F19"/>
    <mergeCell ref="B18:F18"/>
    <mergeCell ref="C10:G10"/>
    <mergeCell ref="H10:L10"/>
    <mergeCell ref="C11:G11"/>
    <mergeCell ref="H11:L11"/>
    <mergeCell ref="C12:G12"/>
    <mergeCell ref="H12:L12"/>
    <mergeCell ref="C8:G8"/>
    <mergeCell ref="H8:L8"/>
    <mergeCell ref="C9:G9"/>
    <mergeCell ref="H9:L9"/>
    <mergeCell ref="B46:F46"/>
    <mergeCell ref="G46:H46"/>
    <mergeCell ref="I46:M46"/>
    <mergeCell ref="B32:F32"/>
    <mergeCell ref="G32:H32"/>
    <mergeCell ref="I32:M32"/>
    <mergeCell ref="B33:F33"/>
    <mergeCell ref="G33:H33"/>
    <mergeCell ref="I33:M33"/>
    <mergeCell ref="B34:F34"/>
    <mergeCell ref="G34:H34"/>
    <mergeCell ref="I34:M34"/>
    <mergeCell ref="B35:F35"/>
    <mergeCell ref="G35:H35"/>
    <mergeCell ref="I35:M35"/>
    <mergeCell ref="B36:F36"/>
    <mergeCell ref="G36:H36"/>
    <mergeCell ref="I36:M36"/>
    <mergeCell ref="I45:M45"/>
    <mergeCell ref="B44:F44"/>
    <mergeCell ref="G44:H44"/>
    <mergeCell ref="I44:M44"/>
    <mergeCell ref="B45:F45"/>
    <mergeCell ref="G45:H45"/>
    <mergeCell ref="B76:F76"/>
    <mergeCell ref="G76:H76"/>
    <mergeCell ref="I76:M76"/>
    <mergeCell ref="B72:F72"/>
    <mergeCell ref="B73:F73"/>
    <mergeCell ref="G72:H72"/>
    <mergeCell ref="G73:H73"/>
    <mergeCell ref="I72:M72"/>
    <mergeCell ref="I73:M73"/>
    <mergeCell ref="B74:F74"/>
    <mergeCell ref="B75:F75"/>
    <mergeCell ref="G74:H74"/>
    <mergeCell ref="G75:H75"/>
    <mergeCell ref="I74:M74"/>
    <mergeCell ref="I75:M75"/>
  </mergeCells>
  <phoneticPr fontId="8" type="noConversion"/>
  <pageMargins left="0.75" right="0.75" top="1" bottom="1" header="0.51180555555555551" footer="0.51180555555555551"/>
  <pageSetup paperSize="9"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Metrics</vt:lpstr>
      <vt:lpstr>Resources</vt:lpstr>
      <vt:lpstr>VOs</vt:lpstr>
      <vt:lpstr>Manpower</vt:lpstr>
      <vt:lpstr>Narrative</vt:lpstr>
      <vt:lpstr>__xlnm.Print_Area_1</vt:lpstr>
      <vt:lpstr>__xlnm.Print_Area_2</vt:lpstr>
      <vt:lpstr>__xlnm.Print_Area_3</vt:lpstr>
      <vt:lpstr>__xlnm.Print_Area_4</vt:lpstr>
      <vt:lpstr>__xlnm.Print_Area_5</vt:lpstr>
      <vt:lpstr>Manpower!Print_Area</vt:lpstr>
      <vt:lpstr>Metrics!Print_Area</vt:lpstr>
      <vt:lpstr>Narrative!Print_Area</vt:lpstr>
      <vt:lpstr>Resources!Print_Area</vt:lpstr>
      <vt:lpstr>VOs!Print_Area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Gronbech</dc:creator>
  <cp:lastModifiedBy>gronbech</cp:lastModifiedBy>
  <dcterms:created xsi:type="dcterms:W3CDTF">2012-01-11T11:17:07Z</dcterms:created>
  <dcterms:modified xsi:type="dcterms:W3CDTF">2016-10-06T14:22:48Z</dcterms:modified>
</cp:coreProperties>
</file>