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6915"/>
  <workbookPr autoCompressPictures="0"/>
  <mc:AlternateContent xmlns:mc="http://schemas.openxmlformats.org/markup-compatibility/2006">
    <mc:Choice Requires="x15">
      <x15ac:absPath xmlns:x15ac="http://schemas.microsoft.com/office/spreadsheetml/2010/11/ac" url="/Users/gareth/University/Quarterly Reports/16Q1/"/>
    </mc:Choice>
  </mc:AlternateContent>
  <bookViews>
    <workbookView xWindow="80" yWindow="460" windowWidth="25520" windowHeight="15540" tabRatio="500" activeTab="1"/>
  </bookViews>
  <sheets>
    <sheet name="Metrics" sheetId="1" r:id="rId1"/>
    <sheet name="Resources" sheetId="2" r:id="rId2"/>
    <sheet name="VOs" sheetId="3" r:id="rId3"/>
    <sheet name="Manpower" sheetId="4" r:id="rId4"/>
    <sheet name="Narrative" sheetId="5" r:id="rId5"/>
  </sheets>
  <definedNames>
    <definedName name="__xlnm.Print_Area_1">Metrics!$A$1:$Y$25</definedName>
    <definedName name="__xlnm.Print_Area_2">Resources!$A$1:$T$40</definedName>
    <definedName name="__xlnm.Print_Area_3">VOs!$A$1:$AN$21</definedName>
    <definedName name="__xlnm.Print_Area_4">Manpower!$B$1:$I$28</definedName>
    <definedName name="__xlnm.Print_Area_5">Narrative!$B$1:$M$43</definedName>
    <definedName name="_xlnm.Print_Area" localSheetId="3">Manpower!$B$1:$I$28</definedName>
    <definedName name="_xlnm.Print_Area" localSheetId="0">Metrics!$A$1:$Y$25</definedName>
    <definedName name="_xlnm.Print_Area" localSheetId="4">Narrative!$B$1:$M$43</definedName>
    <definedName name="_xlnm.Print_Area" localSheetId="1">Resources!$A$1:$T$40</definedName>
    <definedName name="_xlnm.Print_Area" localSheetId="2">VOs!$A$1:$AN$21</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B4" i="2" l="1"/>
  <c r="M26" i="2"/>
  <c r="M14" i="2"/>
  <c r="J26" i="2"/>
  <c r="N26" i="2"/>
  <c r="L16" i="1"/>
  <c r="S14" i="2"/>
  <c r="O26" i="2"/>
  <c r="L15" i="1"/>
  <c r="M25" i="2"/>
  <c r="M13" i="2"/>
  <c r="J25" i="2"/>
  <c r="N25" i="2"/>
  <c r="I16" i="1"/>
  <c r="S13" i="2"/>
  <c r="O25" i="2"/>
  <c r="I15" i="1"/>
  <c r="V20" i="3"/>
  <c r="U20" i="3"/>
  <c r="G26" i="2"/>
  <c r="L11" i="1"/>
  <c r="E20" i="3"/>
  <c r="G20" i="3"/>
  <c r="S12" i="2"/>
  <c r="M24" i="2"/>
  <c r="O24" i="2"/>
  <c r="F15" i="1"/>
  <c r="C25" i="2"/>
  <c r="G24" i="2"/>
  <c r="C5" i="4"/>
  <c r="Q11" i="2"/>
  <c r="R11" i="2"/>
  <c r="P11" i="2"/>
  <c r="C5" i="5"/>
  <c r="N20" i="3"/>
  <c r="D34" i="3"/>
  <c r="C5" i="3"/>
  <c r="D21" i="4"/>
  <c r="E21" i="4"/>
  <c r="F21" i="4"/>
  <c r="G21" i="4"/>
  <c r="H21" i="4"/>
  <c r="I21" i="4"/>
  <c r="C4" i="4"/>
  <c r="D9" i="1"/>
  <c r="G9" i="1"/>
  <c r="J9" i="1"/>
  <c r="M9" i="1"/>
  <c r="P9" i="1"/>
  <c r="S9" i="1"/>
  <c r="O11" i="1"/>
  <c r="R11" i="1"/>
  <c r="U11" i="1"/>
  <c r="O12" i="1"/>
  <c r="R12" i="1"/>
  <c r="U12" i="1"/>
  <c r="X13" i="1"/>
  <c r="X14" i="1"/>
  <c r="O15" i="1"/>
  <c r="R15" i="1"/>
  <c r="U15" i="1"/>
  <c r="O16" i="1"/>
  <c r="R16" i="1"/>
  <c r="U16" i="1"/>
  <c r="F24" i="2"/>
  <c r="F12" i="1"/>
  <c r="F25" i="2"/>
  <c r="I12" i="1"/>
  <c r="F26" i="2"/>
  <c r="B27" i="2"/>
  <c r="D27" i="2"/>
  <c r="F27" i="2"/>
  <c r="X12" i="1"/>
  <c r="F11" i="1"/>
  <c r="G25" i="2"/>
  <c r="I11" i="1"/>
  <c r="C27" i="2"/>
  <c r="E27" i="2"/>
  <c r="G27" i="2"/>
  <c r="X11" i="1"/>
  <c r="M12" i="2"/>
  <c r="J24" i="2"/>
  <c r="N24" i="2"/>
  <c r="F16" i="1"/>
  <c r="J27" i="2"/>
  <c r="L27" i="2"/>
  <c r="M27" i="2"/>
  <c r="N27" i="2"/>
  <c r="X16" i="1"/>
  <c r="S15" i="2"/>
  <c r="S16" i="2"/>
  <c r="S17" i="2"/>
  <c r="S18" i="2"/>
  <c r="S19" i="2"/>
  <c r="O27" i="2"/>
  <c r="X15" i="1"/>
  <c r="C4" i="5"/>
  <c r="B12" i="5"/>
  <c r="B13" i="5"/>
  <c r="C35" i="2"/>
  <c r="B3" i="2"/>
  <c r="B5" i="2"/>
  <c r="I12" i="2"/>
  <c r="O12" i="2"/>
  <c r="I13" i="2"/>
  <c r="O13" i="2"/>
  <c r="I14" i="2"/>
  <c r="O14" i="2"/>
  <c r="I15" i="2"/>
  <c r="M15" i="2"/>
  <c r="O15" i="2"/>
  <c r="I16" i="2"/>
  <c r="M16" i="2"/>
  <c r="O16" i="2"/>
  <c r="I17" i="2"/>
  <c r="M17" i="2"/>
  <c r="O17" i="2"/>
  <c r="M18" i="2"/>
  <c r="J19" i="2"/>
  <c r="K19" i="2"/>
  <c r="L19" i="2"/>
  <c r="M19" i="2"/>
  <c r="P19" i="2"/>
  <c r="Q19" i="2"/>
  <c r="R19" i="2"/>
  <c r="A24" i="2"/>
  <c r="H24" i="2"/>
  <c r="I24" i="2"/>
  <c r="A25" i="2"/>
  <c r="H25" i="2"/>
  <c r="I25" i="2"/>
  <c r="A26" i="2"/>
  <c r="H26" i="2"/>
  <c r="I26" i="2"/>
  <c r="H27" i="2"/>
  <c r="I27" i="2"/>
  <c r="A34" i="2"/>
  <c r="F34" i="2"/>
  <c r="A35" i="2"/>
  <c r="F35" i="2"/>
  <c r="A37" i="2"/>
  <c r="F37" i="2"/>
  <c r="K24" i="2"/>
  <c r="K26" i="2"/>
  <c r="K27" i="2"/>
  <c r="K25" i="2"/>
  <c r="C4" i="3"/>
  <c r="AP11" i="3"/>
  <c r="AP12" i="3"/>
  <c r="AP13" i="3"/>
  <c r="AP14" i="3"/>
  <c r="AP15" i="3"/>
  <c r="AP16" i="3"/>
  <c r="AP18" i="3"/>
  <c r="AP19" i="3"/>
  <c r="C20" i="3"/>
  <c r="D20" i="3"/>
  <c r="F20" i="3"/>
  <c r="H20" i="3"/>
  <c r="I20" i="3"/>
  <c r="J20" i="3"/>
  <c r="K20" i="3"/>
  <c r="L20" i="3"/>
  <c r="M20" i="3"/>
  <c r="O20" i="3"/>
  <c r="P20" i="3"/>
  <c r="Q20" i="3"/>
  <c r="R20" i="3"/>
  <c r="S20" i="3"/>
  <c r="T20" i="3"/>
  <c r="W20" i="3"/>
  <c r="X20" i="3"/>
  <c r="Y20" i="3"/>
  <c r="Z20" i="3"/>
  <c r="AA20" i="3"/>
  <c r="AB20" i="3"/>
  <c r="AC20" i="3"/>
  <c r="AD20" i="3"/>
  <c r="AE20" i="3"/>
  <c r="AF20" i="3"/>
  <c r="AG20" i="3"/>
  <c r="AH20" i="3"/>
  <c r="AI20" i="3"/>
  <c r="AJ20" i="3"/>
  <c r="AK20" i="3"/>
  <c r="AL20" i="3"/>
  <c r="AM20" i="3"/>
  <c r="AO20" i="3"/>
  <c r="AP20" i="3"/>
  <c r="AK31" i="3"/>
  <c r="AK32" i="3"/>
  <c r="AK33" i="3"/>
  <c r="AK34" i="3"/>
  <c r="AL31" i="3"/>
  <c r="AL32" i="3"/>
  <c r="AM31" i="3"/>
  <c r="AM33" i="3"/>
  <c r="C34" i="3"/>
  <c r="E34" i="3"/>
  <c r="F34" i="3"/>
  <c r="G34" i="3"/>
  <c r="H34" i="3"/>
  <c r="I34" i="3"/>
  <c r="J34" i="3"/>
  <c r="K34" i="3"/>
  <c r="L34" i="3"/>
  <c r="M34" i="3"/>
  <c r="N34" i="3"/>
  <c r="O34" i="3"/>
  <c r="P34" i="3"/>
  <c r="Q34" i="3"/>
  <c r="R34" i="3"/>
  <c r="T34" i="3"/>
  <c r="U34" i="3"/>
  <c r="V34" i="3"/>
  <c r="W34" i="3"/>
  <c r="X34" i="3"/>
  <c r="Y34" i="3"/>
  <c r="Z34" i="3"/>
  <c r="AA34" i="3"/>
  <c r="AB34" i="3"/>
  <c r="AC34" i="3"/>
  <c r="AD34" i="3"/>
  <c r="AE34" i="3"/>
  <c r="AF34" i="3"/>
  <c r="AG34" i="3"/>
  <c r="AH34" i="3"/>
  <c r="AI34" i="3"/>
  <c r="AJ34" i="3"/>
  <c r="AM34" i="3"/>
  <c r="AL33" i="3"/>
  <c r="AL34" i="3"/>
</calcChain>
</file>

<file path=xl/sharedStrings.xml><?xml version="1.0" encoding="utf-8"?>
<sst xmlns="http://schemas.openxmlformats.org/spreadsheetml/2006/main" count="415" uniqueCount="297">
  <si>
    <t>N/A</t>
    <phoneticPr fontId="8" type="noConversion"/>
  </si>
  <si>
    <t>N/A</t>
    <phoneticPr fontId="8" type="noConversion"/>
  </si>
  <si>
    <t>Not yet able to be measured</t>
  </si>
  <si>
    <t>2160/2184 (if leap year)</t>
  </si>
  <si>
    <t>Q2</t>
  </si>
  <si>
    <t>gstat2</t>
  </si>
  <si>
    <t>Glasgow</t>
  </si>
  <si>
    <t>D Crooks</t>
  </si>
  <si>
    <t xml:space="preserve"> atlas</t>
  </si>
  <si>
    <t xml:space="preserve"> biomed</t>
  </si>
  <si>
    <t xml:space="preserve"> camont</t>
  </si>
  <si>
    <t xml:space="preserve"> cdf</t>
  </si>
  <si>
    <t>Description</t>
  </si>
  <si>
    <t>Target</t>
  </si>
  <si>
    <t>Overall</t>
  </si>
  <si>
    <t>Comments</t>
  </si>
  <si>
    <t>Q-2</t>
  </si>
  <si>
    <t>Q-1</t>
  </si>
  <si>
    <t>Intellectual Property</t>
  </si>
  <si>
    <t>Spin out companies</t>
  </si>
  <si>
    <t>Roles held on committees and boards</t>
  </si>
  <si>
    <t>% Storage of Tier-2</t>
  </si>
  <si>
    <t>HS06 CPU hours from accounting</t>
  </si>
  <si>
    <t>Month 1</t>
  </si>
  <si>
    <t>Month 2</t>
  </si>
  <si>
    <t>Month 3</t>
  </si>
  <si>
    <t>Durham</t>
  </si>
  <si>
    <t>Edinburgh</t>
  </si>
  <si>
    <t>A Washbrook</t>
  </si>
  <si>
    <t>Publications</t>
  </si>
  <si>
    <t xml:space="preserve"> Date</t>
  </si>
  <si>
    <t>Notes</t>
  </si>
  <si>
    <t>Collaborations</t>
  </si>
  <si>
    <t>Further Funding (eg external grants)</t>
  </si>
  <si>
    <t>Destination of ex staff and recruitment issues</t>
  </si>
  <si>
    <t>Dissemmination events</t>
  </si>
  <si>
    <t>CPU hours (HEPSPEC06 )</t>
  </si>
  <si>
    <t>DURHAM</t>
  </si>
  <si>
    <t>DPM</t>
  </si>
  <si>
    <t>Total</t>
  </si>
  <si>
    <t>ECDF</t>
  </si>
  <si>
    <t>GLASGOW</t>
  </si>
  <si>
    <t>10Gb/s</t>
  </si>
  <si>
    <t>Total CPU hrs</t>
  </si>
  <si>
    <t>.x.3</t>
  </si>
  <si>
    <t>Storage (TB)</t>
  </si>
  <si>
    <t>CPU (HS06)</t>
  </si>
  <si>
    <t>% of MoU CPU</t>
  </si>
  <si>
    <t>% of MoU Disk</t>
  </si>
  <si>
    <t>% CPU of Tier-2</t>
  </si>
  <si>
    <t>% of promised (by that time) CPU available</t>
  </si>
  <si>
    <t xml:space="preserve"> cms</t>
  </si>
  <si>
    <t>compchem</t>
  </si>
  <si>
    <t>dames.org.uk</t>
  </si>
  <si>
    <t xml:space="preserve"> dteam</t>
  </si>
  <si>
    <t>enmr.eu</t>
  </si>
  <si>
    <t>EMI3</t>
    <phoneticPr fontId="8" type="noConversion"/>
  </si>
  <si>
    <t>Gstat currently shows KSI2k so this is converted to HS06 above</t>
  </si>
  <si>
    <t>ScotGrid</t>
  </si>
  <si>
    <t>Vos Supported</t>
  </si>
  <si>
    <t>95% averaged over sites in Tier-2</t>
  </si>
  <si>
    <t>.x.8</t>
  </si>
  <si>
    <t xml:space="preserve">Approx. CPU utilisation (CPU time) </t>
  </si>
  <si>
    <t>.x.3/.4</t>
  </si>
  <si>
    <t>Multiplied by HS06 at site</t>
  </si>
  <si>
    <t>dzero</t>
  </si>
  <si>
    <t>Site percentage non LHC</t>
  </si>
  <si>
    <t>10Gb/s</t>
    <phoneticPr fontId="8" type="noConversion"/>
  </si>
  <si>
    <t xml:space="preserve"> </t>
  </si>
  <si>
    <t>EGI Funded Posts (FTE)</t>
  </si>
  <si>
    <t>EGI Funded</t>
  </si>
  <si>
    <t xml:space="preserve"> monitoring.ngs.ac.uk</t>
  </si>
  <si>
    <t xml:space="preserve"> ngs.ac.uk</t>
  </si>
  <si>
    <t xml:space="preserve"> ops</t>
  </si>
  <si>
    <t xml:space="preserve"> pheno</t>
  </si>
  <si>
    <t xml:space="preserve"> planck</t>
  </si>
  <si>
    <t xml:space="preserve"> sixt</t>
  </si>
  <si>
    <t xml:space="preserve"> supernemo.vo.eu-egee.org</t>
  </si>
  <si>
    <t xml:space="preserve"> totalep</t>
  </si>
  <si>
    <t xml:space="preserve"> ukqcd.vo.gridpp.ac.uk</t>
  </si>
  <si>
    <t xml:space="preserve"> vo.nanocmos.ac.uk</t>
  </si>
  <si>
    <t>N/A</t>
    <phoneticPr fontId="8" type="noConversion"/>
  </si>
  <si>
    <t>10Gb/s</t>
    <phoneticPr fontId="8" type="noConversion"/>
  </si>
  <si>
    <t>DPM</t>
    <phoneticPr fontId="8" type="noConversion"/>
  </si>
  <si>
    <t>minos</t>
  </si>
  <si>
    <t>GridPP Quarterly Report</t>
  </si>
  <si>
    <t>Area</t>
  </si>
  <si>
    <t>Progress over last Quarter</t>
  </si>
  <si>
    <t>Site/area</t>
  </si>
  <si>
    <t>Successes</t>
  </si>
  <si>
    <t>EVAL Notes</t>
  </si>
  <si>
    <t>Objectives and Deliverables for Last Quarter</t>
  </si>
  <si>
    <t>Objective/Deliverable</t>
  </si>
  <si>
    <t>na48</t>
  </si>
  <si>
    <t>ngs</t>
  </si>
  <si>
    <t>ops</t>
  </si>
  <si>
    <t>pheno</t>
  </si>
  <si>
    <t>planck</t>
  </si>
  <si>
    <t>ralpp</t>
  </si>
  <si>
    <t>sixt</t>
  </si>
  <si>
    <t>southgrid</t>
  </si>
  <si>
    <t>superb</t>
  </si>
  <si>
    <t>supernemo</t>
  </si>
  <si>
    <t>t2k</t>
  </si>
  <si>
    <t>total</t>
  </si>
  <si>
    <t>totalep</t>
  </si>
  <si>
    <t>Utilisation of site CPU hours</t>
  </si>
  <si>
    <t>Utilisation of site Wall clock hours</t>
  </si>
  <si>
    <t>Totals</t>
  </si>
  <si>
    <t>General Risks</t>
  </si>
  <si>
    <t>Risk</t>
  </si>
  <si>
    <t>Mitigating Action</t>
  </si>
  <si>
    <t xml:space="preserve"> vo.optics.ac.uk</t>
  </si>
  <si>
    <t>Colour coding is green for within 10% and orange within 20%</t>
  </si>
  <si>
    <t>% of promised (by that time) disk available to GridPP</t>
  </si>
  <si>
    <t>.x.2</t>
  </si>
  <si>
    <t>Supported VOs</t>
  </si>
  <si>
    <t>alice</t>
  </si>
  <si>
    <t>atlas</t>
  </si>
  <si>
    <t>babar</t>
  </si>
  <si>
    <t>biomed</t>
  </si>
  <si>
    <t>calice</t>
  </si>
  <si>
    <t>camont</t>
  </si>
  <si>
    <t>cdf</t>
  </si>
  <si>
    <t>% of T2 CPU hours provided for the quarter</t>
  </si>
  <si>
    <t>No of hours per quarter approx</t>
  </si>
  <si>
    <t>Note:To get multiple lines per box use Alt-Return</t>
  </si>
  <si>
    <t>Suspended</t>
  </si>
  <si>
    <t>Metric no.</t>
  </si>
  <si>
    <t>na62</t>
    <phoneticPr fontId="8" type="noConversion"/>
  </si>
  <si>
    <t>G Roy</t>
    <phoneticPr fontId="8" type="noConversion"/>
  </si>
  <si>
    <t>Q3</t>
  </si>
  <si>
    <t>cpu cores</t>
  </si>
  <si>
    <t>HS06</t>
  </si>
  <si>
    <t>TB</t>
  </si>
  <si>
    <t>SI2K</t>
  </si>
  <si>
    <t>Q4</t>
  </si>
  <si>
    <t>S Skipsey</t>
  </si>
  <si>
    <t>GridPP Tier-2 Quarterly Report</t>
  </si>
  <si>
    <t>Current Resources Available</t>
  </si>
  <si>
    <t>Current</t>
  </si>
  <si>
    <t>.x.1</t>
  </si>
  <si>
    <t>Total available to GridPP</t>
  </si>
  <si>
    <t>CPU calculations</t>
  </si>
  <si>
    <t>HEPSPEC06</t>
  </si>
  <si>
    <t>ECDF Systems Team</t>
  </si>
  <si>
    <t>cedar</t>
  </si>
  <si>
    <t>cms</t>
  </si>
  <si>
    <t>dteam</t>
  </si>
  <si>
    <t>10Gb/s</t>
    <phoneticPr fontId="8" type="noConversion"/>
  </si>
  <si>
    <t>Other outputs and Knowledge</t>
  </si>
  <si>
    <t>.x.7</t>
  </si>
  <si>
    <t>Approx. CPU utilisation (wall clock time)</t>
  </si>
  <si>
    <t xml:space="preserve"> hone</t>
  </si>
  <si>
    <t xml:space="preserve"> ilc</t>
  </si>
  <si>
    <t>ildg</t>
  </si>
  <si>
    <t xml:space="preserve"> lhcb</t>
  </si>
  <si>
    <t xml:space="preserve"> mice</t>
  </si>
  <si>
    <t>zeus</t>
  </si>
  <si>
    <t>Effort (FTE)</t>
  </si>
  <si>
    <t>GridPP Funded</t>
  </si>
  <si>
    <t>Unfunded</t>
  </si>
  <si>
    <t>Name</t>
  </si>
  <si>
    <t>OK</t>
  </si>
  <si>
    <t>Tier-2</t>
  </si>
  <si>
    <t>Scotgrid</t>
  </si>
  <si>
    <t>Close to target</t>
  </si>
  <si>
    <t>Quarter</t>
  </si>
  <si>
    <t>Not OK</t>
  </si>
  <si>
    <t>Reported by</t>
  </si>
  <si>
    <t>Current Site Status Data</t>
  </si>
  <si>
    <t>Site</t>
  </si>
  <si>
    <t>Service Nodes</t>
  </si>
  <si>
    <t>Worker Nodes</t>
  </si>
  <si>
    <t>Local Network Connectivity</t>
  </si>
  <si>
    <t>Due Date</t>
  </si>
  <si>
    <t>Metric/Output</t>
  </si>
  <si>
    <t xml:space="preserve">Please check the figures in the Yellow </t>
  </si>
  <si>
    <t>Q1</t>
  </si>
  <si>
    <t xml:space="preserve"> vo.panda.gsi.de</t>
  </si>
  <si>
    <t xml:space="preserve"> vo.scotgrid.ac.uk</t>
  </si>
  <si>
    <t xml:space="preserve"> vo.ssp.ac.uk</t>
  </si>
  <si>
    <t>euindia</t>
  </si>
  <si>
    <t>fusion</t>
  </si>
  <si>
    <t>geant4</t>
  </si>
  <si>
    <t>gridpp</t>
  </si>
  <si>
    <t>hone</t>
  </si>
  <si>
    <t>ilc</t>
  </si>
  <si>
    <t>lhcb</t>
  </si>
  <si>
    <t>mice</t>
  </si>
  <si>
    <t>magic</t>
  </si>
  <si>
    <t>Site Connectivity</t>
  </si>
  <si>
    <t>SRM</t>
  </si>
  <si>
    <t>Objectives and Deliverables for Next Quarter</t>
  </si>
  <si>
    <t>.x.4</t>
  </si>
  <si>
    <t>.x.5</t>
  </si>
  <si>
    <t>Problems/Issues</t>
  </si>
  <si>
    <t>http://pprc.qmul.ac.uk/~lloyd/gridpp/uktest.html</t>
    <phoneticPr fontId="8" type="noConversion"/>
  </si>
  <si>
    <t xml:space="preserve"> zeus</t>
  </si>
  <si>
    <t>fraction used</t>
  </si>
  <si>
    <t>enroller.org.uk</t>
  </si>
  <si>
    <t xml:space="preserve"> gridpp</t>
  </si>
  <si>
    <t>http://pprc.qmul.ac.uk/~lloyd/gridpp/nagios_plots.html</t>
  </si>
  <si>
    <t>Average NAGIOS (SLL page) availability performance over the last quarter</t>
  </si>
  <si>
    <t>Average NAGIOS (SLL page) reliability performance over the last quarter</t>
  </si>
  <si>
    <t>Gareth Roy</t>
  </si>
  <si>
    <t>Oliver Smith</t>
  </si>
  <si>
    <t>G Qin</t>
  </si>
  <si>
    <t>4Gb/s</t>
  </si>
  <si>
    <t>epic</t>
  </si>
  <si>
    <t>Staff loss. Loss of expertise.</t>
  </si>
  <si>
    <t>Institute or area specific risks</t>
  </si>
  <si>
    <t>MoU figures taken from S.Lloyds spreadsheet</t>
  </si>
  <si>
    <t>Read the SI2K from gstat</t>
  </si>
  <si>
    <t>Promised (GridPP MoU 2014)</t>
  </si>
  <si>
    <t>EMI3</t>
  </si>
  <si>
    <t>Glasgow/NA62</t>
  </si>
  <si>
    <t>D. Protopopescu</t>
  </si>
  <si>
    <t>na62</t>
  </si>
  <si>
    <t>G. Stewart</t>
  </si>
  <si>
    <t>ECDF-RDF</t>
  </si>
  <si>
    <t>NOTE: Above ECDF is a combination of ECDF + ECDF-RDF</t>
  </si>
  <si>
    <t xml:space="preserve">Documentation for each site, including install and maintenance methods. </t>
  </si>
  <si>
    <t>Liam Skinner</t>
  </si>
  <si>
    <t>lsst</t>
  </si>
  <si>
    <t>LZ</t>
  </si>
  <si>
    <t>M. Ebert</t>
  </si>
  <si>
    <t>Edinburgh: Eddie Mk3 workload testing and middleware integration</t>
  </si>
  <si>
    <t>Edinburgh: RDF Storage Enhancement</t>
  </si>
  <si>
    <t>WLCG Cloud Traceability TF</t>
  </si>
  <si>
    <t>Present</t>
  </si>
  <si>
    <t>David Crooks</t>
  </si>
  <si>
    <t>UK Members of DPM Collaboration</t>
  </si>
  <si>
    <t xml:space="preserve">UK Data Storage (S. Skipsey) </t>
  </si>
  <si>
    <t>HTTP Deployment Working Group</t>
  </si>
  <si>
    <t xml:space="preserve"> S. Skipsey </t>
  </si>
  <si>
    <t>Member of Tier-2 Evolution Working Group</t>
  </si>
  <si>
    <t>S.Skipsey</t>
  </si>
  <si>
    <t>Co-chair of ATLAS future software and technology forum,</t>
  </si>
  <si>
    <t>Andrew Washbrook</t>
  </si>
  <si>
    <t>Glasgow: Retire/Replace SL5 systems</t>
  </si>
  <si>
    <t>Glasgow: Deploy centralised account management</t>
  </si>
  <si>
    <t>Glasgow: Investigate security technologies in conjunction with CERN</t>
  </si>
  <si>
    <t>Durham: Commsion new equipment.</t>
  </si>
  <si>
    <t>Wall clock hours (Normalised elapsed time * number Processors HS06 hours)</t>
  </si>
  <si>
    <t>Q116</t>
  </si>
  <si>
    <t>Glasgow: Staff loss, Gang Qin leaving for Sussex at the end of this Quarter</t>
  </si>
  <si>
    <t>Documentation produced on HTCondor, ARC-CE and CGMEMD</t>
  </si>
  <si>
    <t>On hold until new hardware is installed, original hardware designated was found to be faulty with install of new OS</t>
  </si>
  <si>
    <t>All services oither than DPM and WMS migrated to Centos6. WMS will be retired this quarter, DPM wil be upgraded this quarter</t>
  </si>
  <si>
    <t>Glasgow: Retire WMS</t>
  </si>
  <si>
    <t>31-Apr-16</t>
  </si>
  <si>
    <t>WMS and all components will be removed from the GOCDB</t>
  </si>
  <si>
    <t>Glasgow: Upgrade DPM to Centos6</t>
  </si>
  <si>
    <t>DPM Upgraded to Centos6</t>
  </si>
  <si>
    <t>Glasgow: Air Condition/power issues leading to damaged equipment</t>
  </si>
  <si>
    <t>Working with E&amp;B to supply new data facility.</t>
  </si>
  <si>
    <t>Presented onging work at GDB, investigation MSIP ongoing</t>
  </si>
  <si>
    <t>GDB</t>
  </si>
  <si>
    <t>David Crooks - Security Operations Centre Update (with Liviu Valsan)</t>
  </si>
  <si>
    <t>SOC Working Group</t>
  </si>
  <si>
    <t>Glasgow: Install Tranche hardware</t>
  </si>
  <si>
    <t>Due to damage associated with a a power failure on Jan 1 2016, 8481 HEPSPEC was lost at the site. Due to issues with procurement replacement Tranche hardware was not delivered until the end of this quarter.</t>
  </si>
  <si>
    <t>New hardware added to resource allocation</t>
  </si>
  <si>
    <t>New hardware commissioned</t>
  </si>
  <si>
    <t>Durham: Replacing virtual SE and one virtual CE with a physical hosts to improve performance</t>
  </si>
  <si>
    <t>Durham: Installing additional new nodes</t>
  </si>
  <si>
    <t>Hosts upgraded to CentOS 7 where possible and appropriate</t>
  </si>
  <si>
    <t>Durham:Replacing virtual hosts which host grid services.</t>
  </si>
  <si>
    <t>Hardware Comissioned</t>
  </si>
  <si>
    <t>New hardware has been commissioned. 36 nodes and single new disk server have replaced 3 old unreliable disk servers. 864 additional CPU cores.</t>
  </si>
  <si>
    <t>Issues with network connectivity due to upgraded Janet links.</t>
  </si>
  <si>
    <t>New SE &amp; CE operational on hardware</t>
  </si>
  <si>
    <t>Gang Qin - Sussex University</t>
  </si>
  <si>
    <t>Gang has moved to Sussex as the Grid admin there.</t>
  </si>
  <si>
    <t>LSST</t>
  </si>
  <si>
    <t>Ongoing</t>
  </si>
  <si>
    <t xml:space="preserve">ECDF: Remaining tasks of the migration to new ECDF cluster do not go to plan </t>
  </si>
  <si>
    <t xml:space="preserve">The ECDF systems team will not close down our access to the present cluster whilst any issues remain. We agreed on a two week burn-in window where we have access to both clusters before a final sign off. However any extension will not be indefinite due to hardware retirement and power considerations at the Advanced Computing Facility. </t>
  </si>
  <si>
    <t>Issues with new high performance storage on the new cluster (unrelated to our grid storage offering) have resulted in delays with ECDF personnel having time to work with GridPP on migrating our workload to the new setup. This work is now ongoing and we expect migration to be done within the next month (assuming there are no unexpected problems with the remainder of the migration tasks)</t>
  </si>
  <si>
    <t xml:space="preserve">Had discussions with RDF personnel to determine best long term solution. Deployment put on hold whilst our primary storage was upgraded. We will move RDF storage into production once our site DPM service has been migrated to new middleware platform </t>
  </si>
  <si>
    <t>ECDF: Eddie Mk3 migration</t>
  </si>
  <si>
    <t>Complete migration to Eddie Mk3 cluster and move key services to new middleware platform</t>
  </si>
  <si>
    <t>ECDF: RDF Storage Replacement</t>
  </si>
  <si>
    <t>Update DPM services to access to storage at the Research Data Facility (RDF).</t>
  </si>
  <si>
    <t>ECDF: Optimisation for LHC workloads on HPC</t>
  </si>
  <si>
    <t>Provide detailed study into optimising LHC workload on Archer</t>
  </si>
  <si>
    <t xml:space="preserve">ECDF:  Data processing for EUCLID </t>
  </si>
  <si>
    <t xml:space="preserve">Work with members of EUCLID experiment at Edinburgh to provide a Grid interface to their data processing pipeline </t>
  </si>
  <si>
    <t>Marcus Ebert 50% LUSC DAC Team</t>
  </si>
  <si>
    <t>Test middleware service attached to the Archer supercomputer can accept Grid jobs. ATLAS test queue is now enabled and we are working with ATLAS distributed computing to provide a reliable production resource. Secured short term manpower to work in this area and we will be supervising an MSc student to look into HPC workload optimisation. 
Testing storage usage for LSST and implementing one kind of the LSST computing workflows into GridPP computing using the dirac cli. Testing ZFS on Linux as a new storage backend.</t>
  </si>
  <si>
    <t>ECDF: Ugrade Storage to SL6, change backend to ZFS</t>
  </si>
  <si>
    <t>Pool nodes on SL6</t>
  </si>
  <si>
    <t>ECDF: Virtualisation of Middle ware services</t>
  </si>
  <si>
    <t>Migrate services to a  virtualised platform.</t>
  </si>
  <si>
    <t>Due to decommising of Eddie Mk2 and migration to SL7 on Eddie Mk3 resources provided by ECDF have been reduced this Quarter. This is expected to improve next quarter when migration to Eddie Mk3 is completed.</t>
  </si>
  <si>
    <t xml:space="preserve">Continued wirth OpenStack work and deployment, moving to new release of Liberty. Reconfiuguring networking so that it can be more reliable and easier to manage.
Investigation into using FreeIPA as a IdM platform continues, new hardware arriving next Quarter to allow work to be moved into production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</si>
</sst>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 #,##0.00_-;_-* &quot;-&quot;??_-;_-@_-"/>
    <numFmt numFmtId="165" formatCode="0.000"/>
    <numFmt numFmtId="166" formatCode="0.0"/>
    <numFmt numFmtId="167" formatCode="_-* #,##0_-;\-* #,##0_-;_-* &quot;-&quot;??_-;_-@_-"/>
  </numFmts>
  <fonts count="14" x14ac:knownFonts="1">
    <font>
      <sz val="10"/>
      <name val="Arial"/>
      <family val="2"/>
    </font>
    <font>
      <b/>
      <sz val="10"/>
      <name val="Arial"/>
      <family val="2"/>
    </font>
    <font>
      <sz val="10"/>
      <color indexed="12"/>
      <name val="Arial"/>
      <family val="2"/>
    </font>
    <font>
      <u/>
      <sz val="10"/>
      <color indexed="12"/>
      <name val="Arial"/>
      <family val="2"/>
    </font>
    <font>
      <sz val="10"/>
      <color indexed="60"/>
      <name val="Arial"/>
      <family val="2"/>
    </font>
    <font>
      <sz val="10"/>
      <color indexed="18"/>
      <name val="Arial"/>
      <family val="2"/>
    </font>
    <font>
      <b/>
      <sz val="10"/>
      <color indexed="12"/>
      <name val="Arial"/>
      <family val="2"/>
    </font>
    <font>
      <sz val="20"/>
      <color indexed="60"/>
      <name val="Arial"/>
      <family val="2"/>
    </font>
    <font>
      <sz val="8"/>
      <name val="Verdana"/>
      <family val="2"/>
    </font>
    <font>
      <sz val="10"/>
      <name val="Arial"/>
      <family val="2"/>
    </font>
    <font>
      <b/>
      <sz val="10"/>
      <name val="Arial"/>
      <family val="2"/>
    </font>
    <font>
      <sz val="10"/>
      <name val="Arial"/>
      <family val="2"/>
    </font>
    <font>
      <u/>
      <sz val="10"/>
      <color theme="11"/>
      <name val="Arial"/>
      <family val="2"/>
    </font>
    <font>
      <b/>
      <sz val="10"/>
      <color rgb="FF000000"/>
      <name val="Arial"/>
    </font>
  </fonts>
  <fills count="17">
    <fill>
      <patternFill patternType="none"/>
    </fill>
    <fill>
      <patternFill patternType="gray125"/>
    </fill>
    <fill>
      <patternFill patternType="solid">
        <fgColor indexed="44"/>
        <bgColor indexed="31"/>
      </patternFill>
    </fill>
    <fill>
      <patternFill patternType="solid">
        <fgColor indexed="57"/>
        <bgColor indexed="17"/>
      </patternFill>
    </fill>
    <fill>
      <patternFill patternType="solid">
        <fgColor indexed="27"/>
        <bgColor indexed="41"/>
      </patternFill>
    </fill>
    <fill>
      <patternFill patternType="solid">
        <fgColor indexed="52"/>
        <bgColor indexed="29"/>
      </patternFill>
    </fill>
    <fill>
      <patternFill patternType="solid">
        <fgColor indexed="60"/>
        <bgColor indexed="10"/>
      </patternFill>
    </fill>
    <fill>
      <patternFill patternType="solid">
        <fgColor indexed="46"/>
        <bgColor indexed="24"/>
      </patternFill>
    </fill>
    <fill>
      <patternFill patternType="solid">
        <fgColor indexed="8"/>
        <bgColor indexed="58"/>
      </patternFill>
    </fill>
    <fill>
      <patternFill patternType="solid">
        <fgColor indexed="22"/>
        <bgColor indexed="31"/>
      </patternFill>
    </fill>
    <fill>
      <patternFill patternType="solid">
        <fgColor indexed="13"/>
        <bgColor indexed="34"/>
      </patternFill>
    </fill>
    <fill>
      <patternFill patternType="solid">
        <fgColor indexed="29"/>
        <bgColor indexed="52"/>
      </patternFill>
    </fill>
    <fill>
      <patternFill patternType="solid">
        <fgColor indexed="44"/>
        <bgColor indexed="64"/>
      </patternFill>
    </fill>
    <fill>
      <patternFill patternType="solid">
        <fgColor rgb="FF00B050"/>
        <bgColor indexed="64"/>
      </patternFill>
    </fill>
    <fill>
      <patternFill patternType="solid">
        <fgColor indexed="9"/>
        <bgColor indexed="64"/>
      </patternFill>
    </fill>
    <fill>
      <patternFill patternType="solid">
        <fgColor rgb="FF99CCFF"/>
        <bgColor rgb="FFCCCCFF"/>
      </patternFill>
    </fill>
    <fill>
      <patternFill patternType="solid">
        <fgColor theme="0"/>
        <bgColor indexed="64"/>
      </patternFill>
    </fill>
  </fills>
  <borders count="136">
    <border>
      <left/>
      <right/>
      <top/>
      <bottom/>
      <diagonal/>
    </border>
    <border>
      <left style="medium">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top/>
      <bottom/>
      <diagonal/>
    </border>
    <border>
      <left style="medium">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top/>
      <bottom style="medium">
        <color indexed="8"/>
      </bottom>
      <diagonal/>
    </border>
    <border>
      <left/>
      <right style="medium">
        <color indexed="8"/>
      </right>
      <top style="medium">
        <color indexed="8"/>
      </top>
      <bottom/>
      <diagonal/>
    </border>
    <border>
      <left style="medium">
        <color indexed="8"/>
      </left>
      <right style="medium">
        <color indexed="8"/>
      </right>
      <top style="medium">
        <color indexed="8"/>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thin">
        <color indexed="8"/>
      </right>
      <top style="medium">
        <color indexed="8"/>
      </top>
      <bottom style="medium">
        <color indexed="8"/>
      </bottom>
      <diagonal/>
    </border>
    <border>
      <left style="medium">
        <color indexed="8"/>
      </left>
      <right style="medium">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thin">
        <color indexed="8"/>
      </left>
      <right style="thin">
        <color indexed="8"/>
      </right>
      <top style="medium">
        <color indexed="8"/>
      </top>
      <bottom/>
      <diagonal/>
    </border>
    <border>
      <left style="thin">
        <color indexed="8"/>
      </left>
      <right/>
      <top style="medium">
        <color indexed="8"/>
      </top>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medium">
        <color indexed="8"/>
      </bottom>
      <diagonal/>
    </border>
    <border>
      <left/>
      <right style="medium">
        <color indexed="8"/>
      </right>
      <top/>
      <bottom/>
      <diagonal/>
    </border>
    <border>
      <left style="medium">
        <color indexed="8"/>
      </left>
      <right style="medium">
        <color indexed="8"/>
      </right>
      <top style="thin">
        <color indexed="8"/>
      </top>
      <bottom style="thin">
        <color indexed="8"/>
      </bottom>
      <diagonal/>
    </border>
    <border>
      <left style="medium">
        <color indexed="8"/>
      </left>
      <right style="medium">
        <color indexed="8"/>
      </right>
      <top style="thin">
        <color indexed="8"/>
      </top>
      <bottom style="medium">
        <color indexed="8"/>
      </bottom>
      <diagonal/>
    </border>
    <border>
      <left/>
      <right/>
      <top style="medium">
        <color indexed="8"/>
      </top>
      <bottom/>
      <diagonal/>
    </border>
    <border>
      <left style="thin">
        <color indexed="8"/>
      </left>
      <right style="medium">
        <color indexed="8"/>
      </right>
      <top style="medium">
        <color indexed="8"/>
      </top>
      <bottom/>
      <diagonal/>
    </border>
    <border>
      <left/>
      <right style="thin">
        <color indexed="8"/>
      </right>
      <top style="medium">
        <color indexed="8"/>
      </top>
      <bottom/>
      <diagonal/>
    </border>
    <border>
      <left style="thin">
        <color indexed="8"/>
      </left>
      <right/>
      <top style="medium">
        <color indexed="8"/>
      </top>
      <bottom style="medium">
        <color indexed="8"/>
      </bottom>
      <diagonal/>
    </border>
    <border>
      <left style="thin">
        <color indexed="8"/>
      </left>
      <right/>
      <top style="medium">
        <color indexed="8"/>
      </top>
      <bottom style="thin">
        <color indexed="8"/>
      </bottom>
      <diagonal/>
    </border>
    <border>
      <left/>
      <right/>
      <top/>
      <bottom style="thin">
        <color indexed="8"/>
      </bottom>
      <diagonal/>
    </border>
    <border>
      <left style="thin">
        <color indexed="8"/>
      </left>
      <right/>
      <top/>
      <bottom style="thin">
        <color indexed="8"/>
      </bottom>
      <diagonal/>
    </border>
    <border>
      <left/>
      <right/>
      <top style="thin">
        <color indexed="8"/>
      </top>
      <bottom style="thin">
        <color indexed="8"/>
      </bottom>
      <diagonal/>
    </border>
    <border>
      <left style="medium">
        <color indexed="8"/>
      </left>
      <right/>
      <top style="thin">
        <color indexed="8"/>
      </top>
      <bottom style="medium">
        <color indexed="8"/>
      </bottom>
      <diagonal/>
    </border>
    <border>
      <left style="medium">
        <color indexed="8"/>
      </left>
      <right style="medium">
        <color indexed="8"/>
      </right>
      <top style="medium">
        <color indexed="8"/>
      </top>
      <bottom style="thin">
        <color indexed="8"/>
      </bottom>
      <diagonal/>
    </border>
    <border>
      <left style="medium">
        <color indexed="8"/>
      </left>
      <right style="thin">
        <color indexed="8"/>
      </right>
      <top style="medium">
        <color indexed="8"/>
      </top>
      <bottom style="medium">
        <color indexed="8"/>
      </bottom>
      <diagonal/>
    </border>
    <border>
      <left style="medium">
        <color indexed="8"/>
      </left>
      <right style="thin">
        <color indexed="8"/>
      </right>
      <top style="medium">
        <color indexed="8"/>
      </top>
      <bottom/>
      <diagonal/>
    </border>
    <border>
      <left style="medium">
        <color indexed="8"/>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style="medium">
        <color indexed="8"/>
      </top>
      <bottom/>
      <diagonal/>
    </border>
    <border>
      <left style="medium">
        <color indexed="8"/>
      </left>
      <right/>
      <top style="thin">
        <color indexed="8"/>
      </top>
      <bottom style="thin">
        <color indexed="8"/>
      </bottom>
      <diagonal/>
    </border>
    <border>
      <left style="medium">
        <color indexed="8"/>
      </left>
      <right style="thin">
        <color indexed="8"/>
      </right>
      <top/>
      <bottom style="thin">
        <color indexed="8"/>
      </bottom>
      <diagonal/>
    </border>
    <border>
      <left/>
      <right style="medium">
        <color indexed="8"/>
      </right>
      <top style="thin">
        <color indexed="8"/>
      </top>
      <bottom style="thin">
        <color indexed="8"/>
      </bottom>
      <diagonal/>
    </border>
    <border>
      <left/>
      <right style="thin">
        <color indexed="8"/>
      </right>
      <top style="thin">
        <color indexed="8"/>
      </top>
      <bottom style="thin">
        <color indexed="8"/>
      </bottom>
      <diagonal/>
    </border>
    <border>
      <left style="medium">
        <color indexed="8"/>
      </left>
      <right style="medium">
        <color indexed="8"/>
      </right>
      <top style="thin">
        <color indexed="8"/>
      </top>
      <bottom/>
      <diagonal/>
    </border>
    <border>
      <left style="medium">
        <color indexed="8"/>
      </left>
      <right/>
      <top style="thin">
        <color indexed="8"/>
      </top>
      <bottom/>
      <diagonal/>
    </border>
    <border>
      <left style="medium">
        <color indexed="8"/>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medium">
        <color indexed="8"/>
      </right>
      <top/>
      <bottom/>
      <diagonal/>
    </border>
    <border>
      <left style="medium">
        <color indexed="8"/>
      </left>
      <right style="thin">
        <color indexed="8"/>
      </right>
      <top/>
      <bottom/>
      <diagonal/>
    </border>
    <border>
      <left style="thin">
        <color indexed="8"/>
      </left>
      <right style="thin">
        <color indexed="8"/>
      </right>
      <top/>
      <bottom/>
      <diagonal/>
    </border>
    <border>
      <left/>
      <right style="thin">
        <color indexed="8"/>
      </right>
      <top/>
      <bottom/>
      <diagonal/>
    </border>
    <border>
      <left/>
      <right style="medium">
        <color indexed="8"/>
      </right>
      <top style="thin">
        <color indexed="8"/>
      </top>
      <bottom/>
      <diagonal/>
    </border>
    <border>
      <left style="thin">
        <color indexed="8"/>
      </left>
      <right style="medium">
        <color indexed="8"/>
      </right>
      <top/>
      <bottom style="thin">
        <color indexed="8"/>
      </bottom>
      <diagonal/>
    </border>
    <border>
      <left style="thick">
        <color indexed="8"/>
      </left>
      <right style="thin">
        <color indexed="8"/>
      </right>
      <top style="thin">
        <color indexed="8"/>
      </top>
      <bottom style="thin">
        <color indexed="8"/>
      </bottom>
      <diagonal/>
    </border>
    <border>
      <left style="thick">
        <color indexed="8"/>
      </left>
      <right style="thin">
        <color indexed="8"/>
      </right>
      <top style="thin">
        <color indexed="8"/>
      </top>
      <bottom style="thick">
        <color indexed="8"/>
      </bottom>
      <diagonal/>
    </border>
    <border>
      <left style="medium">
        <color auto="1"/>
      </left>
      <right/>
      <top style="medium">
        <color auto="1"/>
      </top>
      <bottom style="thin">
        <color auto="1"/>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right style="medium">
        <color indexed="8"/>
      </right>
      <top/>
      <bottom style="medium">
        <color indexed="8"/>
      </bottom>
      <diagonal/>
    </border>
    <border>
      <left/>
      <right/>
      <top style="medium">
        <color indexed="8"/>
      </top>
      <bottom style="medium">
        <color indexed="8"/>
      </bottom>
      <diagonal/>
    </border>
    <border>
      <left style="thin">
        <color indexed="8"/>
      </left>
      <right style="thick">
        <color indexed="8"/>
      </right>
      <top style="thin">
        <color indexed="8"/>
      </top>
      <bottom style="thin">
        <color indexed="8"/>
      </bottom>
      <diagonal/>
    </border>
    <border>
      <left/>
      <right style="thin">
        <color indexed="8"/>
      </right>
      <top style="thin">
        <color indexed="8"/>
      </top>
      <bottom style="thick">
        <color indexed="8"/>
      </bottom>
      <diagonal/>
    </border>
    <border>
      <left style="thin">
        <color indexed="8"/>
      </left>
      <right style="thick">
        <color indexed="8"/>
      </right>
      <top style="thin">
        <color indexed="8"/>
      </top>
      <bottom style="thick">
        <color indexed="8"/>
      </bottom>
      <diagonal/>
    </border>
    <border>
      <left style="medium">
        <color auto="1"/>
      </left>
      <right style="thin">
        <color auto="1"/>
      </right>
      <top style="medium">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thin">
        <color auto="1"/>
      </top>
      <bottom style="thin">
        <color auto="1"/>
      </bottom>
      <diagonal/>
    </border>
    <border>
      <left/>
      <right style="thin">
        <color rgb="FF000000"/>
      </right>
      <top style="medium">
        <color auto="1"/>
      </top>
      <bottom style="medium">
        <color auto="1"/>
      </bottom>
      <diagonal/>
    </border>
    <border>
      <left style="thin">
        <color rgb="FF000000"/>
      </left>
      <right/>
      <top style="thin">
        <color auto="1"/>
      </top>
      <bottom style="medium">
        <color auto="1"/>
      </bottom>
      <diagonal/>
    </border>
    <border>
      <left/>
      <right style="thin">
        <color auto="1"/>
      </right>
      <top style="thin">
        <color auto="1"/>
      </top>
      <bottom style="medium">
        <color auto="1"/>
      </bottom>
      <diagonal/>
    </border>
    <border>
      <left/>
      <right style="medium">
        <color rgb="FF000000"/>
      </right>
      <top style="medium">
        <color auto="1"/>
      </top>
      <bottom style="medium">
        <color auto="1"/>
      </bottom>
      <diagonal/>
    </border>
    <border>
      <left style="thin">
        <color indexed="8"/>
      </left>
      <right/>
      <top style="thin">
        <color indexed="8"/>
      </top>
      <bottom style="medium">
        <color indexed="8"/>
      </bottom>
      <diagonal/>
    </border>
    <border>
      <left style="medium">
        <color indexed="8"/>
      </left>
      <right style="medium">
        <color indexed="8"/>
      </right>
      <top style="thin">
        <color indexed="8"/>
      </top>
      <bottom style="medium">
        <color auto="1"/>
      </bottom>
      <diagonal/>
    </border>
    <border>
      <left style="medium">
        <color indexed="8"/>
      </left>
      <right/>
      <top style="thin">
        <color indexed="8"/>
      </top>
      <bottom style="medium">
        <color auto="1"/>
      </bottom>
      <diagonal/>
    </border>
    <border>
      <left style="medium">
        <color indexed="8"/>
      </left>
      <right style="thin">
        <color indexed="8"/>
      </right>
      <top style="medium">
        <color indexed="8"/>
      </top>
      <bottom style="medium">
        <color auto="1"/>
      </bottom>
      <diagonal/>
    </border>
    <border>
      <left style="thin">
        <color indexed="8"/>
      </left>
      <right style="thin">
        <color indexed="8"/>
      </right>
      <top style="medium">
        <color indexed="8"/>
      </top>
      <bottom style="medium">
        <color auto="1"/>
      </bottom>
      <diagonal/>
    </border>
    <border>
      <left/>
      <right style="medium">
        <color indexed="8"/>
      </right>
      <top style="medium">
        <color indexed="8"/>
      </top>
      <bottom style="medium">
        <color auto="1"/>
      </bottom>
      <diagonal/>
    </border>
    <border>
      <left/>
      <right style="medium">
        <color indexed="8"/>
      </right>
      <top/>
      <bottom style="thin">
        <color indexed="8"/>
      </bottom>
      <diagonal/>
    </border>
    <border>
      <left/>
      <right style="thin">
        <color auto="1"/>
      </right>
      <top style="medium">
        <color auto="1"/>
      </top>
      <bottom style="thin">
        <color auto="1"/>
      </bottom>
      <diagonal/>
    </border>
    <border>
      <left style="thin">
        <color auto="1"/>
      </left>
      <right style="thin">
        <color auto="1"/>
      </right>
      <top/>
      <bottom style="thin">
        <color auto="1"/>
      </bottom>
      <diagonal/>
    </border>
    <border>
      <left style="medium">
        <color auto="1"/>
      </left>
      <right/>
      <top style="medium">
        <color auto="1"/>
      </top>
      <bottom/>
      <diagonal/>
    </border>
    <border>
      <left/>
      <right/>
      <top style="medium">
        <color auto="1"/>
      </top>
      <bottom/>
      <diagonal/>
    </border>
    <border>
      <left style="thin">
        <color auto="1"/>
      </left>
      <right/>
      <top style="medium">
        <color auto="1"/>
      </top>
      <bottom/>
      <diagonal/>
    </border>
    <border>
      <left/>
      <right style="thin">
        <color auto="1"/>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right style="medium">
        <color auto="1"/>
      </right>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indexed="8"/>
      </left>
      <right/>
      <top style="medium">
        <color auto="1"/>
      </top>
      <bottom/>
      <diagonal/>
    </border>
    <border>
      <left style="thin">
        <color indexed="8"/>
      </left>
      <right style="thin">
        <color indexed="8"/>
      </right>
      <top style="medium">
        <color auto="1"/>
      </top>
      <bottom/>
      <diagonal/>
    </border>
    <border>
      <left style="thin">
        <color indexed="8"/>
      </left>
      <right style="medium">
        <color indexed="8"/>
      </right>
      <top style="medium">
        <color auto="1"/>
      </top>
      <bottom/>
      <diagonal/>
    </border>
    <border>
      <left style="thin">
        <color indexed="8"/>
      </left>
      <right style="medium">
        <color auto="1"/>
      </right>
      <top style="medium">
        <color auto="1"/>
      </top>
      <bottom/>
      <diagonal/>
    </border>
    <border>
      <left style="thick">
        <color indexed="8"/>
      </left>
      <right style="thin">
        <color indexed="8"/>
      </right>
      <top/>
      <bottom style="thin">
        <color indexed="8"/>
      </bottom>
      <diagonal/>
    </border>
    <border>
      <left/>
      <right style="thin">
        <color indexed="8"/>
      </right>
      <top/>
      <bottom style="thin">
        <color indexed="8"/>
      </bottom>
      <diagonal/>
    </border>
    <border>
      <left style="thin">
        <color indexed="8"/>
      </left>
      <right style="thick">
        <color indexed="8"/>
      </right>
      <top/>
      <bottom style="thin">
        <color indexed="8"/>
      </bottom>
      <diagonal/>
    </border>
    <border>
      <left style="medium">
        <color auto="1"/>
      </left>
      <right/>
      <top style="medium">
        <color auto="1"/>
      </top>
      <bottom style="thick">
        <color indexed="8"/>
      </bottom>
      <diagonal/>
    </border>
    <border>
      <left style="medium">
        <color indexed="8"/>
      </left>
      <right style="medium">
        <color indexed="8"/>
      </right>
      <top style="medium">
        <color auto="1"/>
      </top>
      <bottom style="thick">
        <color indexed="8"/>
      </bottom>
      <diagonal/>
    </border>
    <border>
      <left/>
      <right style="thick">
        <color indexed="8"/>
      </right>
      <top style="medium">
        <color auto="1"/>
      </top>
      <bottom style="thick">
        <color indexed="8"/>
      </bottom>
      <diagonal/>
    </border>
    <border>
      <left/>
      <right style="medium">
        <color auto="1"/>
      </right>
      <top style="medium">
        <color auto="1"/>
      </top>
      <bottom style="thick">
        <color indexed="8"/>
      </bottom>
      <diagonal/>
    </border>
    <border>
      <left style="medium">
        <color auto="1"/>
      </left>
      <right style="thin">
        <color indexed="8"/>
      </right>
      <top style="thin">
        <color indexed="8"/>
      </top>
      <bottom style="thin">
        <color indexed="8"/>
      </bottom>
      <diagonal/>
    </border>
    <border>
      <left style="thin">
        <color indexed="8"/>
      </left>
      <right style="medium">
        <color auto="1"/>
      </right>
      <top style="thin">
        <color indexed="8"/>
      </top>
      <bottom style="thin">
        <color indexed="8"/>
      </bottom>
      <diagonal/>
    </border>
    <border>
      <left style="medium">
        <color auto="1"/>
      </left>
      <right style="thin">
        <color indexed="8"/>
      </right>
      <top style="thin">
        <color indexed="8"/>
      </top>
      <bottom style="medium">
        <color auto="1"/>
      </bottom>
      <diagonal/>
    </border>
    <border>
      <left/>
      <right style="thin">
        <color indexed="8"/>
      </right>
      <top style="thin">
        <color indexed="8"/>
      </top>
      <bottom style="medium">
        <color auto="1"/>
      </bottom>
      <diagonal/>
    </border>
    <border>
      <left style="thin">
        <color indexed="8"/>
      </left>
      <right style="thick">
        <color indexed="8"/>
      </right>
      <top style="thin">
        <color indexed="8"/>
      </top>
      <bottom style="medium">
        <color auto="1"/>
      </bottom>
      <diagonal/>
    </border>
    <border>
      <left style="thin">
        <color indexed="8"/>
      </left>
      <right style="medium">
        <color auto="1"/>
      </right>
      <top style="thin">
        <color indexed="8"/>
      </top>
      <bottom style="medium">
        <color auto="1"/>
      </bottom>
      <diagonal/>
    </border>
    <border>
      <left style="medium">
        <color auto="1"/>
      </left>
      <right/>
      <top style="medium">
        <color auto="1"/>
      </top>
      <bottom style="medium">
        <color indexed="8"/>
      </bottom>
      <diagonal/>
    </border>
    <border>
      <left/>
      <right/>
      <top style="medium">
        <color auto="1"/>
      </top>
      <bottom style="medium">
        <color indexed="8"/>
      </bottom>
      <diagonal/>
    </border>
    <border>
      <left/>
      <right style="medium">
        <color indexed="8"/>
      </right>
      <top style="medium">
        <color auto="1"/>
      </top>
      <bottom style="medium">
        <color indexed="8"/>
      </bottom>
      <diagonal/>
    </border>
    <border>
      <left style="medium">
        <color indexed="8"/>
      </left>
      <right/>
      <top style="medium">
        <color auto="1"/>
      </top>
      <bottom style="medium">
        <color indexed="8"/>
      </bottom>
      <diagonal/>
    </border>
    <border>
      <left style="medium">
        <color indexed="8"/>
      </left>
      <right style="medium">
        <color auto="1"/>
      </right>
      <top style="medium">
        <color auto="1"/>
      </top>
      <bottom style="medium">
        <color indexed="8"/>
      </bottom>
      <diagonal/>
    </border>
    <border>
      <left style="medium">
        <color auto="1"/>
      </left>
      <right/>
      <top style="medium">
        <color indexed="8"/>
      </top>
      <bottom style="medium">
        <color auto="1"/>
      </bottom>
      <diagonal/>
    </border>
    <border>
      <left/>
      <right/>
      <top style="medium">
        <color indexed="8"/>
      </top>
      <bottom style="medium">
        <color auto="1"/>
      </bottom>
      <diagonal/>
    </border>
    <border>
      <left/>
      <right style="thin">
        <color indexed="8"/>
      </right>
      <top style="medium">
        <color indexed="8"/>
      </top>
      <bottom style="medium">
        <color auto="1"/>
      </bottom>
      <diagonal/>
    </border>
    <border>
      <left style="thin">
        <color indexed="8"/>
      </left>
      <right style="medium">
        <color indexed="8"/>
      </right>
      <top style="medium">
        <color indexed="8"/>
      </top>
      <bottom style="medium">
        <color auto="1"/>
      </bottom>
      <diagonal/>
    </border>
    <border>
      <left style="thin">
        <color indexed="8"/>
      </left>
      <right style="medium">
        <color auto="1"/>
      </right>
      <top style="medium">
        <color indexed="8"/>
      </top>
      <bottom style="medium">
        <color auto="1"/>
      </bottom>
      <diagonal/>
    </border>
    <border>
      <left style="medium">
        <color auto="1"/>
      </left>
      <right style="medium">
        <color indexed="8"/>
      </right>
      <top style="medium">
        <color auto="1"/>
      </top>
      <bottom/>
      <diagonal/>
    </border>
    <border>
      <left/>
      <right style="thin">
        <color indexed="8"/>
      </right>
      <top style="medium">
        <color auto="1"/>
      </top>
      <bottom/>
      <diagonal/>
    </border>
  </borders>
  <cellStyleXfs count="94">
    <xf numFmtId="0" fontId="0" fillId="0" borderId="0"/>
    <xf numFmtId="0" fontId="9" fillId="0" borderId="0"/>
    <xf numFmtId="0" fontId="3" fillId="0" borderId="0"/>
    <xf numFmtId="9" fontId="9" fillId="0" borderId="0" applyFon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164" fontId="9" fillId="0" borderId="0" applyFon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cellStyleXfs>
  <cellXfs count="350">
    <xf numFmtId="0" fontId="0" fillId="0" borderId="0" xfId="0"/>
    <xf numFmtId="0" fontId="9" fillId="0" borderId="0" xfId="1"/>
    <xf numFmtId="0" fontId="9" fillId="0" borderId="0" xfId="1" applyAlignment="1">
      <alignment horizontal="left"/>
    </xf>
    <xf numFmtId="0" fontId="1" fillId="2" borderId="1" xfId="1" applyFont="1" applyFill="1" applyBorder="1"/>
    <xf numFmtId="0" fontId="9" fillId="2" borderId="2" xfId="1" applyFill="1" applyBorder="1"/>
    <xf numFmtId="0" fontId="9" fillId="3" borderId="1" xfId="1" applyFill="1" applyBorder="1"/>
    <xf numFmtId="0" fontId="1" fillId="4" borderId="3" xfId="1" applyFont="1" applyFill="1" applyBorder="1"/>
    <xf numFmtId="0" fontId="2" fillId="0" borderId="4" xfId="1" applyFont="1" applyFill="1" applyBorder="1"/>
    <xf numFmtId="0" fontId="0" fillId="5" borderId="5" xfId="1" applyFont="1" applyFill="1" applyBorder="1"/>
    <xf numFmtId="0" fontId="9" fillId="6" borderId="3" xfId="1" applyFill="1" applyBorder="1"/>
    <xf numFmtId="0" fontId="1" fillId="4" borderId="6" xfId="1" applyFont="1" applyFill="1" applyBorder="1"/>
    <xf numFmtId="0" fontId="2" fillId="0" borderId="7" xfId="1" applyFont="1" applyFill="1" applyBorder="1"/>
    <xf numFmtId="0" fontId="9" fillId="7" borderId="3" xfId="1" applyFill="1" applyBorder="1"/>
    <xf numFmtId="0" fontId="9" fillId="0" borderId="0" xfId="1" applyFill="1" applyBorder="1"/>
    <xf numFmtId="0" fontId="9" fillId="8" borderId="8" xfId="1" applyFill="1" applyBorder="1"/>
    <xf numFmtId="0" fontId="9" fillId="0" borderId="0" xfId="1" applyFill="1"/>
    <xf numFmtId="0" fontId="1" fillId="2" borderId="9" xfId="1" applyFont="1" applyFill="1" applyBorder="1"/>
    <xf numFmtId="0" fontId="1" fillId="2" borderId="10" xfId="1" applyFont="1" applyFill="1" applyBorder="1"/>
    <xf numFmtId="165" fontId="1" fillId="4" borderId="3" xfId="1" applyNumberFormat="1" applyFont="1" applyFill="1" applyBorder="1" applyAlignment="1">
      <alignment wrapText="1"/>
    </xf>
    <xf numFmtId="0" fontId="0" fillId="0" borderId="11" xfId="1" applyFont="1" applyBorder="1" applyAlignment="1">
      <alignment wrapText="1"/>
    </xf>
    <xf numFmtId="9" fontId="9" fillId="0" borderId="12" xfId="1" applyNumberFormat="1" applyBorder="1" applyAlignment="1">
      <alignment horizontal="left" wrapText="1"/>
    </xf>
    <xf numFmtId="9" fontId="9" fillId="0" borderId="11" xfId="1" applyNumberFormat="1" applyBorder="1"/>
    <xf numFmtId="9" fontId="9" fillId="0" borderId="13" xfId="1" applyNumberFormat="1" applyBorder="1"/>
    <xf numFmtId="0" fontId="0" fillId="0" borderId="2" xfId="1" applyFont="1" applyBorder="1"/>
    <xf numFmtId="9" fontId="9" fillId="0" borderId="11" xfId="1" applyNumberFormat="1" applyBorder="1" applyAlignment="1">
      <alignment horizontal="left" wrapText="1"/>
    </xf>
    <xf numFmtId="0" fontId="0" fillId="0" borderId="4" xfId="1" applyFont="1" applyBorder="1"/>
    <xf numFmtId="9" fontId="9" fillId="0" borderId="12" xfId="1" applyNumberFormat="1" applyBorder="1"/>
    <xf numFmtId="0" fontId="0" fillId="0" borderId="4" xfId="1" applyFont="1" applyBorder="1" applyAlignment="1">
      <alignment wrapText="1"/>
    </xf>
    <xf numFmtId="0" fontId="3" fillId="0" borderId="0" xfId="2" applyNumberFormat="1" applyFont="1" applyFill="1" applyBorder="1" applyAlignment="1" applyProtection="1"/>
    <xf numFmtId="0" fontId="0" fillId="0" borderId="0" xfId="1" applyFont="1" applyBorder="1" applyAlignment="1"/>
    <xf numFmtId="0" fontId="4" fillId="0" borderId="0" xfId="1" applyFont="1"/>
    <xf numFmtId="0" fontId="5" fillId="0" borderId="0" xfId="1" applyFont="1"/>
    <xf numFmtId="0" fontId="1" fillId="0" borderId="0" xfId="1" applyFont="1"/>
    <xf numFmtId="0" fontId="1" fillId="4" borderId="14" xfId="1" applyFont="1" applyFill="1" applyBorder="1" applyAlignment="1">
      <alignment wrapText="1"/>
    </xf>
    <xf numFmtId="17" fontId="9" fillId="0" borderId="0" xfId="1" applyNumberFormat="1"/>
    <xf numFmtId="0" fontId="2" fillId="0" borderId="0" xfId="1" applyFont="1" applyBorder="1"/>
    <xf numFmtId="0" fontId="1" fillId="9" borderId="18" xfId="1" applyFont="1" applyFill="1" applyBorder="1" applyAlignment="1">
      <alignment wrapText="1"/>
    </xf>
    <xf numFmtId="17" fontId="6" fillId="4" borderId="11" xfId="1" applyNumberFormat="1" applyFont="1" applyFill="1" applyBorder="1" applyAlignment="1">
      <alignment horizontal="center" wrapText="1"/>
    </xf>
    <xf numFmtId="17" fontId="1" fillId="9" borderId="11" xfId="1" applyNumberFormat="1" applyFont="1" applyFill="1" applyBorder="1"/>
    <xf numFmtId="0" fontId="1" fillId="9" borderId="18" xfId="1" applyFont="1" applyFill="1" applyBorder="1"/>
    <xf numFmtId="0" fontId="1" fillId="9" borderId="11" xfId="1" applyFont="1" applyFill="1" applyBorder="1"/>
    <xf numFmtId="0" fontId="2" fillId="0" borderId="3" xfId="1" applyFont="1" applyBorder="1"/>
    <xf numFmtId="0" fontId="2" fillId="0" borderId="11" xfId="1" applyFont="1" applyBorder="1"/>
    <xf numFmtId="0" fontId="2" fillId="0" borderId="19" xfId="1" applyFont="1" applyBorder="1"/>
    <xf numFmtId="0" fontId="1" fillId="9" borderId="20" xfId="1" applyFont="1" applyFill="1" applyBorder="1"/>
    <xf numFmtId="1" fontId="9" fillId="9" borderId="11" xfId="1" applyNumberFormat="1" applyFill="1" applyBorder="1"/>
    <xf numFmtId="0" fontId="9" fillId="9" borderId="11" xfId="1" applyFill="1" applyBorder="1"/>
    <xf numFmtId="0" fontId="1" fillId="9" borderId="13" xfId="1" applyFont="1" applyFill="1" applyBorder="1"/>
    <xf numFmtId="0" fontId="0" fillId="9" borderId="11" xfId="1" applyFont="1" applyFill="1" applyBorder="1"/>
    <xf numFmtId="0" fontId="1" fillId="0" borderId="23" xfId="1" applyFont="1" applyBorder="1"/>
    <xf numFmtId="0" fontId="1" fillId="9" borderId="12" xfId="1" applyFont="1" applyFill="1" applyBorder="1"/>
    <xf numFmtId="0" fontId="1" fillId="4" borderId="10" xfId="1" applyFont="1" applyFill="1" applyBorder="1" applyAlignment="1">
      <alignment wrapText="1"/>
    </xf>
    <xf numFmtId="0" fontId="1" fillId="4" borderId="24" xfId="1" applyFont="1" applyFill="1" applyBorder="1" applyAlignment="1">
      <alignment horizontal="center" wrapText="1"/>
    </xf>
    <xf numFmtId="0" fontId="1" fillId="4" borderId="25" xfId="1" applyFont="1" applyFill="1" applyBorder="1" applyAlignment="1">
      <alignment horizontal="center" wrapText="1"/>
    </xf>
    <xf numFmtId="0" fontId="1" fillId="4" borderId="26" xfId="1" applyFont="1" applyFill="1" applyBorder="1" applyAlignment="1">
      <alignment horizontal="center" wrapText="1"/>
    </xf>
    <xf numFmtId="0" fontId="1" fillId="4" borderId="17" xfId="1" applyFont="1" applyFill="1" applyBorder="1" applyAlignment="1">
      <alignment horizontal="center" wrapText="1"/>
    </xf>
    <xf numFmtId="0" fontId="1" fillId="4" borderId="18" xfId="1" applyFont="1" applyFill="1" applyBorder="1" applyAlignment="1">
      <alignment horizontal="center" wrapText="1"/>
    </xf>
    <xf numFmtId="0" fontId="1" fillId="9" borderId="27" xfId="1" applyFont="1" applyFill="1" applyBorder="1"/>
    <xf numFmtId="166" fontId="9" fillId="10" borderId="11" xfId="1" applyNumberFormat="1" applyFill="1" applyBorder="1"/>
    <xf numFmtId="166" fontId="9" fillId="11" borderId="11" xfId="1" applyNumberFormat="1" applyFill="1" applyBorder="1"/>
    <xf numFmtId="166" fontId="2" fillId="11" borderId="28" xfId="1" applyNumberFormat="1" applyFont="1" applyFill="1" applyBorder="1"/>
    <xf numFmtId="10" fontId="0" fillId="0" borderId="11" xfId="1" applyNumberFormat="1" applyFont="1" applyBorder="1"/>
    <xf numFmtId="10" fontId="9" fillId="9" borderId="11" xfId="1" applyNumberFormat="1" applyFill="1" applyBorder="1"/>
    <xf numFmtId="1" fontId="0" fillId="9" borderId="11" xfId="1" applyNumberFormat="1" applyFont="1" applyFill="1" applyBorder="1"/>
    <xf numFmtId="166" fontId="2" fillId="11" borderId="29" xfId="1" applyNumberFormat="1" applyFont="1" applyFill="1" applyBorder="1"/>
    <xf numFmtId="166" fontId="2" fillId="11" borderId="30" xfId="1" applyNumberFormat="1" applyFont="1" applyFill="1" applyBorder="1"/>
    <xf numFmtId="0" fontId="1" fillId="9" borderId="28" xfId="1" applyFont="1" applyFill="1" applyBorder="1"/>
    <xf numFmtId="166" fontId="2" fillId="11" borderId="31" xfId="1" applyNumberFormat="1" applyFont="1" applyFill="1" applyBorder="1"/>
    <xf numFmtId="166" fontId="2" fillId="11" borderId="19" xfId="1" applyNumberFormat="1" applyFont="1" applyFill="1" applyBorder="1"/>
    <xf numFmtId="0" fontId="1" fillId="9" borderId="23" xfId="1" applyFont="1" applyFill="1" applyBorder="1"/>
    <xf numFmtId="0" fontId="2" fillId="0" borderId="1" xfId="1" applyFont="1" applyFill="1" applyBorder="1"/>
    <xf numFmtId="0" fontId="9" fillId="0" borderId="1" xfId="1" applyFill="1" applyBorder="1"/>
    <xf numFmtId="1" fontId="0" fillId="9" borderId="6" xfId="1" applyNumberFormat="1" applyFont="1" applyFill="1" applyBorder="1"/>
    <xf numFmtId="0" fontId="0" fillId="9" borderId="32" xfId="1" applyFont="1" applyFill="1" applyBorder="1"/>
    <xf numFmtId="0" fontId="0" fillId="10" borderId="0" xfId="1" applyFont="1" applyFill="1"/>
    <xf numFmtId="0" fontId="0" fillId="0" borderId="0" xfId="1" applyFont="1"/>
    <xf numFmtId="0" fontId="0" fillId="11" borderId="0" xfId="1" applyFont="1" applyFill="1"/>
    <xf numFmtId="0" fontId="9" fillId="0" borderId="0" xfId="1" applyBorder="1"/>
    <xf numFmtId="0" fontId="4" fillId="0" borderId="0" xfId="1" applyFont="1" applyBorder="1"/>
    <xf numFmtId="0" fontId="0" fillId="0" borderId="11" xfId="1" applyFont="1" applyBorder="1"/>
    <xf numFmtId="0" fontId="4" fillId="0" borderId="0" xfId="1" applyFont="1" applyFill="1" applyBorder="1"/>
    <xf numFmtId="0" fontId="0" fillId="0" borderId="11" xfId="1" applyFont="1" applyBorder="1" applyAlignment="1">
      <alignment horizontal="center"/>
    </xf>
    <xf numFmtId="0" fontId="1" fillId="0" borderId="0" xfId="1" applyFont="1" applyFill="1" applyBorder="1" applyAlignment="1">
      <alignment horizontal="center" wrapText="1"/>
    </xf>
    <xf numFmtId="0" fontId="7" fillId="0" borderId="0" xfId="1" applyFont="1"/>
    <xf numFmtId="0" fontId="1" fillId="4" borderId="1" xfId="1" applyFont="1" applyFill="1" applyBorder="1"/>
    <xf numFmtId="0" fontId="1" fillId="0" borderId="0" xfId="1" applyFont="1" applyFill="1" applyBorder="1"/>
    <xf numFmtId="0" fontId="9" fillId="0" borderId="0" xfId="1" applyFill="1" applyBorder="1" applyAlignment="1"/>
    <xf numFmtId="0" fontId="9" fillId="0" borderId="0" xfId="1" applyBorder="1" applyAlignment="1"/>
    <xf numFmtId="0" fontId="6" fillId="2" borderId="35" xfId="1" applyFont="1" applyFill="1" applyBorder="1" applyAlignment="1">
      <alignment textRotation="90"/>
    </xf>
    <xf numFmtId="0" fontId="6" fillId="2" borderId="16" xfId="1" applyFont="1" applyFill="1" applyBorder="1" applyAlignment="1">
      <alignment textRotation="90"/>
    </xf>
    <xf numFmtId="0" fontId="1" fillId="0" borderId="14" xfId="1" applyFont="1" applyFill="1" applyBorder="1"/>
    <xf numFmtId="0" fontId="2" fillId="0" borderId="4" xfId="1" applyFont="1" applyBorder="1"/>
    <xf numFmtId="0" fontId="1" fillId="0" borderId="22" xfId="1" applyFont="1" applyBorder="1"/>
    <xf numFmtId="0" fontId="1" fillId="0" borderId="33" xfId="1" applyFont="1" applyFill="1" applyBorder="1"/>
    <xf numFmtId="0" fontId="9" fillId="0" borderId="23" xfId="1" applyBorder="1"/>
    <xf numFmtId="0" fontId="2" fillId="0" borderId="6" xfId="1" applyFont="1" applyBorder="1"/>
    <xf numFmtId="0" fontId="2" fillId="0" borderId="20" xfId="1" applyFont="1" applyBorder="1"/>
    <xf numFmtId="0" fontId="2" fillId="0" borderId="7" xfId="1" applyFont="1" applyBorder="1"/>
    <xf numFmtId="0" fontId="1" fillId="0" borderId="14" xfId="1" applyFont="1" applyBorder="1"/>
    <xf numFmtId="0" fontId="1" fillId="0" borderId="34" xfId="1" applyFont="1" applyBorder="1"/>
    <xf numFmtId="0" fontId="0" fillId="0" borderId="4" xfId="1" applyFont="1" applyFill="1" applyBorder="1"/>
    <xf numFmtId="0" fontId="0" fillId="0" borderId="7" xfId="1" applyFont="1" applyFill="1" applyBorder="1"/>
    <xf numFmtId="0" fontId="1" fillId="4" borderId="36" xfId="1" applyFont="1" applyFill="1" applyBorder="1" applyAlignment="1">
      <alignment wrapText="1"/>
    </xf>
    <xf numFmtId="0" fontId="1" fillId="4" borderId="37" xfId="1" applyFont="1" applyFill="1" applyBorder="1" applyAlignment="1">
      <alignment wrapText="1"/>
    </xf>
    <xf numFmtId="0" fontId="1" fillId="4" borderId="38" xfId="1" applyFont="1" applyFill="1" applyBorder="1" applyAlignment="1">
      <alignment wrapText="1"/>
    </xf>
    <xf numFmtId="0" fontId="1" fillId="4" borderId="35" xfId="1" applyFont="1" applyFill="1" applyBorder="1" applyAlignment="1">
      <alignment horizontal="center" wrapText="1"/>
    </xf>
    <xf numFmtId="0" fontId="1" fillId="4" borderId="16" xfId="1" applyFont="1" applyFill="1" applyBorder="1" applyAlignment="1">
      <alignment horizontal="center" wrapText="1"/>
    </xf>
    <xf numFmtId="0" fontId="1" fillId="4" borderId="9" xfId="1" applyFont="1" applyFill="1" applyBorder="1" applyAlignment="1">
      <alignment horizontal="center" wrapText="1"/>
    </xf>
    <xf numFmtId="2" fontId="9" fillId="0" borderId="22" xfId="1" applyNumberFormat="1" applyBorder="1"/>
    <xf numFmtId="2" fontId="9" fillId="0" borderId="3" xfId="1" applyNumberFormat="1" applyBorder="1"/>
    <xf numFmtId="2" fontId="9" fillId="0" borderId="18" xfId="1" applyNumberFormat="1" applyBorder="1"/>
    <xf numFmtId="2" fontId="9" fillId="0" borderId="2" xfId="1" applyNumberFormat="1" applyBorder="1"/>
    <xf numFmtId="0" fontId="1" fillId="0" borderId="39" xfId="1" applyFont="1" applyBorder="1"/>
    <xf numFmtId="2" fontId="9" fillId="0" borderId="40" xfId="1" applyNumberFormat="1" applyBorder="1"/>
    <xf numFmtId="2" fontId="9" fillId="0" borderId="11" xfId="1" applyNumberFormat="1" applyBorder="1"/>
    <xf numFmtId="2" fontId="9" fillId="0" borderId="41" xfId="1" applyNumberFormat="1" applyBorder="1"/>
    <xf numFmtId="2" fontId="9" fillId="0" borderId="4" xfId="1" applyNumberFormat="1" applyBorder="1"/>
    <xf numFmtId="2" fontId="9" fillId="0" borderId="42" xfId="1" applyNumberFormat="1" applyBorder="1"/>
    <xf numFmtId="0" fontId="1" fillId="0" borderId="5" xfId="1" applyFont="1" applyBorder="1"/>
    <xf numFmtId="2" fontId="9" fillId="0" borderId="48" xfId="1" applyNumberFormat="1" applyBorder="1"/>
    <xf numFmtId="2" fontId="9" fillId="0" borderId="49" xfId="1" applyNumberFormat="1" applyBorder="1"/>
    <xf numFmtId="2" fontId="9" fillId="0" borderId="21" xfId="1" applyNumberFormat="1" applyBorder="1"/>
    <xf numFmtId="2" fontId="9" fillId="0" borderId="50" xfId="1" applyNumberFormat="1" applyBorder="1"/>
    <xf numFmtId="2" fontId="9" fillId="0" borderId="7" xfId="1" applyNumberFormat="1" applyBorder="1"/>
    <xf numFmtId="0" fontId="1" fillId="0" borderId="36" xfId="1" applyFont="1" applyBorder="1"/>
    <xf numFmtId="0" fontId="1" fillId="0" borderId="37" xfId="1" applyFont="1" applyBorder="1"/>
    <xf numFmtId="0" fontId="1" fillId="0" borderId="13" xfId="1" applyFont="1" applyBorder="1"/>
    <xf numFmtId="0" fontId="1" fillId="0" borderId="15" xfId="1" applyFont="1" applyBorder="1"/>
    <xf numFmtId="0" fontId="1" fillId="9" borderId="36" xfId="1" applyFont="1" applyFill="1" applyBorder="1" applyAlignment="1">
      <alignment wrapText="1"/>
    </xf>
    <xf numFmtId="0" fontId="1" fillId="9" borderId="37" xfId="1" applyFont="1" applyFill="1" applyBorder="1" applyAlignment="1">
      <alignment wrapText="1"/>
    </xf>
    <xf numFmtId="0" fontId="1" fillId="9" borderId="10" xfId="1" applyFont="1" applyFill="1" applyBorder="1" applyAlignment="1">
      <alignment wrapText="1"/>
    </xf>
    <xf numFmtId="0" fontId="1" fillId="9" borderId="38" xfId="1" applyFont="1" applyFill="1" applyBorder="1" applyAlignment="1">
      <alignment wrapText="1"/>
    </xf>
    <xf numFmtId="0" fontId="1" fillId="9" borderId="35" xfId="1" applyFont="1" applyFill="1" applyBorder="1" applyAlignment="1">
      <alignment horizontal="center" wrapText="1"/>
    </xf>
    <xf numFmtId="0" fontId="1" fillId="9" borderId="16" xfId="1" applyFont="1" applyFill="1" applyBorder="1" applyAlignment="1">
      <alignment horizontal="center" wrapText="1"/>
    </xf>
    <xf numFmtId="0" fontId="1" fillId="9" borderId="9" xfId="1" applyFont="1" applyFill="1" applyBorder="1" applyAlignment="1">
      <alignment horizontal="center" wrapText="1"/>
    </xf>
    <xf numFmtId="0" fontId="1" fillId="2" borderId="34" xfId="1" applyFont="1" applyFill="1" applyBorder="1"/>
    <xf numFmtId="0" fontId="9" fillId="2" borderId="15" xfId="1" applyFill="1" applyBorder="1"/>
    <xf numFmtId="0" fontId="1" fillId="4" borderId="40" xfId="1" applyFont="1" applyFill="1" applyBorder="1"/>
    <xf numFmtId="0" fontId="0" fillId="0" borderId="52" xfId="1" applyFont="1" applyFill="1" applyBorder="1"/>
    <xf numFmtId="0" fontId="1" fillId="0" borderId="53" xfId="1" applyFont="1" applyBorder="1" applyAlignment="1">
      <alignment vertical="center"/>
    </xf>
    <xf numFmtId="0" fontId="1" fillId="0" borderId="54" xfId="1" applyFont="1" applyBorder="1" applyAlignment="1">
      <alignment vertical="center"/>
    </xf>
    <xf numFmtId="0" fontId="9" fillId="0" borderId="0" xfId="1" applyBorder="1" applyAlignment="1">
      <alignment horizontal="center" vertical="center" wrapText="1"/>
    </xf>
    <xf numFmtId="0" fontId="9" fillId="0" borderId="0" xfId="1" applyBorder="1" applyAlignment="1">
      <alignment horizontal="center" vertical="center"/>
    </xf>
    <xf numFmtId="1" fontId="1" fillId="0" borderId="55" xfId="0" applyNumberFormat="1" applyFont="1" applyBorder="1"/>
    <xf numFmtId="9" fontId="0" fillId="0" borderId="56" xfId="0" applyNumberFormat="1" applyBorder="1"/>
    <xf numFmtId="9" fontId="9" fillId="0" borderId="56" xfId="0" applyNumberFormat="1" applyFont="1" applyBorder="1"/>
    <xf numFmtId="0" fontId="1" fillId="12" borderId="57" xfId="0" applyFont="1" applyFill="1" applyBorder="1" applyAlignment="1">
      <alignment textRotation="90" wrapText="1"/>
    </xf>
    <xf numFmtId="1" fontId="1" fillId="0" borderId="56" xfId="0" applyNumberFormat="1" applyFont="1" applyBorder="1"/>
    <xf numFmtId="0" fontId="9" fillId="0" borderId="0" xfId="1" applyFont="1" applyAlignment="1">
      <alignment horizontal="left"/>
    </xf>
    <xf numFmtId="3" fontId="9" fillId="9" borderId="11" xfId="1" applyNumberFormat="1" applyFill="1" applyBorder="1"/>
    <xf numFmtId="3" fontId="0" fillId="0" borderId="0" xfId="0" applyNumberFormat="1"/>
    <xf numFmtId="0" fontId="2" fillId="0" borderId="33" xfId="1" applyFont="1" applyFill="1" applyBorder="1"/>
    <xf numFmtId="1" fontId="2" fillId="13" borderId="63" xfId="0" applyNumberFormat="1" applyFont="1" applyFill="1" applyBorder="1"/>
    <xf numFmtId="0" fontId="2" fillId="13" borderId="63" xfId="0" applyFont="1" applyFill="1" applyBorder="1"/>
    <xf numFmtId="3" fontId="1" fillId="14" borderId="0" xfId="0" applyNumberFormat="1" applyFont="1" applyFill="1" applyAlignment="1">
      <alignment horizontal="right" wrapText="1"/>
    </xf>
    <xf numFmtId="0" fontId="10" fillId="0" borderId="0" xfId="0" applyFont="1"/>
    <xf numFmtId="0" fontId="9" fillId="0" borderId="0" xfId="1" applyFont="1"/>
    <xf numFmtId="9" fontId="9" fillId="0" borderId="11" xfId="1" applyNumberFormat="1" applyFont="1" applyBorder="1"/>
    <xf numFmtId="0" fontId="11" fillId="0" borderId="0" xfId="0" applyFont="1" applyBorder="1" applyAlignment="1">
      <alignment horizontal="center" vertical="center"/>
    </xf>
    <xf numFmtId="3" fontId="13" fillId="0" borderId="0" xfId="0" applyNumberFormat="1" applyFont="1"/>
    <xf numFmtId="167" fontId="13" fillId="0" borderId="0" xfId="14" applyNumberFormat="1" applyFont="1"/>
    <xf numFmtId="2" fontId="0" fillId="0" borderId="3" xfId="1" applyNumberFormat="1" applyFont="1" applyBorder="1"/>
    <xf numFmtId="2" fontId="0" fillId="0" borderId="11" xfId="1" applyNumberFormat="1" applyFont="1" applyBorder="1"/>
    <xf numFmtId="2" fontId="0" fillId="0" borderId="41" xfId="1" applyNumberFormat="1" applyFont="1" applyBorder="1"/>
    <xf numFmtId="2" fontId="0" fillId="0" borderId="42" xfId="1" applyNumberFormat="1" applyFont="1" applyBorder="1"/>
    <xf numFmtId="2" fontId="0" fillId="0" borderId="4" xfId="1" applyNumberFormat="1" applyFont="1" applyBorder="1"/>
    <xf numFmtId="0" fontId="2" fillId="0" borderId="86" xfId="1" applyFont="1" applyBorder="1"/>
    <xf numFmtId="0" fontId="1" fillId="0" borderId="87" xfId="1" applyFont="1" applyBorder="1"/>
    <xf numFmtId="0" fontId="1" fillId="0" borderId="88" xfId="1" applyFont="1" applyBorder="1"/>
    <xf numFmtId="2" fontId="9" fillId="0" borderId="89" xfId="1" applyNumberFormat="1" applyBorder="1"/>
    <xf numFmtId="2" fontId="9" fillId="0" borderId="90" xfId="1" applyNumberFormat="1" applyBorder="1"/>
    <xf numFmtId="2" fontId="9" fillId="0" borderId="91" xfId="1" applyNumberFormat="1" applyBorder="1"/>
    <xf numFmtId="0" fontId="1" fillId="0" borderId="89" xfId="1" applyFont="1" applyFill="1" applyBorder="1" applyAlignment="1">
      <alignment horizontal="center" wrapText="1"/>
    </xf>
    <xf numFmtId="0" fontId="1" fillId="0" borderId="90" xfId="1" applyFont="1" applyFill="1" applyBorder="1" applyAlignment="1">
      <alignment horizontal="center" wrapText="1"/>
    </xf>
    <xf numFmtId="0" fontId="1" fillId="0" borderId="91" xfId="1" applyFont="1" applyFill="1" applyBorder="1" applyAlignment="1">
      <alignment horizontal="center" wrapText="1"/>
    </xf>
    <xf numFmtId="0" fontId="1" fillId="16" borderId="43" xfId="1" applyFont="1" applyFill="1" applyBorder="1"/>
    <xf numFmtId="0" fontId="1" fillId="16" borderId="44" xfId="1" applyFont="1" applyFill="1" applyBorder="1"/>
    <xf numFmtId="2" fontId="0" fillId="16" borderId="45" xfId="1" applyNumberFormat="1" applyFont="1" applyFill="1" applyBorder="1"/>
    <xf numFmtId="2" fontId="0" fillId="16" borderId="46" xfId="1" applyNumberFormat="1" applyFont="1" applyFill="1" applyBorder="1"/>
    <xf numFmtId="2" fontId="0" fillId="16" borderId="51" xfId="1" applyNumberFormat="1" applyFont="1" applyFill="1" applyBorder="1"/>
    <xf numFmtId="2" fontId="0" fillId="16" borderId="42" xfId="1" applyNumberFormat="1" applyFont="1" applyFill="1" applyBorder="1"/>
    <xf numFmtId="0" fontId="0" fillId="0" borderId="4" xfId="1" applyFont="1" applyBorder="1" applyAlignment="1">
      <alignment vertical="center" wrapText="1"/>
    </xf>
    <xf numFmtId="2" fontId="9" fillId="0" borderId="92" xfId="1" applyNumberFormat="1" applyBorder="1"/>
    <xf numFmtId="2" fontId="9" fillId="0" borderId="31" xfId="1" applyNumberFormat="1" applyBorder="1"/>
    <xf numFmtId="0" fontId="1" fillId="0" borderId="111" xfId="1" applyFont="1" applyBorder="1" applyAlignment="1">
      <alignment vertical="center"/>
    </xf>
    <xf numFmtId="0" fontId="1" fillId="2" borderId="114" xfId="1" applyFont="1" applyFill="1" applyBorder="1" applyAlignment="1">
      <alignment wrapText="1"/>
    </xf>
    <xf numFmtId="0" fontId="1" fillId="0" borderId="118" xfId="1" applyFont="1" applyBorder="1" applyAlignment="1">
      <alignment vertical="center"/>
    </xf>
    <xf numFmtId="0" fontId="1" fillId="0" borderId="120" xfId="1" applyFont="1" applyBorder="1" applyAlignment="1">
      <alignment vertical="center"/>
    </xf>
    <xf numFmtId="0" fontId="6" fillId="0" borderId="0" xfId="1" applyFont="1" applyFill="1" applyBorder="1"/>
    <xf numFmtId="0" fontId="2" fillId="0" borderId="0" xfId="1" applyFont="1" applyFill="1" applyBorder="1"/>
    <xf numFmtId="0" fontId="6" fillId="0" borderId="0" xfId="1" applyFont="1" applyBorder="1"/>
    <xf numFmtId="0" fontId="1" fillId="0" borderId="0" xfId="1" applyFont="1" applyBorder="1"/>
    <xf numFmtId="0" fontId="1" fillId="4" borderId="134" xfId="1" applyFont="1" applyFill="1" applyBorder="1" applyAlignment="1">
      <alignment wrapText="1"/>
    </xf>
    <xf numFmtId="0" fontId="1" fillId="4" borderId="135" xfId="1" applyFont="1" applyFill="1" applyBorder="1" applyAlignment="1">
      <alignment horizontal="center" wrapText="1"/>
    </xf>
    <xf numFmtId="0" fontId="1" fillId="4" borderId="108" xfId="1" applyFont="1" applyFill="1" applyBorder="1" applyAlignment="1">
      <alignment horizontal="center" wrapText="1"/>
    </xf>
    <xf numFmtId="0" fontId="1" fillId="4" borderId="110" xfId="1" applyFont="1" applyFill="1" applyBorder="1" applyAlignment="1">
      <alignment horizontal="center" wrapText="1"/>
    </xf>
    <xf numFmtId="0" fontId="2" fillId="0" borderId="70" xfId="1" applyFont="1" applyBorder="1"/>
    <xf numFmtId="0" fontId="6" fillId="0" borderId="74" xfId="1" applyFont="1" applyFill="1" applyBorder="1"/>
    <xf numFmtId="0" fontId="2" fillId="0" borderId="71" xfId="1" applyFont="1" applyFill="1" applyBorder="1"/>
    <xf numFmtId="0" fontId="6" fillId="0" borderId="72" xfId="1" applyFont="1" applyFill="1" applyBorder="1"/>
    <xf numFmtId="0" fontId="2" fillId="0" borderId="73" xfId="1" applyFont="1" applyBorder="1"/>
    <xf numFmtId="0" fontId="2" fillId="0" borderId="77" xfId="1" applyFont="1" applyFill="1" applyBorder="1"/>
    <xf numFmtId="0" fontId="1" fillId="2" borderId="10" xfId="1" applyFont="1" applyFill="1" applyBorder="1" applyAlignment="1"/>
    <xf numFmtId="0" fontId="1" fillId="2" borderId="14" xfId="1" applyFont="1" applyFill="1" applyBorder="1" applyAlignment="1">
      <alignment horizontal="center"/>
    </xf>
    <xf numFmtId="0" fontId="1" fillId="2" borderId="14" xfId="1" applyFont="1" applyFill="1" applyBorder="1" applyAlignment="1"/>
    <xf numFmtId="0" fontId="1" fillId="2" borderId="10" xfId="1" applyFont="1" applyFill="1" applyBorder="1" applyAlignment="1">
      <alignment wrapText="1"/>
    </xf>
    <xf numFmtId="0" fontId="1" fillId="2" borderId="10" xfId="1" applyFont="1" applyFill="1" applyBorder="1" applyAlignment="1">
      <alignment horizontal="left"/>
    </xf>
    <xf numFmtId="0" fontId="0" fillId="0" borderId="25" xfId="1" applyFont="1" applyBorder="1" applyAlignment="1"/>
    <xf numFmtId="0" fontId="0" fillId="0" borderId="21" xfId="1" applyFont="1" applyBorder="1" applyAlignment="1"/>
    <xf numFmtId="0" fontId="0" fillId="0" borderId="47" xfId="1" applyFont="1" applyBorder="1" applyAlignment="1"/>
    <xf numFmtId="0" fontId="0" fillId="0" borderId="58" xfId="1" applyFont="1" applyBorder="1" applyAlignment="1"/>
    <xf numFmtId="0" fontId="1" fillId="0" borderId="11" xfId="1" applyFont="1" applyBorder="1" applyAlignment="1">
      <alignment horizontal="center"/>
    </xf>
    <xf numFmtId="0" fontId="1" fillId="9" borderId="46" xfId="1" applyFont="1" applyFill="1" applyBorder="1" applyAlignment="1">
      <alignment horizontal="center"/>
    </xf>
    <xf numFmtId="0" fontId="1" fillId="4" borderId="14" xfId="1" applyFont="1" applyFill="1" applyBorder="1" applyAlignment="1">
      <alignment horizontal="center" wrapText="1"/>
    </xf>
    <xf numFmtId="0" fontId="1" fillId="4" borderId="59" xfId="1" applyFont="1" applyFill="1" applyBorder="1" applyAlignment="1">
      <alignment horizontal="center" wrapText="1"/>
    </xf>
    <xf numFmtId="0" fontId="1" fillId="4" borderId="11" xfId="1" applyFont="1" applyFill="1" applyBorder="1" applyAlignment="1">
      <alignment horizontal="center" wrapText="1"/>
    </xf>
    <xf numFmtId="0" fontId="0" fillId="0" borderId="0" xfId="1" applyFont="1" applyBorder="1" applyAlignment="1">
      <alignment horizontal="right"/>
    </xf>
    <xf numFmtId="0" fontId="0" fillId="0" borderId="4" xfId="1" applyFont="1" applyFill="1" applyBorder="1" applyAlignment="1">
      <alignment horizontal="left"/>
    </xf>
    <xf numFmtId="0" fontId="0" fillId="0" borderId="4" xfId="1" applyFont="1" applyFill="1" applyBorder="1" applyAlignment="1"/>
    <xf numFmtId="0" fontId="0" fillId="0" borderId="7" xfId="1" applyFont="1" applyFill="1" applyBorder="1" applyAlignment="1"/>
    <xf numFmtId="0" fontId="0" fillId="0" borderId="2" xfId="1" applyFont="1" applyFill="1" applyBorder="1" applyAlignment="1"/>
    <xf numFmtId="0" fontId="9" fillId="0" borderId="4" xfId="1" applyFill="1" applyBorder="1" applyAlignment="1"/>
    <xf numFmtId="0" fontId="1" fillId="4" borderId="14" xfId="1" applyFont="1" applyFill="1" applyBorder="1" applyAlignment="1">
      <alignment horizontal="center"/>
    </xf>
    <xf numFmtId="0" fontId="1" fillId="4" borderId="37" xfId="1" applyFont="1" applyFill="1" applyBorder="1" applyAlignment="1">
      <alignment horizontal="center"/>
    </xf>
    <xf numFmtId="0" fontId="1" fillId="9" borderId="14" xfId="1" applyFont="1" applyFill="1" applyBorder="1" applyAlignment="1">
      <alignment horizontal="center"/>
    </xf>
    <xf numFmtId="0" fontId="0" fillId="0" borderId="72" xfId="1" applyFont="1" applyBorder="1" applyAlignment="1">
      <alignment horizontal="left" vertical="center" wrapText="1"/>
    </xf>
    <xf numFmtId="0" fontId="0" fillId="0" borderId="73" xfId="1" applyFont="1" applyBorder="1" applyAlignment="1">
      <alignment horizontal="left" vertical="center" wrapText="1"/>
    </xf>
    <xf numFmtId="15" fontId="9" fillId="0" borderId="73" xfId="1" applyNumberFormat="1" applyBorder="1" applyAlignment="1">
      <alignment horizontal="center" vertical="center"/>
    </xf>
    <xf numFmtId="0" fontId="0" fillId="0" borderId="77" xfId="1" applyFont="1" applyBorder="1" applyAlignment="1">
      <alignment horizontal="left" vertical="center" wrapText="1"/>
    </xf>
    <xf numFmtId="0" fontId="0" fillId="0" borderId="64" xfId="0" applyFont="1" applyBorder="1" applyAlignment="1">
      <alignment horizontal="center" vertical="center"/>
    </xf>
    <xf numFmtId="0" fontId="9" fillId="0" borderId="65" xfId="0" applyFont="1" applyBorder="1" applyAlignment="1">
      <alignment horizontal="center" vertical="center"/>
    </xf>
    <xf numFmtId="0" fontId="9" fillId="0" borderId="67" xfId="0" applyFont="1" applyBorder="1" applyAlignment="1">
      <alignment horizontal="center" vertical="center"/>
    </xf>
    <xf numFmtId="14" fontId="0" fillId="0" borderId="69" xfId="0" applyNumberFormat="1" applyBorder="1" applyAlignment="1">
      <alignment horizontal="center" vertical="center"/>
    </xf>
    <xf numFmtId="14" fontId="0" fillId="0" borderId="81" xfId="0" applyNumberFormat="1" applyBorder="1" applyAlignment="1">
      <alignment horizontal="center" vertical="center"/>
    </xf>
    <xf numFmtId="0" fontId="0" fillId="0" borderId="66" xfId="0" applyBorder="1" applyAlignment="1">
      <alignment horizontal="center" vertical="center"/>
    </xf>
    <xf numFmtId="0" fontId="0" fillId="0" borderId="65" xfId="0" applyBorder="1" applyAlignment="1">
      <alignment horizontal="center" vertical="center"/>
    </xf>
    <xf numFmtId="0" fontId="0" fillId="0" borderId="68" xfId="0" applyBorder="1" applyAlignment="1">
      <alignment horizontal="center" vertical="center"/>
    </xf>
    <xf numFmtId="0" fontId="0" fillId="0" borderId="64" xfId="0" applyBorder="1" applyAlignment="1">
      <alignment horizontal="center" vertical="center" wrapText="1"/>
    </xf>
    <xf numFmtId="0" fontId="0" fillId="0" borderId="65" xfId="0" applyBorder="1" applyAlignment="1">
      <alignment horizontal="center" vertical="center" wrapText="1"/>
    </xf>
    <xf numFmtId="0" fontId="0" fillId="0" borderId="68" xfId="0" applyBorder="1" applyAlignment="1">
      <alignment horizontal="center" vertical="center" wrapText="1"/>
    </xf>
    <xf numFmtId="14" fontId="0" fillId="0" borderId="64" xfId="0" applyNumberFormat="1" applyBorder="1" applyAlignment="1">
      <alignment horizontal="center" vertical="center"/>
    </xf>
    <xf numFmtId="14" fontId="0" fillId="0" borderId="68" xfId="0" applyNumberFormat="1" applyBorder="1" applyAlignment="1">
      <alignment horizontal="center" vertical="center"/>
    </xf>
    <xf numFmtId="0" fontId="0" fillId="0" borderId="64" xfId="0" applyBorder="1" applyAlignment="1">
      <alignment horizontal="center" vertical="center"/>
    </xf>
    <xf numFmtId="0" fontId="10" fillId="12" borderId="64" xfId="0" applyFont="1" applyFill="1" applyBorder="1" applyAlignment="1">
      <alignment horizontal="center"/>
    </xf>
    <xf numFmtId="0" fontId="10" fillId="12" borderId="65" xfId="0" applyFont="1" applyFill="1" applyBorder="1" applyAlignment="1">
      <alignment horizontal="center"/>
    </xf>
    <xf numFmtId="0" fontId="10" fillId="12" borderId="66" xfId="0" applyFont="1" applyFill="1" applyBorder="1" applyAlignment="1">
      <alignment horizontal="center"/>
    </xf>
    <xf numFmtId="0" fontId="10" fillId="12" borderId="67" xfId="0" applyFont="1" applyFill="1" applyBorder="1" applyAlignment="1">
      <alignment horizontal="center"/>
    </xf>
    <xf numFmtId="0" fontId="10" fillId="12" borderId="68" xfId="0" applyFont="1" applyFill="1" applyBorder="1" applyAlignment="1">
      <alignment horizontal="center"/>
    </xf>
    <xf numFmtId="0" fontId="11" fillId="0" borderId="74" xfId="0" applyFont="1" applyBorder="1" applyAlignment="1">
      <alignment horizontal="center" vertical="center"/>
    </xf>
    <xf numFmtId="0" fontId="0" fillId="0" borderId="70" xfId="0" applyBorder="1" applyAlignment="1">
      <alignment horizontal="center" vertical="center"/>
    </xf>
    <xf numFmtId="14" fontId="0" fillId="0" borderId="70" xfId="0" applyNumberFormat="1" applyBorder="1" applyAlignment="1">
      <alignment horizontal="center" vertical="center"/>
    </xf>
    <xf numFmtId="0" fontId="0" fillId="0" borderId="69" xfId="0" applyBorder="1" applyAlignment="1">
      <alignment horizontal="center" vertical="center" wrapText="1"/>
    </xf>
    <xf numFmtId="0" fontId="0" fillId="0" borderId="75" xfId="0" applyBorder="1" applyAlignment="1">
      <alignment horizontal="center" vertical="center" wrapText="1"/>
    </xf>
    <xf numFmtId="0" fontId="0" fillId="0" borderId="76" xfId="0" applyBorder="1" applyAlignment="1">
      <alignment horizontal="center" vertical="center" wrapText="1"/>
    </xf>
    <xf numFmtId="0" fontId="11" fillId="0" borderId="72" xfId="0" applyFont="1" applyBorder="1" applyAlignment="1">
      <alignment horizontal="center" vertical="center"/>
    </xf>
    <xf numFmtId="0" fontId="0" fillId="0" borderId="73" xfId="0" applyBorder="1" applyAlignment="1">
      <alignment horizontal="center" vertical="center"/>
    </xf>
    <xf numFmtId="14" fontId="0" fillId="0" borderId="73" xfId="0" applyNumberFormat="1" applyBorder="1" applyAlignment="1">
      <alignment horizontal="center" vertical="center"/>
    </xf>
    <xf numFmtId="0" fontId="0" fillId="0" borderId="77" xfId="0" applyBorder="1" applyAlignment="1">
      <alignment horizontal="center" vertical="center"/>
    </xf>
    <xf numFmtId="0" fontId="0" fillId="0" borderId="64" xfId="0" applyFont="1" applyBorder="1" applyAlignment="1">
      <alignment horizontal="center" vertical="center" wrapText="1"/>
    </xf>
    <xf numFmtId="0" fontId="0" fillId="0" borderId="67" xfId="0" applyBorder="1" applyAlignment="1">
      <alignment horizontal="center" vertical="center" wrapText="1"/>
    </xf>
    <xf numFmtId="14" fontId="0" fillId="0" borderId="94" xfId="0" applyNumberFormat="1" applyBorder="1" applyAlignment="1">
      <alignment horizontal="center" vertical="center"/>
    </xf>
    <xf numFmtId="0" fontId="0" fillId="0" borderId="94" xfId="0" applyBorder="1" applyAlignment="1">
      <alignment horizontal="center" vertical="center"/>
    </xf>
    <xf numFmtId="0" fontId="0" fillId="0" borderId="82" xfId="0" applyBorder="1" applyAlignment="1">
      <alignment horizontal="center" vertical="center" wrapText="1"/>
    </xf>
    <xf numFmtId="14" fontId="0" fillId="0" borderId="83" xfId="0" applyNumberFormat="1" applyBorder="1" applyAlignment="1">
      <alignment horizontal="center" vertical="center"/>
    </xf>
    <xf numFmtId="14" fontId="0" fillId="0" borderId="84" xfId="0" applyNumberFormat="1" applyBorder="1" applyAlignment="1">
      <alignment horizontal="center" vertical="center"/>
    </xf>
    <xf numFmtId="0" fontId="0" fillId="0" borderId="85" xfId="0" applyBorder="1" applyAlignment="1">
      <alignment horizontal="center" vertical="center"/>
    </xf>
    <xf numFmtId="0" fontId="0" fillId="0" borderId="74" xfId="0" applyFont="1" applyBorder="1" applyAlignment="1">
      <alignment horizontal="center" vertical="center" wrapText="1"/>
    </xf>
    <xf numFmtId="0" fontId="0" fillId="0" borderId="70" xfId="0" applyFont="1" applyBorder="1" applyAlignment="1">
      <alignment horizontal="center" vertical="center" wrapText="1"/>
    </xf>
    <xf numFmtId="0" fontId="0" fillId="0" borderId="71" xfId="0" applyBorder="1" applyAlignment="1">
      <alignment horizontal="center" vertical="center"/>
    </xf>
    <xf numFmtId="0" fontId="10" fillId="12" borderId="100" xfId="0" applyFont="1" applyFill="1" applyBorder="1" applyAlignment="1">
      <alignment horizontal="center"/>
    </xf>
    <xf numFmtId="0" fontId="10" fillId="12" borderId="101" xfId="0" applyFont="1" applyFill="1" applyBorder="1" applyAlignment="1">
      <alignment horizontal="center"/>
    </xf>
    <xf numFmtId="0" fontId="10" fillId="12" borderId="102" xfId="0" applyFont="1" applyFill="1" applyBorder="1" applyAlignment="1">
      <alignment horizontal="center"/>
    </xf>
    <xf numFmtId="0" fontId="10" fillId="12" borderId="103" xfId="0" applyFont="1" applyFill="1" applyBorder="1" applyAlignment="1">
      <alignment horizontal="center"/>
    </xf>
    <xf numFmtId="0" fontId="10" fillId="12" borderId="104" xfId="0" applyFont="1" applyFill="1" applyBorder="1" applyAlignment="1">
      <alignment horizontal="center"/>
    </xf>
    <xf numFmtId="0" fontId="10" fillId="12" borderId="95" xfId="0" applyFont="1" applyFill="1" applyBorder="1" applyAlignment="1">
      <alignment horizontal="center"/>
    </xf>
    <xf numFmtId="0" fontId="10" fillId="12" borderId="96" xfId="0" applyFont="1" applyFill="1" applyBorder="1" applyAlignment="1">
      <alignment horizontal="center"/>
    </xf>
    <xf numFmtId="0" fontId="10" fillId="12" borderId="97" xfId="0" applyFont="1" applyFill="1" applyBorder="1" applyAlignment="1">
      <alignment horizontal="center"/>
    </xf>
    <xf numFmtId="0" fontId="10" fillId="12" borderId="98" xfId="0" applyFont="1" applyFill="1" applyBorder="1" applyAlignment="1">
      <alignment horizontal="center"/>
    </xf>
    <xf numFmtId="0" fontId="10" fillId="12" borderId="99" xfId="0" applyFont="1" applyFill="1" applyBorder="1" applyAlignment="1">
      <alignment horizontal="center"/>
    </xf>
    <xf numFmtId="49" fontId="0" fillId="0" borderId="105" xfId="0" applyNumberFormat="1" applyFont="1" applyBorder="1" applyAlignment="1">
      <alignment horizontal="center" vertical="center" wrapText="1"/>
    </xf>
    <xf numFmtId="49" fontId="0" fillId="0" borderId="105" xfId="0" applyNumberFormat="1" applyBorder="1" applyAlignment="1">
      <alignment horizontal="center" vertical="center" wrapText="1"/>
    </xf>
    <xf numFmtId="49" fontId="0" fillId="0" borderId="106" xfId="0" applyNumberFormat="1" applyBorder="1" applyAlignment="1">
      <alignment horizontal="center" vertical="center" wrapText="1"/>
    </xf>
    <xf numFmtId="14" fontId="0" fillId="0" borderId="105" xfId="0" applyNumberFormat="1" applyBorder="1" applyAlignment="1">
      <alignment horizontal="center" vertical="center"/>
    </xf>
    <xf numFmtId="0" fontId="0" fillId="0" borderId="105" xfId="0" applyBorder="1" applyAlignment="1">
      <alignment horizontal="center" vertical="center"/>
    </xf>
    <xf numFmtId="0" fontId="0" fillId="0" borderId="63" xfId="0" applyFont="1" applyBorder="1" applyAlignment="1">
      <alignment horizontal="center" vertical="center" wrapText="1"/>
    </xf>
    <xf numFmtId="0" fontId="0" fillId="0" borderId="105" xfId="0" applyBorder="1" applyAlignment="1">
      <alignment horizontal="center" vertical="center" wrapText="1"/>
    </xf>
    <xf numFmtId="0" fontId="0" fillId="0" borderId="55" xfId="0" applyFont="1" applyBorder="1" applyAlignment="1">
      <alignment horizontal="center" vertical="center" wrapText="1"/>
    </xf>
    <xf numFmtId="0" fontId="0" fillId="0" borderId="79" xfId="0" applyBorder="1" applyAlignment="1">
      <alignment horizontal="center" vertical="center" wrapText="1"/>
    </xf>
    <xf numFmtId="0" fontId="0" fillId="0" borderId="93" xfId="0" applyBorder="1" applyAlignment="1">
      <alignment horizontal="center" vertical="center" wrapText="1"/>
    </xf>
    <xf numFmtId="0" fontId="0" fillId="0" borderId="74" xfId="0" applyFont="1" applyBorder="1" applyAlignment="1">
      <alignment horizontal="center" vertical="center"/>
    </xf>
    <xf numFmtId="0" fontId="0" fillId="0" borderId="78" xfId="0" applyBorder="1" applyAlignment="1">
      <alignment horizontal="center" vertical="center" wrapText="1"/>
    </xf>
    <xf numFmtId="0" fontId="0" fillId="0" borderId="79" xfId="0" applyBorder="1"/>
    <xf numFmtId="0" fontId="0" fillId="0" borderId="80" xfId="0" applyBorder="1"/>
    <xf numFmtId="0" fontId="0" fillId="0" borderId="70" xfId="1" applyFont="1" applyBorder="1" applyAlignment="1">
      <alignment horizontal="left" vertical="center"/>
    </xf>
    <xf numFmtId="15" fontId="0" fillId="0" borderId="70" xfId="1" applyNumberFormat="1" applyFont="1" applyBorder="1" applyAlignment="1">
      <alignment horizontal="center" vertical="center"/>
    </xf>
    <xf numFmtId="15" fontId="9" fillId="0" borderId="70" xfId="1" applyNumberFormat="1" applyBorder="1" applyAlignment="1">
      <alignment horizontal="center" vertical="center"/>
    </xf>
    <xf numFmtId="0" fontId="0" fillId="0" borderId="70" xfId="1" applyFont="1" applyBorder="1" applyAlignment="1">
      <alignment horizontal="left" vertical="center" wrapText="1"/>
    </xf>
    <xf numFmtId="0" fontId="11" fillId="0" borderId="64" xfId="0" applyFont="1" applyBorder="1" applyAlignment="1">
      <alignment horizontal="center" vertical="center" wrapText="1"/>
    </xf>
    <xf numFmtId="0" fontId="11" fillId="0" borderId="65" xfId="0" applyFont="1" applyBorder="1" applyAlignment="1">
      <alignment horizontal="center" vertical="center" wrapText="1"/>
    </xf>
    <xf numFmtId="0" fontId="11" fillId="0" borderId="67" xfId="0" applyFont="1" applyBorder="1" applyAlignment="1">
      <alignment horizontal="center" vertical="center" wrapText="1"/>
    </xf>
    <xf numFmtId="0" fontId="1" fillId="2" borderId="108" xfId="1" applyFont="1" applyFill="1" applyBorder="1" applyAlignment="1">
      <alignment horizontal="center"/>
    </xf>
    <xf numFmtId="0" fontId="1" fillId="2" borderId="109" xfId="1" applyFont="1" applyFill="1" applyBorder="1" applyAlignment="1">
      <alignment horizontal="center"/>
    </xf>
    <xf numFmtId="0" fontId="1" fillId="2" borderId="110" xfId="1" applyFont="1" applyFill="1" applyBorder="1" applyAlignment="1">
      <alignment horizontal="center"/>
    </xf>
    <xf numFmtId="0" fontId="0" fillId="0" borderId="1" xfId="1" applyFont="1" applyBorder="1" applyAlignment="1">
      <alignment horizontal="left" vertical="center" wrapText="1"/>
    </xf>
    <xf numFmtId="0" fontId="0" fillId="0" borderId="2" xfId="1" applyFont="1" applyBorder="1" applyAlignment="1">
      <alignment horizontal="left" vertical="center" wrapText="1"/>
    </xf>
    <xf numFmtId="0" fontId="0" fillId="0" borderId="3" xfId="1" applyFont="1" applyBorder="1" applyAlignment="1">
      <alignment horizontal="left" vertical="center" wrapText="1"/>
    </xf>
    <xf numFmtId="0" fontId="0" fillId="0" borderId="4" xfId="1" applyFont="1" applyBorder="1" applyAlignment="1">
      <alignment horizontal="left" vertical="center" wrapText="1"/>
    </xf>
    <xf numFmtId="0" fontId="0" fillId="0" borderId="6" xfId="1" applyFont="1" applyBorder="1" applyAlignment="1">
      <alignment horizontal="left" vertical="center" wrapText="1"/>
    </xf>
    <xf numFmtId="0" fontId="0" fillId="0" borderId="7" xfId="1" applyFont="1" applyBorder="1" applyAlignment="1">
      <alignment horizontal="left" vertical="center" wrapText="1"/>
    </xf>
    <xf numFmtId="0" fontId="9" fillId="0" borderId="24" xfId="1" applyBorder="1" applyAlignment="1">
      <alignment horizontal="center" vertical="center" wrapText="1"/>
    </xf>
    <xf numFmtId="0" fontId="1" fillId="2" borderId="95" xfId="1" applyFont="1" applyFill="1" applyBorder="1" applyAlignment="1">
      <alignment horizontal="center"/>
    </xf>
    <xf numFmtId="0" fontId="1" fillId="2" borderId="107" xfId="1" applyFont="1" applyFill="1" applyBorder="1" applyAlignment="1">
      <alignment horizontal="center"/>
    </xf>
    <xf numFmtId="0" fontId="0" fillId="0" borderId="132" xfId="1" applyFont="1" applyBorder="1" applyAlignment="1">
      <alignment horizontal="left" vertical="center" wrapText="1"/>
    </xf>
    <xf numFmtId="0" fontId="0" fillId="0" borderId="133" xfId="1" applyFont="1" applyBorder="1" applyAlignment="1">
      <alignment horizontal="left" vertical="center" wrapText="1"/>
    </xf>
    <xf numFmtId="0" fontId="1" fillId="2" borderId="36" xfId="1" applyFont="1" applyFill="1" applyBorder="1" applyAlignment="1">
      <alignment horizontal="center"/>
    </xf>
    <xf numFmtId="0" fontId="1" fillId="2" borderId="37" xfId="1" applyFont="1" applyFill="1" applyBorder="1" applyAlignment="1">
      <alignment horizontal="center"/>
    </xf>
    <xf numFmtId="0" fontId="0" fillId="0" borderId="42" xfId="1" applyFont="1" applyBorder="1" applyAlignment="1">
      <alignment vertical="center" wrapText="1"/>
    </xf>
    <xf numFmtId="0" fontId="0" fillId="0" borderId="60" xfId="1" applyFont="1" applyBorder="1" applyAlignment="1">
      <alignment horizontal="left" vertical="center" wrapText="1"/>
    </xf>
    <xf numFmtId="0" fontId="4" fillId="0" borderId="61" xfId="1" applyFont="1" applyBorder="1" applyAlignment="1">
      <alignment vertical="center"/>
    </xf>
    <xf numFmtId="0" fontId="4" fillId="0" borderId="62" xfId="1" applyFont="1" applyBorder="1" applyAlignment="1">
      <alignment vertical="center" wrapText="1"/>
    </xf>
    <xf numFmtId="0" fontId="1" fillId="2" borderId="127" xfId="1" applyFont="1" applyFill="1" applyBorder="1" applyAlignment="1">
      <alignment horizontal="center"/>
    </xf>
    <xf numFmtId="0" fontId="1" fillId="2" borderId="128" xfId="1" applyFont="1" applyFill="1" applyBorder="1" applyAlignment="1">
      <alignment horizontal="center"/>
    </xf>
    <xf numFmtId="0" fontId="0" fillId="0" borderId="129" xfId="1" applyFont="1" applyBorder="1" applyAlignment="1">
      <alignment horizontal="left" vertical="center"/>
    </xf>
    <xf numFmtId="0" fontId="0" fillId="0" borderId="130" xfId="1" applyFont="1" applyBorder="1" applyAlignment="1">
      <alignment horizontal="left" vertical="center"/>
    </xf>
    <xf numFmtId="0" fontId="0" fillId="0" borderId="131" xfId="1" applyFont="1" applyBorder="1" applyAlignment="1">
      <alignment horizontal="left" vertical="center"/>
    </xf>
    <xf numFmtId="0" fontId="1" fillId="15" borderId="124" xfId="0" applyFont="1" applyFill="1" applyBorder="1" applyAlignment="1">
      <alignment horizontal="center"/>
    </xf>
    <xf numFmtId="0" fontId="1" fillId="15" borderId="125" xfId="0" applyFont="1" applyFill="1" applyBorder="1" applyAlignment="1">
      <alignment horizontal="center"/>
    </xf>
    <xf numFmtId="0" fontId="1" fillId="15" borderId="126" xfId="0" applyFont="1" applyFill="1" applyBorder="1" applyAlignment="1">
      <alignment horizontal="center"/>
    </xf>
    <xf numFmtId="0" fontId="0" fillId="0" borderId="119" xfId="1" applyFont="1" applyBorder="1" applyAlignment="1">
      <alignment horizontal="left" vertical="center" wrapText="1"/>
    </xf>
    <xf numFmtId="0" fontId="0" fillId="0" borderId="121" xfId="1" applyFont="1" applyBorder="1" applyAlignment="1">
      <alignment vertical="center" wrapText="1"/>
    </xf>
    <xf numFmtId="0" fontId="0" fillId="0" borderId="122" xfId="1" applyFont="1" applyBorder="1" applyAlignment="1">
      <alignment horizontal="left" vertical="center" wrapText="1"/>
    </xf>
    <xf numFmtId="0" fontId="0" fillId="0" borderId="123" xfId="1" applyFont="1" applyBorder="1" applyAlignment="1">
      <alignment horizontal="left" vertical="center" wrapText="1"/>
    </xf>
    <xf numFmtId="0" fontId="0" fillId="0" borderId="112" xfId="1" applyFont="1" applyBorder="1" applyAlignment="1">
      <alignment vertical="center" wrapText="1"/>
    </xf>
    <xf numFmtId="0" fontId="0" fillId="0" borderId="113" xfId="1" applyFont="1" applyBorder="1" applyAlignment="1">
      <alignment horizontal="left" vertical="center" wrapText="1"/>
    </xf>
    <xf numFmtId="0" fontId="1" fillId="2" borderId="115" xfId="1" applyFont="1" applyFill="1" applyBorder="1" applyAlignment="1">
      <alignment horizontal="center"/>
    </xf>
    <xf numFmtId="0" fontId="1" fillId="2" borderId="116" xfId="1" applyFont="1" applyFill="1" applyBorder="1" applyAlignment="1">
      <alignment horizontal="center"/>
    </xf>
    <xf numFmtId="0" fontId="1" fillId="2" borderId="117" xfId="1" applyFont="1" applyFill="1" applyBorder="1" applyAlignment="1">
      <alignment horizontal="center"/>
    </xf>
    <xf numFmtId="0" fontId="0" fillId="0" borderId="74" xfId="1" applyFont="1" applyBorder="1" applyAlignment="1">
      <alignment horizontal="left" vertical="center" wrapText="1"/>
    </xf>
    <xf numFmtId="0" fontId="0" fillId="0" borderId="71" xfId="1" applyFont="1" applyBorder="1" applyAlignment="1">
      <alignment horizontal="left" vertical="center" wrapText="1"/>
    </xf>
    <xf numFmtId="0" fontId="0" fillId="0" borderId="74" xfId="1" applyFont="1" applyBorder="1" applyAlignment="1">
      <alignment horizontal="left" vertical="center"/>
    </xf>
    <xf numFmtId="0" fontId="1" fillId="2" borderId="38" xfId="1" applyFont="1" applyFill="1" applyBorder="1" applyAlignment="1">
      <alignment horizontal="center"/>
    </xf>
    <xf numFmtId="0" fontId="1" fillId="2" borderId="24" xfId="1" applyFont="1" applyFill="1" applyBorder="1" applyAlignment="1">
      <alignment horizontal="center"/>
    </xf>
    <xf numFmtId="0" fontId="1" fillId="2" borderId="26" xfId="1" applyFont="1" applyFill="1" applyBorder="1" applyAlignment="1">
      <alignment horizontal="center"/>
    </xf>
    <xf numFmtId="0" fontId="1" fillId="2" borderId="17" xfId="1" applyFont="1" applyFill="1" applyBorder="1" applyAlignment="1">
      <alignment horizontal="center"/>
    </xf>
    <xf numFmtId="0" fontId="1" fillId="2" borderId="9" xfId="1" applyFont="1" applyFill="1" applyBorder="1" applyAlignment="1">
      <alignment horizontal="center"/>
    </xf>
    <xf numFmtId="0" fontId="0" fillId="0" borderId="72" xfId="0" applyFont="1" applyBorder="1" applyAlignment="1">
      <alignment horizontal="center" vertical="center" wrapText="1"/>
    </xf>
    <xf numFmtId="0" fontId="0" fillId="0" borderId="73" xfId="0" applyBorder="1" applyAlignment="1">
      <alignment horizontal="center" vertical="center" wrapText="1"/>
    </xf>
    <xf numFmtId="49" fontId="0" fillId="0" borderId="73" xfId="0" applyNumberFormat="1" applyFont="1" applyBorder="1" applyAlignment="1">
      <alignment horizontal="center" vertical="center" wrapText="1"/>
    </xf>
    <xf numFmtId="49" fontId="0" fillId="0" borderId="73" xfId="0" applyNumberFormat="1" applyBorder="1" applyAlignment="1">
      <alignment horizontal="center" vertical="center" wrapText="1"/>
    </xf>
    <xf numFmtId="49" fontId="0" fillId="0" borderId="77" xfId="0" applyNumberFormat="1" applyBorder="1" applyAlignment="1">
      <alignment horizontal="center" vertical="center" wrapText="1"/>
    </xf>
  </cellXfs>
  <cellStyles count="94">
    <cellStyle name="Comma" xfId="14" builtinId="3"/>
    <cellStyle name="Excel Built-in Normal" xfId="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Hyperlink" xfId="2" builtinId="8"/>
    <cellStyle name="Normal" xfId="0" builtinId="0"/>
    <cellStyle name="Percent 2" xfId="3"/>
  </cellStyles>
  <dxfs count="39">
    <dxf>
      <fill>
        <patternFill patternType="solid">
          <fgColor indexed="17"/>
          <bgColor indexed="57"/>
        </patternFill>
      </fill>
    </dxf>
    <dxf>
      <fill>
        <patternFill patternType="solid">
          <fgColor indexed="17"/>
          <bgColor indexed="57"/>
        </patternFill>
      </fill>
    </dxf>
    <dxf>
      <fill>
        <patternFill>
          <bgColor rgb="FFFF00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theme="9" tint="-0.24994659260841701"/>
        </patternFill>
      </fill>
    </dxf>
    <dxf>
      <fill>
        <patternFill>
          <bgColor theme="9" tint="-0.24994659260841701"/>
        </patternFill>
      </fill>
    </dxf>
    <dxf>
      <fill>
        <patternFill patternType="solid">
          <fgColor indexed="10"/>
          <bgColor indexed="60"/>
        </patternFill>
      </fill>
    </dxf>
    <dxf>
      <fill>
        <patternFill patternType="solid">
          <fgColor indexed="13"/>
          <bgColor indexed="51"/>
        </patternFill>
      </fill>
    </dxf>
    <dxf>
      <fill>
        <patternFill patternType="solid">
          <fgColor indexed="17"/>
          <bgColor indexed="57"/>
        </patternFill>
      </fill>
    </dxf>
    <dxf>
      <fill>
        <patternFill patternType="solid">
          <fgColor indexed="10"/>
          <bgColor indexed="60"/>
        </patternFill>
      </fill>
    </dxf>
    <dxf>
      <fill>
        <patternFill patternType="solid">
          <fgColor indexed="17"/>
          <bgColor indexed="57"/>
        </patternFill>
      </fill>
    </dxf>
    <dxf>
      <fill>
        <patternFill patternType="solid">
          <fgColor indexed="10"/>
          <bgColor indexed="60"/>
        </patternFill>
      </fill>
    </dxf>
    <dxf>
      <fill>
        <patternFill patternType="solid">
          <fgColor indexed="19"/>
          <bgColor indexed="53"/>
        </patternFill>
      </fill>
    </dxf>
    <dxf>
      <fill>
        <patternFill patternType="solid">
          <fgColor indexed="17"/>
          <bgColor indexed="57"/>
        </patternFill>
      </fill>
    </dxf>
    <dxf>
      <fill>
        <patternFill patternType="solid">
          <fgColor indexed="10"/>
          <bgColor indexed="60"/>
        </patternFill>
      </fill>
    </dxf>
    <dxf>
      <fill>
        <patternFill patternType="solid">
          <fgColor indexed="19"/>
          <bgColor indexed="53"/>
        </patternFill>
      </fill>
    </dxf>
    <dxf>
      <fill>
        <patternFill patternType="solid">
          <fgColor indexed="17"/>
          <bgColor indexed="57"/>
        </patternFill>
      </fill>
    </dxf>
    <dxf>
      <fill>
        <patternFill patternType="solid">
          <fgColor indexed="10"/>
          <bgColor indexed="60"/>
        </patternFill>
      </fill>
    </dxf>
    <dxf>
      <fill>
        <patternFill patternType="solid">
          <fgColor indexed="29"/>
          <bgColor indexed="52"/>
        </patternFill>
      </fill>
    </dxf>
    <dxf>
      <font>
        <b val="0"/>
        <condense val="0"/>
        <extend val="0"/>
        <color indexed="0"/>
      </font>
      <fill>
        <patternFill patternType="solid">
          <fgColor indexed="17"/>
          <bgColor indexed="57"/>
        </patternFill>
      </fill>
    </dxf>
    <dxf>
      <fill>
        <patternFill patternType="solid">
          <fgColor indexed="10"/>
          <bgColor indexed="60"/>
        </patternFill>
      </fill>
    </dxf>
    <dxf>
      <fill>
        <patternFill patternType="solid">
          <fgColor indexed="19"/>
          <bgColor indexed="53"/>
        </patternFill>
      </fill>
    </dxf>
    <dxf>
      <fill>
        <patternFill patternType="solid">
          <fgColor indexed="17"/>
          <bgColor indexed="57"/>
        </patternFill>
      </fill>
    </dxf>
    <dxf>
      <fill>
        <patternFill patternType="solid">
          <fgColor indexed="10"/>
          <bgColor indexed="60"/>
        </patternFill>
      </fill>
    </dxf>
    <dxf>
      <fill>
        <patternFill patternType="solid">
          <fgColor indexed="19"/>
          <bgColor indexed="53"/>
        </patternFill>
      </fill>
    </dxf>
    <dxf>
      <fill>
        <patternFill patternType="solid">
          <fgColor indexed="17"/>
          <bgColor indexed="57"/>
        </patternFill>
      </fill>
    </dxf>
    <dxf>
      <fill>
        <patternFill patternType="solid">
          <fgColor indexed="10"/>
          <bgColor indexed="60"/>
        </patternFill>
      </fill>
    </dxf>
    <dxf>
      <fill>
        <patternFill patternType="solid">
          <fgColor indexed="29"/>
          <bgColor indexed="52"/>
        </patternFill>
      </fill>
    </dxf>
    <dxf>
      <font>
        <b val="0"/>
        <condense val="0"/>
        <extend val="0"/>
        <color indexed="0"/>
      </font>
      <fill>
        <patternFill patternType="solid">
          <fgColor indexed="17"/>
          <bgColor indexed="57"/>
        </patternFill>
      </fill>
    </dxf>
    <dxf>
      <fill>
        <patternFill patternType="solid">
          <fgColor indexed="10"/>
          <bgColor indexed="60"/>
        </patternFill>
      </fill>
    </dxf>
    <dxf>
      <fill>
        <patternFill patternType="solid">
          <fgColor indexed="19"/>
          <bgColor indexed="53"/>
        </patternFill>
      </fill>
    </dxf>
    <dxf>
      <fill>
        <patternFill patternType="solid">
          <fgColor indexed="17"/>
          <bgColor indexed="57"/>
        </patternFill>
      </fill>
    </dxf>
    <dxf>
      <fill>
        <patternFill patternType="solid">
          <fgColor indexed="10"/>
          <bgColor indexed="60"/>
        </patternFill>
      </fill>
    </dxf>
    <dxf>
      <fill>
        <patternFill patternType="solid">
          <fgColor indexed="19"/>
          <bgColor indexed="53"/>
        </patternFill>
      </fill>
    </dxf>
    <dxf>
      <fill>
        <patternFill patternType="solid">
          <fgColor indexed="17"/>
          <bgColor indexed="57"/>
        </patternFill>
      </fill>
    </dxf>
  </dxfs>
  <tableStyles count="0" defaultTableStyle="TableStyleMedium2"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D4"/>
      <rgbColor rgb="00FFFF00"/>
      <rgbColor rgb="00FF00FF"/>
      <rgbColor rgb="0000FFFF"/>
      <rgbColor rgb="00800000"/>
      <rgbColor rgb="00008000"/>
      <rgbColor rgb="00000090"/>
      <rgbColor rgb="00E46C0A"/>
      <rgbColor rgb="00800080"/>
      <rgbColor rgb="00008080"/>
      <rgbColor rgb="00C0C0C0"/>
      <rgbColor rgb="00808080"/>
      <rgbColor rgb="009999FF"/>
      <rgbColor rgb="00993366"/>
      <rgbColor rgb="00FFFFCC"/>
      <rgbColor rgb="00CCFFFF"/>
      <rgbColor rgb="00660066"/>
      <rgbColor rgb="00F79646"/>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1FB714"/>
      <rgbColor rgb="00003300"/>
      <rgbColor rgb="00333300"/>
      <rgbColor rgb="00DD0806"/>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9"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pprc.qmul.ac.uk/~lloyd/gridpp/uktest.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2:AG25"/>
  <sheetViews>
    <sheetView workbookViewId="0">
      <selection activeCell="X16" sqref="X16"/>
    </sheetView>
  </sheetViews>
  <sheetFormatPr baseColWidth="10" defaultColWidth="8.83203125" defaultRowHeight="13" x14ac:dyDescent="0.15"/>
  <cols>
    <col min="1" max="1" width="12" style="1" customWidth="1"/>
    <col min="2" max="2" width="40.5" style="1" customWidth="1"/>
    <col min="3" max="3" width="23.83203125" style="2" customWidth="1"/>
    <col min="4" max="4" width="10.6640625" style="2" customWidth="1"/>
    <col min="5" max="5" width="6.6640625" style="2" customWidth="1"/>
    <col min="6" max="6" width="8.83203125" style="2" customWidth="1"/>
    <col min="7" max="12" width="8.6640625" style="1" customWidth="1"/>
    <col min="13" max="21" width="0" style="1" hidden="1" customWidth="1"/>
    <col min="22" max="24" width="8.6640625" style="1" customWidth="1"/>
    <col min="25" max="25" width="58.5" style="1" customWidth="1"/>
    <col min="26" max="30" width="8.6640625" style="1" customWidth="1"/>
    <col min="31" max="31" width="21" style="1" customWidth="1"/>
    <col min="32" max="16384" width="8.83203125" style="1"/>
  </cols>
  <sheetData>
    <row r="2" spans="1:33" x14ac:dyDescent="0.15">
      <c r="A2" s="3" t="s">
        <v>138</v>
      </c>
      <c r="B2" s="4"/>
      <c r="G2" s="5"/>
      <c r="H2" s="207" t="s">
        <v>163</v>
      </c>
      <c r="I2" s="207"/>
      <c r="J2" s="207"/>
    </row>
    <row r="3" spans="1:33" x14ac:dyDescent="0.15">
      <c r="A3" s="6" t="s">
        <v>164</v>
      </c>
      <c r="B3" s="7" t="s">
        <v>165</v>
      </c>
      <c r="G3" s="8"/>
      <c r="H3" s="208" t="s">
        <v>166</v>
      </c>
      <c r="I3" s="208"/>
      <c r="J3" s="208"/>
    </row>
    <row r="4" spans="1:33" x14ac:dyDescent="0.15">
      <c r="A4" s="6" t="s">
        <v>167</v>
      </c>
      <c r="B4" s="7" t="s">
        <v>245</v>
      </c>
      <c r="G4" s="9"/>
      <c r="H4" s="209" t="s">
        <v>168</v>
      </c>
      <c r="I4" s="209"/>
      <c r="J4" s="209"/>
    </row>
    <row r="5" spans="1:33" x14ac:dyDescent="0.15">
      <c r="A5" s="10" t="s">
        <v>169</v>
      </c>
      <c r="B5" s="11" t="s">
        <v>205</v>
      </c>
      <c r="G5" s="12"/>
      <c r="H5" s="209" t="s">
        <v>2</v>
      </c>
      <c r="I5" s="209"/>
      <c r="J5" s="209"/>
    </row>
    <row r="6" spans="1:33" x14ac:dyDescent="0.15">
      <c r="A6" s="13"/>
      <c r="B6" s="13"/>
      <c r="G6" s="14"/>
      <c r="H6" s="210" t="s">
        <v>127</v>
      </c>
      <c r="I6" s="210"/>
      <c r="J6" s="210"/>
      <c r="AG6" s="15"/>
    </row>
    <row r="9" spans="1:33" ht="12" customHeight="1" x14ac:dyDescent="0.15">
      <c r="A9" s="204" t="s">
        <v>128</v>
      </c>
      <c r="B9" s="205" t="s">
        <v>12</v>
      </c>
      <c r="C9" s="206" t="s">
        <v>13</v>
      </c>
      <c r="D9" s="203" t="str">
        <f>Resources!A11</f>
        <v>DURHAM</v>
      </c>
      <c r="E9" s="203"/>
      <c r="F9" s="203"/>
      <c r="G9" s="203" t="str">
        <f>Resources!A12</f>
        <v>ECDF</v>
      </c>
      <c r="H9" s="203"/>
      <c r="I9" s="203"/>
      <c r="J9" s="203" t="str">
        <f>Resources!A13</f>
        <v>GLASGOW</v>
      </c>
      <c r="K9" s="203"/>
      <c r="L9" s="203"/>
      <c r="M9" s="203">
        <f>Resources!A14</f>
        <v>0</v>
      </c>
      <c r="N9" s="203"/>
      <c r="O9" s="203"/>
      <c r="P9" s="203">
        <f>Resources!A15</f>
        <v>0</v>
      </c>
      <c r="Q9" s="203"/>
      <c r="R9" s="203"/>
      <c r="S9" s="203">
        <f>Resources!A16</f>
        <v>0</v>
      </c>
      <c r="T9" s="203"/>
      <c r="U9" s="203"/>
      <c r="V9" s="203" t="s">
        <v>14</v>
      </c>
      <c r="W9" s="203"/>
      <c r="X9" s="203"/>
      <c r="Y9" s="202" t="s">
        <v>15</v>
      </c>
    </row>
    <row r="10" spans="1:33" ht="14" thickBot="1" x14ac:dyDescent="0.2">
      <c r="A10" s="204"/>
      <c r="B10" s="205"/>
      <c r="C10" s="206"/>
      <c r="D10" s="16" t="s">
        <v>16</v>
      </c>
      <c r="E10" s="17" t="s">
        <v>17</v>
      </c>
      <c r="F10" s="17" t="s">
        <v>140</v>
      </c>
      <c r="G10" s="16" t="s">
        <v>16</v>
      </c>
      <c r="H10" s="17" t="s">
        <v>17</v>
      </c>
      <c r="I10" s="17" t="s">
        <v>140</v>
      </c>
      <c r="J10" s="16" t="s">
        <v>16</v>
      </c>
      <c r="K10" s="17" t="s">
        <v>17</v>
      </c>
      <c r="L10" s="17" t="s">
        <v>140</v>
      </c>
      <c r="M10" s="16" t="s">
        <v>16</v>
      </c>
      <c r="N10" s="17" t="s">
        <v>17</v>
      </c>
      <c r="O10" s="17" t="s">
        <v>140</v>
      </c>
      <c r="P10" s="16" t="s">
        <v>16</v>
      </c>
      <c r="Q10" s="17" t="s">
        <v>17</v>
      </c>
      <c r="R10" s="17" t="s">
        <v>140</v>
      </c>
      <c r="S10" s="16" t="s">
        <v>16</v>
      </c>
      <c r="T10" s="17" t="s">
        <v>17</v>
      </c>
      <c r="U10" s="17" t="s">
        <v>140</v>
      </c>
      <c r="V10" s="16" t="s">
        <v>16</v>
      </c>
      <c r="W10" s="17" t="s">
        <v>17</v>
      </c>
      <c r="X10" s="17" t="s">
        <v>140</v>
      </c>
      <c r="Y10" s="202"/>
    </row>
    <row r="11" spans="1:33" ht="14" thickBot="1" x14ac:dyDescent="0.2">
      <c r="A11" s="18" t="s">
        <v>141</v>
      </c>
      <c r="B11" s="19" t="s">
        <v>114</v>
      </c>
      <c r="C11" s="20">
        <v>1</v>
      </c>
      <c r="D11" s="22">
        <v>1.91</v>
      </c>
      <c r="E11" s="22">
        <v>1.91</v>
      </c>
      <c r="F11" s="22">
        <f>Resources!G24</f>
        <v>8.5863214285714289</v>
      </c>
      <c r="G11" s="21">
        <v>3.58</v>
      </c>
      <c r="H11" s="21">
        <v>3.58</v>
      </c>
      <c r="I11" s="22">
        <f>Resources!G25</f>
        <v>3.5824561933534746</v>
      </c>
      <c r="J11" s="21">
        <v>3.08</v>
      </c>
      <c r="K11" s="21">
        <v>3.08</v>
      </c>
      <c r="L11" s="22">
        <f>Resources!G26</f>
        <v>3.0809523809523811</v>
      </c>
      <c r="M11" s="22"/>
      <c r="N11" s="22"/>
      <c r="O11" s="22" t="e">
        <f>#N/A</f>
        <v>#N/A</v>
      </c>
      <c r="P11" s="22"/>
      <c r="Q11" s="22"/>
      <c r="R11" s="22" t="e">
        <f>#N/A</f>
        <v>#N/A</v>
      </c>
      <c r="S11" s="22"/>
      <c r="T11" s="22"/>
      <c r="U11" s="22" t="e">
        <f>#N/A</f>
        <v>#N/A</v>
      </c>
      <c r="V11" s="21">
        <v>1.1200000000000001</v>
      </c>
      <c r="W11" s="21">
        <v>2</v>
      </c>
      <c r="X11" s="22">
        <f>Resources!G27</f>
        <v>3.3479649708090076</v>
      </c>
      <c r="Y11" s="23"/>
    </row>
    <row r="12" spans="1:33" ht="20" customHeight="1" thickBot="1" x14ac:dyDescent="0.2">
      <c r="A12" s="18" t="s">
        <v>115</v>
      </c>
      <c r="B12" s="19" t="s">
        <v>50</v>
      </c>
      <c r="C12" s="24">
        <v>1</v>
      </c>
      <c r="D12" s="22">
        <v>10.52</v>
      </c>
      <c r="E12" s="22">
        <v>18.18</v>
      </c>
      <c r="F12" s="22">
        <f>Resources!F24</f>
        <v>30.76195652173913</v>
      </c>
      <c r="G12" s="21">
        <v>4.6900000000000004</v>
      </c>
      <c r="H12" s="21">
        <v>4.6900000000000004</v>
      </c>
      <c r="I12" s="22">
        <f>Resources!F25</f>
        <v>4.694572635684108</v>
      </c>
      <c r="J12" s="21">
        <v>5.59</v>
      </c>
      <c r="K12" s="21">
        <v>5.59</v>
      </c>
      <c r="L12" s="22">
        <v>5.59</v>
      </c>
      <c r="M12" s="22"/>
      <c r="N12" s="22"/>
      <c r="O12" s="22" t="e">
        <f>#N/A</f>
        <v>#N/A</v>
      </c>
      <c r="P12" s="22"/>
      <c r="Q12" s="22"/>
      <c r="R12" s="22" t="e">
        <f>#N/A</f>
        <v>#N/A</v>
      </c>
      <c r="S12" s="22"/>
      <c r="T12" s="22"/>
      <c r="U12" s="22" t="e">
        <f>#N/A</f>
        <v>#N/A</v>
      </c>
      <c r="V12" s="21">
        <v>5.59</v>
      </c>
      <c r="W12" s="21">
        <v>4.72</v>
      </c>
      <c r="X12" s="22">
        <f>Resources!F27</f>
        <v>6.3613806577661993</v>
      </c>
      <c r="Y12" s="25"/>
    </row>
    <row r="13" spans="1:33" ht="27" thickBot="1" x14ac:dyDescent="0.2">
      <c r="A13" s="18" t="s">
        <v>44</v>
      </c>
      <c r="B13" s="19" t="s">
        <v>203</v>
      </c>
      <c r="C13" s="24" t="s">
        <v>60</v>
      </c>
      <c r="D13" s="26">
        <v>1</v>
      </c>
      <c r="E13" s="26">
        <v>1</v>
      </c>
      <c r="F13" s="26">
        <v>1</v>
      </c>
      <c r="G13" s="21">
        <v>1</v>
      </c>
      <c r="H13" s="21">
        <v>0.98</v>
      </c>
      <c r="I13" s="22">
        <v>1</v>
      </c>
      <c r="J13" s="21">
        <v>1</v>
      </c>
      <c r="K13" s="21">
        <v>1</v>
      </c>
      <c r="L13" s="22">
        <v>1</v>
      </c>
      <c r="M13" s="22"/>
      <c r="N13" s="22"/>
      <c r="O13" s="22"/>
      <c r="P13" s="22"/>
      <c r="Q13" s="22"/>
      <c r="R13" s="22"/>
      <c r="S13" s="22"/>
      <c r="T13" s="22"/>
      <c r="U13" s="22"/>
      <c r="V13" s="21">
        <v>1</v>
      </c>
      <c r="W13" s="21">
        <v>1</v>
      </c>
      <c r="X13" s="22">
        <f>AVERAGE(I13,L13,O13,R13,U13)</f>
        <v>1</v>
      </c>
      <c r="Y13" s="27"/>
    </row>
    <row r="14" spans="1:33" ht="27" thickBot="1" x14ac:dyDescent="0.2">
      <c r="A14" s="18" t="s">
        <v>194</v>
      </c>
      <c r="B14" s="19" t="s">
        <v>204</v>
      </c>
      <c r="C14" s="24" t="s">
        <v>60</v>
      </c>
      <c r="D14" s="21">
        <v>1</v>
      </c>
      <c r="E14" s="22">
        <v>1</v>
      </c>
      <c r="F14" s="22">
        <v>1</v>
      </c>
      <c r="G14" s="21">
        <v>1</v>
      </c>
      <c r="H14" s="21">
        <v>0.98</v>
      </c>
      <c r="I14" s="26">
        <v>1</v>
      </c>
      <c r="J14" s="21">
        <v>1</v>
      </c>
      <c r="K14" s="21">
        <v>1</v>
      </c>
      <c r="L14" s="26">
        <v>1</v>
      </c>
      <c r="M14" s="26"/>
      <c r="N14" s="26"/>
      <c r="O14" s="26"/>
      <c r="P14" s="26"/>
      <c r="Q14" s="26"/>
      <c r="R14" s="26"/>
      <c r="S14" s="26"/>
      <c r="T14" s="26"/>
      <c r="U14" s="26"/>
      <c r="V14" s="21">
        <v>1</v>
      </c>
      <c r="W14" s="21">
        <v>1</v>
      </c>
      <c r="X14" s="22">
        <f>AVERAGE(I14,L14,O14,R14,U14)</f>
        <v>1</v>
      </c>
      <c r="Y14" s="27"/>
    </row>
    <row r="15" spans="1:33" ht="24" customHeight="1" x14ac:dyDescent="0.15">
      <c r="A15" s="18" t="s">
        <v>151</v>
      </c>
      <c r="B15" s="19" t="s">
        <v>152</v>
      </c>
      <c r="C15" s="24">
        <v>0.5</v>
      </c>
      <c r="D15" s="21">
        <v>0.61</v>
      </c>
      <c r="E15" s="21">
        <v>0.71</v>
      </c>
      <c r="F15" s="21">
        <f>Resources!O24</f>
        <v>0.64784751778144234</v>
      </c>
      <c r="G15" s="21">
        <v>0.19</v>
      </c>
      <c r="H15" s="21">
        <v>0.33</v>
      </c>
      <c r="I15" s="21">
        <f>Resources!O25</f>
        <v>0.24713980937328484</v>
      </c>
      <c r="J15" s="21">
        <v>0.46</v>
      </c>
      <c r="K15" s="21">
        <v>0.73</v>
      </c>
      <c r="L15" s="21">
        <f>Resources!O26</f>
        <v>0.66008735710617228</v>
      </c>
      <c r="M15" s="21"/>
      <c r="N15" s="21"/>
      <c r="O15" s="21" t="e">
        <f>#N/A</f>
        <v>#N/A</v>
      </c>
      <c r="P15" s="21"/>
      <c r="Q15" s="21"/>
      <c r="R15" s="21" t="e">
        <f>#N/A</f>
        <v>#N/A</v>
      </c>
      <c r="S15" s="21"/>
      <c r="T15" s="21"/>
      <c r="U15" s="21" t="e">
        <f>#N/A</f>
        <v>#N/A</v>
      </c>
      <c r="V15" s="21">
        <v>0.66</v>
      </c>
      <c r="W15" s="21">
        <v>0.4</v>
      </c>
      <c r="X15" s="21">
        <f>Resources!O27</f>
        <v>0.57931884993932625</v>
      </c>
      <c r="Y15" s="27"/>
    </row>
    <row r="16" spans="1:33" ht="23" customHeight="1" x14ac:dyDescent="0.15">
      <c r="A16" s="18" t="s">
        <v>61</v>
      </c>
      <c r="B16" s="19" t="s">
        <v>62</v>
      </c>
      <c r="C16" s="24">
        <v>0.5</v>
      </c>
      <c r="D16" s="21">
        <v>0.64</v>
      </c>
      <c r="E16" s="157">
        <v>0.57999999999999996</v>
      </c>
      <c r="F16" s="21">
        <f>Resources!N24</f>
        <v>0.50790284530258378</v>
      </c>
      <c r="G16" s="21">
        <v>0.2</v>
      </c>
      <c r="H16" s="21">
        <v>0.27</v>
      </c>
      <c r="I16" s="21">
        <f>Resources!N25</f>
        <v>0.19862121455557336</v>
      </c>
      <c r="J16" s="21">
        <v>0.33</v>
      </c>
      <c r="K16" s="21">
        <v>0.61</v>
      </c>
      <c r="L16" s="21">
        <f>Resources!N26</f>
        <v>0.51153586927805084</v>
      </c>
      <c r="M16" s="21"/>
      <c r="N16" s="21"/>
      <c r="O16" s="21" t="e">
        <f>#N/A</f>
        <v>#N/A</v>
      </c>
      <c r="P16" s="21"/>
      <c r="Q16" s="21"/>
      <c r="R16" s="21" t="e">
        <f>#N/A</f>
        <v>#N/A</v>
      </c>
      <c r="S16" s="21"/>
      <c r="T16" s="21"/>
      <c r="U16" s="21" t="e">
        <f>#N/A</f>
        <v>#N/A</v>
      </c>
      <c r="V16" s="21">
        <v>0.47</v>
      </c>
      <c r="W16" s="21">
        <v>0.36</v>
      </c>
      <c r="X16" s="21">
        <f>Resources!N27</f>
        <v>0.45237610896714958</v>
      </c>
      <c r="Y16" s="181"/>
    </row>
    <row r="17" spans="1:6" x14ac:dyDescent="0.15">
      <c r="D17" s="148"/>
      <c r="F17" s="1"/>
    </row>
    <row r="18" spans="1:6" x14ac:dyDescent="0.15">
      <c r="F18" s="1"/>
    </row>
    <row r="23" spans="1:6" x14ac:dyDescent="0.15">
      <c r="A23" t="s">
        <v>63</v>
      </c>
      <c r="B23" s="28" t="s">
        <v>202</v>
      </c>
    </row>
    <row r="24" spans="1:6" x14ac:dyDescent="0.15">
      <c r="A24" s="1" t="s">
        <v>195</v>
      </c>
      <c r="B24" s="28" t="s">
        <v>197</v>
      </c>
    </row>
    <row r="25" spans="1:6" x14ac:dyDescent="0.15">
      <c r="B25" s="28"/>
    </row>
  </sheetData>
  <mergeCells count="16">
    <mergeCell ref="H2:J2"/>
    <mergeCell ref="H3:J3"/>
    <mergeCell ref="H4:J4"/>
    <mergeCell ref="H5:J5"/>
    <mergeCell ref="H6:J6"/>
    <mergeCell ref="A9:A10"/>
    <mergeCell ref="B9:B10"/>
    <mergeCell ref="C9:C10"/>
    <mergeCell ref="D9:F9"/>
    <mergeCell ref="G9:I9"/>
    <mergeCell ref="Y9:Y10"/>
    <mergeCell ref="J9:L9"/>
    <mergeCell ref="M9:O9"/>
    <mergeCell ref="P9:R9"/>
    <mergeCell ref="S9:U9"/>
    <mergeCell ref="V9:X9"/>
  </mergeCells>
  <phoneticPr fontId="8" type="noConversion"/>
  <conditionalFormatting sqref="G11:I12 J12:K12 L11:X12 D11">
    <cfRule type="cellIs" dxfId="38" priority="4" stopIfTrue="1" operator="greaterThanOrEqual">
      <formula>1</formula>
    </cfRule>
    <cfRule type="cellIs" dxfId="37" priority="5" stopIfTrue="1" operator="greaterThanOrEqual">
      <formula>0.95</formula>
    </cfRule>
    <cfRule type="cellIs" dxfId="36" priority="6" stopIfTrue="1" operator="lessThan">
      <formula>0.95</formula>
    </cfRule>
  </conditionalFormatting>
  <conditionalFormatting sqref="J11:K11 D14 G13:X14">
    <cfRule type="cellIs" dxfId="35" priority="7" stopIfTrue="1" operator="greaterThanOrEqual">
      <formula>0.95</formula>
    </cfRule>
    <cfRule type="cellIs" dxfId="34" priority="8" stopIfTrue="1" operator="greaterThanOrEqual">
      <formula>0.9</formula>
    </cfRule>
    <cfRule type="cellIs" dxfId="33" priority="9" stopIfTrue="1" operator="lessThan">
      <formula>0.9</formula>
    </cfRule>
  </conditionalFormatting>
  <conditionalFormatting sqref="G15:X16">
    <cfRule type="cellIs" dxfId="32" priority="10" stopIfTrue="1" operator="greaterThanOrEqual">
      <formula>0.5</formula>
    </cfRule>
    <cfRule type="cellIs" dxfId="31" priority="11" stopIfTrue="1" operator="greaterThanOrEqual">
      <formula>0.4</formula>
    </cfRule>
    <cfRule type="cellIs" dxfId="30" priority="12" stopIfTrue="1" operator="lessThan">
      <formula>0.4</formula>
    </cfRule>
  </conditionalFormatting>
  <conditionalFormatting sqref="D12:F12">
    <cfRule type="cellIs" dxfId="29" priority="13" stopIfTrue="1" operator="greaterThanOrEqual">
      <formula>1</formula>
    </cfRule>
    <cfRule type="cellIs" dxfId="28" priority="14" stopIfTrue="1" operator="greaterThanOrEqual">
      <formula>0.95</formula>
    </cfRule>
    <cfRule type="cellIs" dxfId="27" priority="15" stopIfTrue="1" operator="lessThan">
      <formula>0.95</formula>
    </cfRule>
  </conditionalFormatting>
  <conditionalFormatting sqref="E13:F14">
    <cfRule type="cellIs" dxfId="26" priority="16" stopIfTrue="1" operator="greaterThanOrEqual">
      <formula>0.95</formula>
    </cfRule>
    <cfRule type="cellIs" dxfId="25" priority="17" stopIfTrue="1" operator="greaterThanOrEqual">
      <formula>0.9</formula>
    </cfRule>
    <cfRule type="cellIs" dxfId="24" priority="18" stopIfTrue="1" operator="lessThan">
      <formula>0.9</formula>
    </cfRule>
  </conditionalFormatting>
  <conditionalFormatting sqref="D15:F16">
    <cfRule type="cellIs" dxfId="23" priority="19" stopIfTrue="1" operator="greaterThanOrEqual">
      <formula>0.5</formula>
    </cfRule>
    <cfRule type="cellIs" dxfId="22" priority="20" stopIfTrue="1" operator="greaterThanOrEqual">
      <formula>0.4</formula>
    </cfRule>
    <cfRule type="cellIs" dxfId="21" priority="21" stopIfTrue="1" operator="lessThan">
      <formula>0.4</formula>
    </cfRule>
  </conditionalFormatting>
  <conditionalFormatting sqref="E11:F11">
    <cfRule type="cellIs" dxfId="20" priority="22" stopIfTrue="1" operator="greaterThanOrEqual">
      <formula>1</formula>
    </cfRule>
    <cfRule type="cellIs" dxfId="19" priority="23" stopIfTrue="1" operator="greaterThanOrEqual">
      <formula>0.95</formula>
    </cfRule>
    <cfRule type="cellIs" dxfId="18" priority="24" stopIfTrue="1" operator="lessThan">
      <formula>0.95</formula>
    </cfRule>
  </conditionalFormatting>
  <conditionalFormatting sqref="D13">
    <cfRule type="cellIs" dxfId="17" priority="1" stopIfTrue="1" operator="greaterThanOrEqual">
      <formula>0.95</formula>
    </cfRule>
    <cfRule type="cellIs" dxfId="16" priority="2" stopIfTrue="1" operator="greaterThanOrEqual">
      <formula>0.9</formula>
    </cfRule>
    <cfRule type="cellIs" dxfId="15" priority="3" stopIfTrue="1" operator="lessThan">
      <formula>0.9</formula>
    </cfRule>
  </conditionalFormatting>
  <hyperlinks>
    <hyperlink ref="B24" r:id="rId1"/>
  </hyperlinks>
  <pageMargins left="0.75" right="0.75" top="1" bottom="1" header="0.51180555555555551" footer="0.5118055555555555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2:S52"/>
  <sheetViews>
    <sheetView tabSelected="1" topLeftCell="B1" zoomScale="90" zoomScaleNormal="90" zoomScalePageLayoutView="90" workbookViewId="0">
      <selection activeCell="R15" sqref="R15"/>
    </sheetView>
  </sheetViews>
  <sheetFormatPr baseColWidth="10" defaultColWidth="7.6640625" defaultRowHeight="13" x14ac:dyDescent="0.15"/>
  <cols>
    <col min="1" max="1" width="13.83203125" style="1" customWidth="1"/>
    <col min="2" max="2" width="9.5" style="1" customWidth="1"/>
    <col min="3" max="3" width="12.5" style="1" customWidth="1"/>
    <col min="4" max="4" width="11.6640625" style="1" customWidth="1"/>
    <col min="5" max="5" width="12.5" style="1" customWidth="1"/>
    <col min="6" max="6" width="12.6640625" style="1" customWidth="1"/>
    <col min="7" max="7" width="19" style="1" customWidth="1"/>
    <col min="8" max="8" width="20" style="1" customWidth="1"/>
    <col min="9" max="9" width="13.1640625" style="1" customWidth="1"/>
    <col min="10" max="10" width="13.6640625" style="1" customWidth="1"/>
    <col min="11" max="11" width="12.5" style="1" customWidth="1"/>
    <col min="12" max="12" width="13.6640625" style="1" customWidth="1"/>
    <col min="13" max="13" width="12" style="1" bestFit="1" customWidth="1"/>
    <col min="14" max="14" width="10.6640625" style="1" customWidth="1"/>
    <col min="15" max="15" width="15.6640625" style="1" customWidth="1"/>
    <col min="16" max="16" width="12.83203125" style="1" customWidth="1"/>
    <col min="17" max="17" width="12" style="1" customWidth="1"/>
    <col min="18" max="18" width="13.1640625" style="1" customWidth="1"/>
    <col min="19" max="19" width="12.5" style="1" customWidth="1"/>
    <col min="20" max="20" width="10.33203125" style="1" customWidth="1"/>
    <col min="21" max="16384" width="7.6640625" style="1"/>
  </cols>
  <sheetData>
    <row r="2" spans="1:19" x14ac:dyDescent="0.15">
      <c r="A2" s="202" t="s">
        <v>138</v>
      </c>
      <c r="B2" s="202"/>
      <c r="C2" s="202"/>
      <c r="D2" s="29"/>
    </row>
    <row r="3" spans="1:19" x14ac:dyDescent="0.15">
      <c r="A3" s="6" t="s">
        <v>164</v>
      </c>
      <c r="B3" s="217" t="str">
        <f>Metrics!B3</f>
        <v>Scotgrid</v>
      </c>
      <c r="C3" s="217"/>
      <c r="D3" s="29"/>
    </row>
    <row r="4" spans="1:19" x14ac:dyDescent="0.15">
      <c r="A4" s="6" t="s">
        <v>167</v>
      </c>
      <c r="B4" s="218" t="str">
        <f>Metrics!B4</f>
        <v>Q116</v>
      </c>
      <c r="C4" s="218"/>
      <c r="D4" s="29"/>
      <c r="I4" s="30"/>
    </row>
    <row r="5" spans="1:19" x14ac:dyDescent="0.15">
      <c r="A5" s="10" t="s">
        <v>169</v>
      </c>
      <c r="B5" s="219" t="str">
        <f>Metrics!B5</f>
        <v>Gareth Roy</v>
      </c>
      <c r="C5" s="219"/>
      <c r="D5" s="29"/>
      <c r="I5" s="30"/>
      <c r="O5" s="31"/>
    </row>
    <row r="6" spans="1:19" x14ac:dyDescent="0.15">
      <c r="I6" s="30"/>
    </row>
    <row r="9" spans="1:19" ht="14" thickBot="1" x14ac:dyDescent="0.2">
      <c r="A9" s="32" t="s">
        <v>170</v>
      </c>
    </row>
    <row r="10" spans="1:19" ht="49.5" customHeight="1" x14ac:dyDescent="0.15">
      <c r="A10" s="192" t="s">
        <v>171</v>
      </c>
      <c r="B10" s="193" t="s">
        <v>172</v>
      </c>
      <c r="C10" s="194" t="s">
        <v>173</v>
      </c>
      <c r="D10" s="194"/>
      <c r="E10" s="194" t="s">
        <v>174</v>
      </c>
      <c r="F10" s="194" t="s">
        <v>191</v>
      </c>
      <c r="G10" s="195" t="s">
        <v>192</v>
      </c>
      <c r="I10" s="212" t="s">
        <v>36</v>
      </c>
      <c r="J10" s="212"/>
      <c r="K10" s="212"/>
      <c r="L10" s="212"/>
      <c r="M10" s="212"/>
      <c r="N10" s="34"/>
      <c r="O10" s="212" t="s">
        <v>244</v>
      </c>
      <c r="P10" s="212"/>
      <c r="Q10" s="212"/>
      <c r="R10" s="212"/>
      <c r="S10" s="212"/>
    </row>
    <row r="11" spans="1:19" x14ac:dyDescent="0.15">
      <c r="A11" s="197" t="s">
        <v>37</v>
      </c>
      <c r="B11" s="196" t="s">
        <v>215</v>
      </c>
      <c r="C11" s="196" t="s">
        <v>56</v>
      </c>
      <c r="D11" s="196"/>
      <c r="E11" s="196" t="s">
        <v>208</v>
      </c>
      <c r="F11" s="196" t="s">
        <v>208</v>
      </c>
      <c r="G11" s="198" t="s">
        <v>38</v>
      </c>
      <c r="I11" s="36" t="s">
        <v>171</v>
      </c>
      <c r="J11" s="37">
        <v>42370</v>
      </c>
      <c r="K11" s="37">
        <v>42401</v>
      </c>
      <c r="L11" s="37">
        <v>42430</v>
      </c>
      <c r="M11" s="38" t="s">
        <v>39</v>
      </c>
      <c r="O11" s="39" t="s">
        <v>171</v>
      </c>
      <c r="P11" s="37">
        <f>J11</f>
        <v>42370</v>
      </c>
      <c r="Q11" s="37">
        <f t="shared" ref="Q11:R11" si="0">K11</f>
        <v>42401</v>
      </c>
      <c r="R11" s="37">
        <f t="shared" si="0"/>
        <v>42430</v>
      </c>
      <c r="S11" s="40" t="s">
        <v>39</v>
      </c>
    </row>
    <row r="12" spans="1:19" ht="14" thickBot="1" x14ac:dyDescent="0.2">
      <c r="A12" s="197" t="s">
        <v>40</v>
      </c>
      <c r="B12" s="196" t="s">
        <v>215</v>
      </c>
      <c r="C12" s="196" t="s">
        <v>215</v>
      </c>
      <c r="D12" s="196"/>
      <c r="E12" s="196" t="s">
        <v>82</v>
      </c>
      <c r="F12" s="196" t="s">
        <v>149</v>
      </c>
      <c r="G12" s="198" t="s">
        <v>83</v>
      </c>
      <c r="I12" s="44" t="str">
        <f t="shared" ref="I12:I17" si="1">$A11</f>
        <v>DURHAM</v>
      </c>
      <c r="J12" s="159">
        <v>6401766</v>
      </c>
      <c r="K12" s="159">
        <v>12334285</v>
      </c>
      <c r="L12" s="154">
        <v>12657111</v>
      </c>
      <c r="M12" s="154">
        <f>SUM(J12:L12)</f>
        <v>31393162</v>
      </c>
      <c r="O12" s="40" t="str">
        <f t="shared" ref="O12:O17" si="2">$A11</f>
        <v>DURHAM</v>
      </c>
      <c r="P12" s="160">
        <v>7617044</v>
      </c>
      <c r="Q12" s="159">
        <v>14822992</v>
      </c>
      <c r="R12" s="159">
        <v>17603020</v>
      </c>
      <c r="S12" s="46">
        <f>SUM(P12:R12)</f>
        <v>40043056</v>
      </c>
    </row>
    <row r="13" spans="1:19" ht="14" thickBot="1" x14ac:dyDescent="0.2">
      <c r="A13" s="199" t="s">
        <v>41</v>
      </c>
      <c r="B13" s="200" t="s">
        <v>215</v>
      </c>
      <c r="C13" s="200" t="s">
        <v>215</v>
      </c>
      <c r="D13" s="200"/>
      <c r="E13" s="200" t="s">
        <v>42</v>
      </c>
      <c r="F13" s="200" t="s">
        <v>67</v>
      </c>
      <c r="G13" s="201" t="s">
        <v>38</v>
      </c>
      <c r="I13" s="47" t="str">
        <f t="shared" si="1"/>
        <v>ECDF</v>
      </c>
      <c r="J13" s="159">
        <v>3850885</v>
      </c>
      <c r="K13" s="159">
        <v>923260</v>
      </c>
      <c r="L13" s="159">
        <v>1492020</v>
      </c>
      <c r="M13" s="149">
        <f t="shared" ref="M13:M19" si="3">SUM(J13:L13)</f>
        <v>6266165</v>
      </c>
      <c r="O13" s="40" t="str">
        <f t="shared" si="2"/>
        <v>ECDF</v>
      </c>
      <c r="P13" s="159">
        <v>4871758</v>
      </c>
      <c r="Q13" s="159">
        <v>1143705</v>
      </c>
      <c r="R13" s="159">
        <v>1781382</v>
      </c>
      <c r="S13" s="46">
        <f t="shared" ref="S13:S18" si="4">SUM(P13:R13)</f>
        <v>7796845</v>
      </c>
    </row>
    <row r="14" spans="1:19" ht="14" thickBot="1" x14ac:dyDescent="0.2">
      <c r="A14" s="188"/>
      <c r="B14" s="35"/>
      <c r="C14" s="35"/>
      <c r="D14" s="35"/>
      <c r="E14" s="35"/>
      <c r="F14" s="35"/>
      <c r="G14" s="189"/>
      <c r="I14" s="47" t="str">
        <f t="shared" si="1"/>
        <v>GLASGOW</v>
      </c>
      <c r="J14" s="159">
        <v>11639409</v>
      </c>
      <c r="K14" s="159">
        <v>15284822</v>
      </c>
      <c r="L14" s="159">
        <v>12621097</v>
      </c>
      <c r="M14" s="46">
        <f>SUM(J14:L14)</f>
        <v>39545328</v>
      </c>
      <c r="O14" s="40" t="str">
        <f t="shared" si="2"/>
        <v>GLASGOW</v>
      </c>
      <c r="P14" s="159">
        <v>14519181</v>
      </c>
      <c r="Q14" s="159">
        <v>18358004</v>
      </c>
      <c r="R14" s="159">
        <v>18152220</v>
      </c>
      <c r="S14" s="46">
        <f>SUM(P14:R14)</f>
        <v>51029405</v>
      </c>
    </row>
    <row r="15" spans="1:19" ht="14" thickBot="1" x14ac:dyDescent="0.2">
      <c r="A15" s="188"/>
      <c r="B15" s="35"/>
      <c r="C15" s="35"/>
      <c r="D15" s="35"/>
      <c r="E15" s="35"/>
      <c r="F15" s="35"/>
      <c r="G15" s="189"/>
      <c r="I15" s="47">
        <f t="shared" si="1"/>
        <v>0</v>
      </c>
      <c r="M15" s="45">
        <f t="shared" si="3"/>
        <v>0</v>
      </c>
      <c r="O15" s="40">
        <f t="shared" si="2"/>
        <v>0</v>
      </c>
      <c r="S15" s="46">
        <f t="shared" si="4"/>
        <v>0</v>
      </c>
    </row>
    <row r="16" spans="1:19" ht="14" thickBot="1" x14ac:dyDescent="0.2">
      <c r="A16" s="188"/>
      <c r="B16" s="35"/>
      <c r="C16" s="35"/>
      <c r="D16" s="35"/>
      <c r="E16" s="35"/>
      <c r="F16" s="35"/>
      <c r="G16" s="189"/>
      <c r="I16" s="47">
        <f t="shared" si="1"/>
        <v>0</v>
      </c>
      <c r="M16" s="46">
        <f t="shared" si="3"/>
        <v>0</v>
      </c>
      <c r="O16" s="40">
        <f t="shared" si="2"/>
        <v>0</v>
      </c>
      <c r="S16" s="48">
        <f t="shared" si="4"/>
        <v>0</v>
      </c>
    </row>
    <row r="17" spans="1:19" ht="14" thickBot="1" x14ac:dyDescent="0.2">
      <c r="A17" s="190"/>
      <c r="B17" s="35"/>
      <c r="C17" s="35"/>
      <c r="D17" s="35"/>
      <c r="E17" s="35"/>
      <c r="F17" s="35"/>
      <c r="G17" s="189"/>
      <c r="I17" s="47">
        <f t="shared" si="1"/>
        <v>0</v>
      </c>
      <c r="M17" s="45">
        <f t="shared" si="3"/>
        <v>0</v>
      </c>
      <c r="O17" s="40">
        <f t="shared" si="2"/>
        <v>0</v>
      </c>
      <c r="S17" s="46">
        <f t="shared" si="4"/>
        <v>0</v>
      </c>
    </row>
    <row r="18" spans="1:19" x14ac:dyDescent="0.15">
      <c r="A18" s="191"/>
      <c r="B18" s="77"/>
      <c r="C18" s="77"/>
      <c r="D18" s="77"/>
      <c r="E18" s="77"/>
      <c r="F18" s="77"/>
      <c r="G18" s="77"/>
      <c r="I18" s="50"/>
      <c r="J18" s="42"/>
      <c r="K18" s="42"/>
      <c r="L18" s="42"/>
      <c r="M18" s="46">
        <f t="shared" si="3"/>
        <v>0</v>
      </c>
      <c r="O18" s="40"/>
      <c r="P18" s="42"/>
      <c r="Q18" s="42"/>
      <c r="R18" s="42"/>
      <c r="S18" s="46">
        <f t="shared" si="4"/>
        <v>0</v>
      </c>
    </row>
    <row r="19" spans="1:19" x14ac:dyDescent="0.15">
      <c r="I19" s="40" t="s">
        <v>43</v>
      </c>
      <c r="J19" s="45">
        <f>SUM(J12:J17)</f>
        <v>21892060</v>
      </c>
      <c r="K19" s="45">
        <f>SUM(K12:K17)</f>
        <v>28542367</v>
      </c>
      <c r="L19" s="45">
        <f>SUM(L12:L17)</f>
        <v>26770228</v>
      </c>
      <c r="M19" s="46">
        <f t="shared" si="3"/>
        <v>77204655</v>
      </c>
      <c r="O19" s="40" t="s">
        <v>39</v>
      </c>
      <c r="P19" s="46">
        <f>SUM(P12:P18)</f>
        <v>27007983</v>
      </c>
      <c r="Q19" s="46">
        <f>SUM(Q12:Q18)</f>
        <v>34324701</v>
      </c>
      <c r="R19" s="46">
        <f>SUM(R12:R18)</f>
        <v>37536622</v>
      </c>
      <c r="S19" s="46">
        <f>SUM(S12:S18)</f>
        <v>98869306</v>
      </c>
    </row>
    <row r="20" spans="1:19" x14ac:dyDescent="0.15">
      <c r="A20" s="32" t="s">
        <v>139</v>
      </c>
    </row>
    <row r="21" spans="1:19" ht="13.5" customHeight="1" x14ac:dyDescent="0.15"/>
    <row r="22" spans="1:19" ht="28.5" customHeight="1" x14ac:dyDescent="0.15">
      <c r="A22" s="33"/>
      <c r="B22" s="213" t="s">
        <v>142</v>
      </c>
      <c r="C22" s="213"/>
      <c r="D22" s="214" t="s">
        <v>214</v>
      </c>
      <c r="E22" s="214"/>
      <c r="F22" s="215" t="s">
        <v>143</v>
      </c>
      <c r="G22" s="215"/>
      <c r="H22" s="215"/>
      <c r="I22" s="215"/>
      <c r="J22" s="215"/>
      <c r="K22" s="215"/>
      <c r="L22" s="215"/>
      <c r="M22" s="215"/>
      <c r="N22" s="215"/>
      <c r="O22" s="215"/>
    </row>
    <row r="23" spans="1:19" ht="52" x14ac:dyDescent="0.15">
      <c r="A23" s="51" t="s">
        <v>171</v>
      </c>
      <c r="B23" s="52" t="s">
        <v>144</v>
      </c>
      <c r="C23" s="53" t="s">
        <v>45</v>
      </c>
      <c r="D23" s="54" t="s">
        <v>46</v>
      </c>
      <c r="E23" s="55" t="s">
        <v>45</v>
      </c>
      <c r="F23" s="56" t="s">
        <v>47</v>
      </c>
      <c r="G23" s="56" t="s">
        <v>48</v>
      </c>
      <c r="H23" s="56" t="s">
        <v>49</v>
      </c>
      <c r="I23" s="56" t="s">
        <v>21</v>
      </c>
      <c r="J23" s="56" t="s">
        <v>22</v>
      </c>
      <c r="K23" s="56" t="s">
        <v>124</v>
      </c>
      <c r="L23" s="56" t="s">
        <v>125</v>
      </c>
      <c r="M23" s="56" t="s">
        <v>64</v>
      </c>
      <c r="N23" s="56" t="s">
        <v>106</v>
      </c>
      <c r="O23" s="56" t="s">
        <v>107</v>
      </c>
    </row>
    <row r="24" spans="1:19" ht="14" thickBot="1" x14ac:dyDescent="0.2">
      <c r="A24" s="57" t="str">
        <f>A11</f>
        <v>DURHAM</v>
      </c>
      <c r="B24" s="58">
        <v>28301</v>
      </c>
      <c r="C24" s="58">
        <v>240.417</v>
      </c>
      <c r="D24" s="59">
        <v>920</v>
      </c>
      <c r="E24" s="60">
        <v>28</v>
      </c>
      <c r="F24" s="61">
        <f t="shared" ref="F24:G26" si="5">B24/D24</f>
        <v>30.76195652173913</v>
      </c>
      <c r="G24" s="61">
        <f t="shared" si="5"/>
        <v>8.5863214285714289</v>
      </c>
      <c r="H24" s="62">
        <f>(B24/$B$27)</f>
        <v>0.36216842924272363</v>
      </c>
      <c r="I24" s="62">
        <f>(C24/$C$27)</f>
        <v>5.9891485497769174E-2</v>
      </c>
      <c r="J24" s="63">
        <f>M12</f>
        <v>31393162</v>
      </c>
      <c r="K24" s="62">
        <f>J24/$J$27</f>
        <v>0.40662265766228733</v>
      </c>
      <c r="L24" s="46">
        <v>2184</v>
      </c>
      <c r="M24" s="46">
        <f>L24*B24</f>
        <v>61809384</v>
      </c>
      <c r="N24" s="62">
        <f>J24/M24</f>
        <v>0.50790284530258378</v>
      </c>
      <c r="O24" s="62">
        <f>S12/M24</f>
        <v>0.64784751778144234</v>
      </c>
    </row>
    <row r="25" spans="1:19" ht="14" thickBot="1" x14ac:dyDescent="0.2">
      <c r="A25" s="57" t="str">
        <f>A12</f>
        <v>ECDF</v>
      </c>
      <c r="B25" s="58">
        <v>14445.2</v>
      </c>
      <c r="C25" s="58">
        <f>D36+D35</f>
        <v>1185.7930000000001</v>
      </c>
      <c r="D25" s="64">
        <v>3077</v>
      </c>
      <c r="E25" s="65">
        <v>331</v>
      </c>
      <c r="F25" s="61">
        <f t="shared" si="5"/>
        <v>4.694572635684108</v>
      </c>
      <c r="G25" s="61">
        <f t="shared" si="5"/>
        <v>3.5824561933534746</v>
      </c>
      <c r="H25" s="62">
        <f>(B25/$B$27)</f>
        <v>0.18485549606363702</v>
      </c>
      <c r="I25" s="62">
        <f>(C25/$C$27)</f>
        <v>0.29539884560100249</v>
      </c>
      <c r="J25" s="63">
        <f>M13</f>
        <v>6266165</v>
      </c>
      <c r="K25" s="62">
        <f>J25/$J$27</f>
        <v>8.1163046451020349E-2</v>
      </c>
      <c r="L25" s="46">
        <v>2184</v>
      </c>
      <c r="M25" s="46">
        <f>L25*B25</f>
        <v>31548316.800000001</v>
      </c>
      <c r="N25" s="62">
        <f>J25/M25</f>
        <v>0.19862121455557336</v>
      </c>
      <c r="O25" s="62">
        <f>S13/M25</f>
        <v>0.24713980937328484</v>
      </c>
    </row>
    <row r="26" spans="1:19" ht="14" thickBot="1" x14ac:dyDescent="0.2">
      <c r="A26" s="66" t="str">
        <f>A13</f>
        <v>GLASGOW</v>
      </c>
      <c r="B26" s="58">
        <v>35397</v>
      </c>
      <c r="C26" s="58">
        <v>2588</v>
      </c>
      <c r="D26" s="67">
        <v>8287</v>
      </c>
      <c r="E26" s="68">
        <v>840</v>
      </c>
      <c r="F26" s="61">
        <f t="shared" si="5"/>
        <v>4.2713889224085921</v>
      </c>
      <c r="G26" s="61">
        <f t="shared" si="5"/>
        <v>3.0809523809523811</v>
      </c>
      <c r="H26" s="62">
        <f>(B26/$B$27)</f>
        <v>0.45297607469363937</v>
      </c>
      <c r="I26" s="62">
        <f>(C26/$C$27)</f>
        <v>0.64470966890122838</v>
      </c>
      <c r="J26" s="63">
        <f>M14</f>
        <v>39545328</v>
      </c>
      <c r="K26" s="62">
        <f>J26/$J$27</f>
        <v>0.51221429588669232</v>
      </c>
      <c r="L26" s="46">
        <v>2184</v>
      </c>
      <c r="M26" s="46">
        <f>L26*B26</f>
        <v>77307048</v>
      </c>
      <c r="N26" s="62">
        <f>J26/M26</f>
        <v>0.51153586927805084</v>
      </c>
      <c r="O26" s="62">
        <f>S14/M26</f>
        <v>0.66008735710617228</v>
      </c>
    </row>
    <row r="27" spans="1:19" x14ac:dyDescent="0.15">
      <c r="A27" s="69" t="s">
        <v>108</v>
      </c>
      <c r="B27" s="70">
        <f>SUM(B24:B26)</f>
        <v>78143.199999999997</v>
      </c>
      <c r="C27" s="71">
        <f>SUM(C24:C26)</f>
        <v>4014.21</v>
      </c>
      <c r="D27" s="72">
        <f>SUM(D24:D26)</f>
        <v>12284</v>
      </c>
      <c r="E27" s="73">
        <f>SUM(E24:E26)</f>
        <v>1199</v>
      </c>
      <c r="F27" s="61">
        <f>B27/D27</f>
        <v>6.3613806577661993</v>
      </c>
      <c r="G27" s="61">
        <f>C27/E27</f>
        <v>3.3479649708090076</v>
      </c>
      <c r="H27" s="62">
        <f>(B27/$B$27)</f>
        <v>1</v>
      </c>
      <c r="I27" s="62">
        <f>(C27/$C$27)</f>
        <v>1</v>
      </c>
      <c r="J27" s="45">
        <f>SUM(J24:J26)</f>
        <v>77204655</v>
      </c>
      <c r="K27" s="62">
        <f>J27/$J$27</f>
        <v>1</v>
      </c>
      <c r="L27" s="46">
        <f>$L$24</f>
        <v>2184</v>
      </c>
      <c r="M27" s="46">
        <f>L27*B27</f>
        <v>170664748.79999998</v>
      </c>
      <c r="N27" s="62">
        <f>J27/M27</f>
        <v>0.45237610896714958</v>
      </c>
      <c r="O27" s="62">
        <f>S19/M27</f>
        <v>0.57931884993932625</v>
      </c>
    </row>
    <row r="29" spans="1:19" x14ac:dyDescent="0.15">
      <c r="B29" s="74" t="s">
        <v>177</v>
      </c>
      <c r="F29" s="75"/>
    </row>
    <row r="30" spans="1:19" x14ac:dyDescent="0.15">
      <c r="B30" s="76" t="s">
        <v>212</v>
      </c>
      <c r="K30" s="75" t="s">
        <v>178</v>
      </c>
      <c r="L30" s="216" t="s">
        <v>3</v>
      </c>
      <c r="M30" s="216"/>
      <c r="O30" s="30"/>
    </row>
    <row r="31" spans="1:19" x14ac:dyDescent="0.15">
      <c r="D31" s="77"/>
      <c r="E31" s="77"/>
      <c r="F31" s="78"/>
      <c r="G31" s="30"/>
      <c r="H31" s="30"/>
      <c r="K31" s="75" t="s">
        <v>4</v>
      </c>
      <c r="L31" s="1">
        <v>2184</v>
      </c>
    </row>
    <row r="32" spans="1:19" x14ac:dyDescent="0.15">
      <c r="A32" s="79" t="s">
        <v>171</v>
      </c>
      <c r="B32" s="211" t="s">
        <v>5</v>
      </c>
      <c r="C32" s="211"/>
      <c r="D32" s="211"/>
      <c r="E32" s="75" t="s">
        <v>213</v>
      </c>
      <c r="F32" s="80"/>
      <c r="G32" s="30"/>
      <c r="H32" s="30"/>
      <c r="K32" s="75" t="s">
        <v>131</v>
      </c>
      <c r="L32" s="1">
        <v>2208</v>
      </c>
    </row>
    <row r="33" spans="1:16" ht="14" thickBot="1" x14ac:dyDescent="0.2">
      <c r="A33" s="79"/>
      <c r="B33" s="81" t="s">
        <v>132</v>
      </c>
      <c r="C33" s="81" t="s">
        <v>133</v>
      </c>
      <c r="D33" s="81" t="s">
        <v>134</v>
      </c>
      <c r="E33" s="81" t="s">
        <v>135</v>
      </c>
      <c r="F33" s="82"/>
      <c r="K33" s="75" t="s">
        <v>136</v>
      </c>
      <c r="L33" s="1">
        <v>2208</v>
      </c>
    </row>
    <row r="34" spans="1:16" ht="14" thickBot="1" x14ac:dyDescent="0.2">
      <c r="A34" s="79" t="str">
        <f>A11</f>
        <v>DURHAM</v>
      </c>
      <c r="B34" s="79">
        <v>264</v>
      </c>
      <c r="C34" s="152">
        <v>28301</v>
      </c>
      <c r="D34" s="153">
        <v>240.417</v>
      </c>
      <c r="E34" s="150">
        <v>2419200</v>
      </c>
      <c r="F34" s="82" t="str">
        <f>A11</f>
        <v>DURHAM</v>
      </c>
      <c r="N34" s="34"/>
    </row>
    <row r="35" spans="1:16" ht="14" thickBot="1" x14ac:dyDescent="0.2">
      <c r="A35" s="79" t="str">
        <f>A12</f>
        <v>ECDF</v>
      </c>
      <c r="B35" s="79">
        <v>568</v>
      </c>
      <c r="C35" s="152">
        <f t="shared" ref="C35" si="6">4*E35/1000</f>
        <v>43249.023999999998</v>
      </c>
      <c r="D35" s="153">
        <v>945.79300000000001</v>
      </c>
      <c r="E35" s="150">
        <v>10812256</v>
      </c>
      <c r="F35" s="82" t="str">
        <f>A12</f>
        <v>ECDF</v>
      </c>
      <c r="G35" s="75" t="s">
        <v>221</v>
      </c>
    </row>
    <row r="36" spans="1:16" ht="14" thickBot="1" x14ac:dyDescent="0.2">
      <c r="A36" s="79" t="s">
        <v>220</v>
      </c>
      <c r="B36" s="79">
        <v>0</v>
      </c>
      <c r="C36" s="152">
        <v>0</v>
      </c>
      <c r="D36" s="153">
        <v>240</v>
      </c>
      <c r="E36" s="150">
        <v>0</v>
      </c>
      <c r="F36" s="82" t="s">
        <v>220</v>
      </c>
    </row>
    <row r="37" spans="1:16" ht="14" thickBot="1" x14ac:dyDescent="0.2">
      <c r="A37" s="79" t="str">
        <f>A13</f>
        <v>GLASGOW</v>
      </c>
      <c r="B37" s="79">
        <v>573</v>
      </c>
      <c r="C37" s="152">
        <v>35397</v>
      </c>
      <c r="D37" s="153">
        <v>2588</v>
      </c>
      <c r="E37" s="150">
        <v>8469816</v>
      </c>
      <c r="F37" s="82" t="str">
        <f>A13</f>
        <v>GLASGOW</v>
      </c>
    </row>
    <row r="38" spans="1:16" x14ac:dyDescent="0.15">
      <c r="A38" s="79" t="s">
        <v>108</v>
      </c>
      <c r="B38" s="79"/>
      <c r="C38" s="151"/>
      <c r="D38" s="70"/>
      <c r="E38" s="70"/>
    </row>
    <row r="40" spans="1:16" x14ac:dyDescent="0.15">
      <c r="A40" s="75" t="s">
        <v>113</v>
      </c>
    </row>
    <row r="41" spans="1:16" x14ac:dyDescent="0.15">
      <c r="A41" s="75" t="s">
        <v>57</v>
      </c>
    </row>
    <row r="46" spans="1:16" ht="25" x14ac:dyDescent="0.25">
      <c r="M46" s="83"/>
      <c r="N46" s="83"/>
      <c r="O46" s="83"/>
      <c r="P46" s="83"/>
    </row>
    <row r="52" spans="7:7" x14ac:dyDescent="0.15">
      <c r="G52" s="75"/>
    </row>
  </sheetData>
  <mergeCells count="11">
    <mergeCell ref="A2:C2"/>
    <mergeCell ref="B3:C3"/>
    <mergeCell ref="B4:C4"/>
    <mergeCell ref="B5:C5"/>
    <mergeCell ref="I10:M10"/>
    <mergeCell ref="B32:D32"/>
    <mergeCell ref="O10:S10"/>
    <mergeCell ref="B22:C22"/>
    <mergeCell ref="D22:E22"/>
    <mergeCell ref="F22:O22"/>
    <mergeCell ref="L30:M30"/>
  </mergeCells>
  <phoneticPr fontId="8" type="noConversion"/>
  <conditionalFormatting sqref="C27">
    <cfRule type="cellIs" dxfId="14" priority="30" stopIfTrue="1" operator="greaterThanOrEqual">
      <formula>E27</formula>
    </cfRule>
    <cfRule type="cellIs" dxfId="13" priority="31" stopIfTrue="1" operator="lessThan">
      <formula>E27</formula>
    </cfRule>
  </conditionalFormatting>
  <conditionalFormatting sqref="F24:G27">
    <cfRule type="cellIs" dxfId="12" priority="32" stopIfTrue="1" operator="greaterThanOrEqual">
      <formula>1</formula>
    </cfRule>
    <cfRule type="cellIs" dxfId="11" priority="33" stopIfTrue="1" operator="greaterThanOrEqual">
      <formula>0.95</formula>
    </cfRule>
    <cfRule type="cellIs" dxfId="10" priority="34" stopIfTrue="1" operator="lessThan">
      <formula>0.95</formula>
    </cfRule>
  </conditionalFormatting>
  <conditionalFormatting sqref="C34:D35">
    <cfRule type="cellIs" dxfId="9" priority="1" stopIfTrue="1" operator="between">
      <formula>1.1*B24</formula>
      <formula>1.2*B24</formula>
    </cfRule>
    <cfRule type="cellIs" dxfId="8" priority="2" stopIfTrue="1" operator="between">
      <formula>0.9*B24</formula>
      <formula>0.8*B24</formula>
    </cfRule>
    <cfRule type="cellIs" dxfId="7" priority="3" stopIfTrue="1" operator="lessThan">
      <formula>0.8*B24</formula>
    </cfRule>
    <cfRule type="cellIs" dxfId="6" priority="4" stopIfTrue="1" operator="greaterThan">
      <formula>1.2*B24</formula>
    </cfRule>
  </conditionalFormatting>
  <conditionalFormatting sqref="C37:D37">
    <cfRule type="cellIs" dxfId="5" priority="39" stopIfTrue="1" operator="between">
      <formula>1.1*B26</formula>
      <formula>1.2*B26</formula>
    </cfRule>
    <cfRule type="cellIs" dxfId="4" priority="40" stopIfTrue="1" operator="between">
      <formula>0.9*B26</formula>
      <formula>0.8*B26</formula>
    </cfRule>
    <cfRule type="cellIs" dxfId="3" priority="41" stopIfTrue="1" operator="lessThan">
      <formula>0.8*B26</formula>
    </cfRule>
    <cfRule type="cellIs" dxfId="2" priority="42" stopIfTrue="1" operator="greaterThan">
      <formula>1.2*B26</formula>
    </cfRule>
  </conditionalFormatting>
  <pageMargins left="0.75" right="0.75" top="1" bottom="1" header="0.51180555555555551" footer="0.5118055555555555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2:AP37"/>
  <sheetViews>
    <sheetView topLeftCell="B1" zoomScale="90" zoomScaleNormal="90" zoomScalePageLayoutView="90" workbookViewId="0">
      <selection activeCell="S32" sqref="S32"/>
    </sheetView>
  </sheetViews>
  <sheetFormatPr baseColWidth="10" defaultColWidth="8.83203125" defaultRowHeight="13" x14ac:dyDescent="0.15"/>
  <cols>
    <col min="1" max="1" width="8.83203125" style="1"/>
    <col min="2" max="2" width="30.33203125" style="1" bestFit="1" customWidth="1"/>
    <col min="3" max="3" width="7.33203125" style="1" customWidth="1"/>
    <col min="4" max="4" width="5.83203125" style="1" customWidth="1"/>
    <col min="5" max="10" width="4.6640625" style="1" customWidth="1"/>
    <col min="11" max="11" width="7.6640625" style="1" customWidth="1"/>
    <col min="12" max="35" width="4.6640625" style="1" customWidth="1"/>
    <col min="36" max="36" width="5.83203125" style="1" customWidth="1"/>
    <col min="37" max="37" width="6" style="1" customWidth="1"/>
    <col min="38" max="38" width="5.33203125" style="1" customWidth="1"/>
    <col min="39" max="40" width="4.33203125" style="1" customWidth="1"/>
    <col min="41" max="16384" width="8.83203125" style="1"/>
  </cols>
  <sheetData>
    <row r="2" spans="2:42" x14ac:dyDescent="0.15">
      <c r="B2" s="202" t="s">
        <v>138</v>
      </c>
      <c r="C2" s="202"/>
      <c r="D2" s="202"/>
      <c r="E2" s="202"/>
      <c r="F2" s="202"/>
    </row>
    <row r="3" spans="2:42" x14ac:dyDescent="0.15">
      <c r="B3" s="84" t="s">
        <v>164</v>
      </c>
      <c r="C3" s="220" t="s">
        <v>58</v>
      </c>
      <c r="D3" s="220"/>
      <c r="E3" s="220"/>
      <c r="F3" s="220"/>
    </row>
    <row r="4" spans="2:42" x14ac:dyDescent="0.15">
      <c r="B4" s="6" t="s">
        <v>167</v>
      </c>
      <c r="C4" s="221" t="str">
        <f>Metrics!B4</f>
        <v>Q116</v>
      </c>
      <c r="D4" s="221"/>
      <c r="E4" s="221"/>
      <c r="F4" s="221"/>
    </row>
    <row r="5" spans="2:42" x14ac:dyDescent="0.15">
      <c r="B5" s="10" t="s">
        <v>169</v>
      </c>
      <c r="C5" s="219" t="str">
        <f>Metrics!B5</f>
        <v>Gareth Roy</v>
      </c>
      <c r="D5" s="219"/>
      <c r="E5" s="219"/>
      <c r="F5" s="219"/>
    </row>
    <row r="6" spans="2:42" x14ac:dyDescent="0.15">
      <c r="B6" s="85"/>
      <c r="C6" s="86"/>
      <c r="D6" s="87"/>
      <c r="E6" s="87"/>
      <c r="F6" s="87"/>
    </row>
    <row r="7" spans="2:42" x14ac:dyDescent="0.15">
      <c r="B7" s="85" t="s">
        <v>59</v>
      </c>
      <c r="D7" s="87"/>
      <c r="E7" s="87"/>
      <c r="F7" s="87"/>
    </row>
    <row r="8" spans="2:42" ht="14" thickBot="1" x14ac:dyDescent="0.2"/>
    <row r="9" spans="2:42" hidden="1" x14ac:dyDescent="0.15">
      <c r="B9" s="32" t="s">
        <v>116</v>
      </c>
    </row>
    <row r="10" spans="2:42" ht="75.75" customHeight="1" thickBot="1" x14ac:dyDescent="0.2">
      <c r="B10" s="17" t="s">
        <v>171</v>
      </c>
      <c r="C10" s="88" t="s">
        <v>117</v>
      </c>
      <c r="D10" s="89" t="s">
        <v>118</v>
      </c>
      <c r="E10" s="89" t="s">
        <v>119</v>
      </c>
      <c r="F10" s="89" t="s">
        <v>120</v>
      </c>
      <c r="G10" s="89" t="s">
        <v>121</v>
      </c>
      <c r="H10" s="89" t="s">
        <v>122</v>
      </c>
      <c r="I10" s="89" t="s">
        <v>123</v>
      </c>
      <c r="J10" s="89" t="s">
        <v>146</v>
      </c>
      <c r="K10" s="89" t="s">
        <v>147</v>
      </c>
      <c r="L10" s="89" t="s">
        <v>148</v>
      </c>
      <c r="M10" s="89" t="s">
        <v>65</v>
      </c>
      <c r="N10" s="89" t="s">
        <v>209</v>
      </c>
      <c r="O10" s="89" t="s">
        <v>55</v>
      </c>
      <c r="P10" s="89" t="s">
        <v>182</v>
      </c>
      <c r="Q10" s="89" t="s">
        <v>183</v>
      </c>
      <c r="R10" s="89" t="s">
        <v>184</v>
      </c>
      <c r="S10" s="89" t="s">
        <v>185</v>
      </c>
      <c r="T10" s="89" t="s">
        <v>186</v>
      </c>
      <c r="U10" s="89" t="s">
        <v>225</v>
      </c>
      <c r="V10" s="89" t="s">
        <v>224</v>
      </c>
      <c r="W10" s="89" t="s">
        <v>187</v>
      </c>
      <c r="X10" s="89" t="s">
        <v>188</v>
      </c>
      <c r="Y10" s="89" t="s">
        <v>189</v>
      </c>
      <c r="Z10" s="89" t="s">
        <v>190</v>
      </c>
      <c r="AA10" s="89" t="s">
        <v>84</v>
      </c>
      <c r="AB10" s="89" t="s">
        <v>93</v>
      </c>
      <c r="AC10" s="89" t="s">
        <v>94</v>
      </c>
      <c r="AD10" s="89" t="s">
        <v>95</v>
      </c>
      <c r="AE10" s="89" t="s">
        <v>96</v>
      </c>
      <c r="AF10" s="89" t="s">
        <v>97</v>
      </c>
      <c r="AG10" s="89" t="s">
        <v>98</v>
      </c>
      <c r="AH10" s="89" t="s">
        <v>99</v>
      </c>
      <c r="AI10" s="89" t="s">
        <v>100</v>
      </c>
      <c r="AJ10" s="89" t="s">
        <v>101</v>
      </c>
      <c r="AK10" s="89" t="s">
        <v>102</v>
      </c>
      <c r="AL10" s="89" t="s">
        <v>103</v>
      </c>
      <c r="AM10" s="89" t="s">
        <v>105</v>
      </c>
      <c r="AN10" s="89" t="s">
        <v>218</v>
      </c>
      <c r="AO10" s="89" t="s">
        <v>158</v>
      </c>
      <c r="AP10" s="17" t="s">
        <v>39</v>
      </c>
    </row>
    <row r="11" spans="2:42" ht="14" thickBot="1" x14ac:dyDescent="0.2">
      <c r="B11" s="90" t="s">
        <v>37</v>
      </c>
      <c r="C11" s="41">
        <v>0</v>
      </c>
      <c r="D11" s="42">
        <v>1</v>
      </c>
      <c r="E11" s="42">
        <v>0</v>
      </c>
      <c r="F11" s="42">
        <v>0</v>
      </c>
      <c r="G11" s="42">
        <v>0</v>
      </c>
      <c r="H11" s="42">
        <v>1</v>
      </c>
      <c r="I11" s="42">
        <v>1</v>
      </c>
      <c r="J11" s="42">
        <v>0</v>
      </c>
      <c r="K11" s="42">
        <v>1</v>
      </c>
      <c r="L11" s="42">
        <v>1</v>
      </c>
      <c r="M11" s="42">
        <v>1</v>
      </c>
      <c r="N11" s="42">
        <v>0</v>
      </c>
      <c r="O11" s="42">
        <v>0</v>
      </c>
      <c r="P11" s="42">
        <v>0</v>
      </c>
      <c r="Q11" s="42">
        <v>0</v>
      </c>
      <c r="R11" s="42">
        <v>0</v>
      </c>
      <c r="S11" s="42">
        <v>1</v>
      </c>
      <c r="T11" s="42">
        <v>0</v>
      </c>
      <c r="U11" s="42">
        <v>0</v>
      </c>
      <c r="V11" s="42">
        <v>0</v>
      </c>
      <c r="W11" s="42">
        <v>1</v>
      </c>
      <c r="X11" s="42">
        <v>1</v>
      </c>
      <c r="Y11" s="42">
        <v>0</v>
      </c>
      <c r="Z11" s="42">
        <v>0</v>
      </c>
      <c r="AA11" s="42">
        <v>0</v>
      </c>
      <c r="AB11" s="42">
        <v>0</v>
      </c>
      <c r="AC11" s="42">
        <v>0</v>
      </c>
      <c r="AD11" s="42">
        <v>1</v>
      </c>
      <c r="AE11" s="42">
        <v>1</v>
      </c>
      <c r="AF11" s="42">
        <v>1</v>
      </c>
      <c r="AG11" s="42">
        <v>0</v>
      </c>
      <c r="AH11" s="42">
        <v>0</v>
      </c>
      <c r="AI11" s="42">
        <v>0</v>
      </c>
      <c r="AJ11" s="42">
        <v>0</v>
      </c>
      <c r="AK11" s="42">
        <v>0</v>
      </c>
      <c r="AL11" s="42">
        <v>0</v>
      </c>
      <c r="AM11" s="42">
        <v>0</v>
      </c>
      <c r="AN11" s="43">
        <v>0</v>
      </c>
      <c r="AO11" s="91">
        <v>1</v>
      </c>
      <c r="AP11" s="92">
        <f t="shared" ref="AP11:AP16" si="0">SUM(C11:AO11)</f>
        <v>13</v>
      </c>
    </row>
    <row r="12" spans="2:42" ht="14" thickBot="1" x14ac:dyDescent="0.2">
      <c r="B12" s="90" t="s">
        <v>40</v>
      </c>
      <c r="C12" s="41">
        <v>0</v>
      </c>
      <c r="D12" s="42">
        <v>1</v>
      </c>
      <c r="E12" s="42">
        <v>0</v>
      </c>
      <c r="F12" s="42">
        <v>0</v>
      </c>
      <c r="G12" s="42">
        <v>0</v>
      </c>
      <c r="H12" s="42">
        <v>0</v>
      </c>
      <c r="I12" s="42">
        <v>0</v>
      </c>
      <c r="J12" s="42">
        <v>0</v>
      </c>
      <c r="K12" s="42">
        <v>1</v>
      </c>
      <c r="L12" s="42">
        <v>1</v>
      </c>
      <c r="M12" s="42">
        <v>0</v>
      </c>
      <c r="N12" s="42">
        <v>1</v>
      </c>
      <c r="O12" s="42">
        <v>0</v>
      </c>
      <c r="P12" s="42">
        <v>0</v>
      </c>
      <c r="Q12" s="42">
        <v>0</v>
      </c>
      <c r="R12" s="42">
        <v>0</v>
      </c>
      <c r="S12" s="42">
        <v>1</v>
      </c>
      <c r="T12" s="42">
        <v>0</v>
      </c>
      <c r="U12" s="42">
        <v>1</v>
      </c>
      <c r="V12" s="42">
        <v>1</v>
      </c>
      <c r="W12" s="42">
        <v>0</v>
      </c>
      <c r="X12" s="42">
        <v>1</v>
      </c>
      <c r="Y12" s="42">
        <v>0</v>
      </c>
      <c r="Z12" s="42">
        <v>0</v>
      </c>
      <c r="AA12" s="42">
        <v>0</v>
      </c>
      <c r="AB12" s="42">
        <v>0</v>
      </c>
      <c r="AC12" s="42">
        <v>0</v>
      </c>
      <c r="AD12" s="42">
        <v>1</v>
      </c>
      <c r="AE12" s="42">
        <v>0</v>
      </c>
      <c r="AF12" s="42">
        <v>0</v>
      </c>
      <c r="AG12" s="42">
        <v>0</v>
      </c>
      <c r="AH12" s="42">
        <v>0</v>
      </c>
      <c r="AI12" s="42">
        <v>0</v>
      </c>
      <c r="AJ12" s="42">
        <v>0</v>
      </c>
      <c r="AK12" s="42">
        <v>0</v>
      </c>
      <c r="AL12" s="42">
        <v>0</v>
      </c>
      <c r="AM12" s="42">
        <v>0</v>
      </c>
      <c r="AN12" s="43">
        <v>0</v>
      </c>
      <c r="AO12" s="91">
        <v>0</v>
      </c>
      <c r="AP12" s="92">
        <f t="shared" si="0"/>
        <v>9</v>
      </c>
    </row>
    <row r="13" spans="2:42" ht="14" thickBot="1" x14ac:dyDescent="0.2">
      <c r="B13" s="90" t="s">
        <v>41</v>
      </c>
      <c r="C13" s="41">
        <v>0</v>
      </c>
      <c r="D13" s="42">
        <v>1</v>
      </c>
      <c r="E13" s="42">
        <v>0</v>
      </c>
      <c r="F13" s="42">
        <v>0</v>
      </c>
      <c r="G13" s="42">
        <v>0</v>
      </c>
      <c r="H13" s="42">
        <v>0</v>
      </c>
      <c r="I13" s="42">
        <v>0</v>
      </c>
      <c r="J13" s="42">
        <v>0</v>
      </c>
      <c r="K13" s="42">
        <v>1</v>
      </c>
      <c r="L13" s="42">
        <v>1</v>
      </c>
      <c r="M13" s="42">
        <v>0</v>
      </c>
      <c r="N13" s="42">
        <v>1</v>
      </c>
      <c r="O13" s="42">
        <v>1</v>
      </c>
      <c r="P13" s="42">
        <v>0</v>
      </c>
      <c r="Q13" s="42">
        <v>0</v>
      </c>
      <c r="R13" s="42">
        <v>0</v>
      </c>
      <c r="S13" s="42">
        <v>1</v>
      </c>
      <c r="T13" s="42">
        <v>0</v>
      </c>
      <c r="U13" s="42">
        <v>0</v>
      </c>
      <c r="V13" s="42">
        <v>0</v>
      </c>
      <c r="W13" s="42">
        <v>1</v>
      </c>
      <c r="X13" s="42">
        <v>1</v>
      </c>
      <c r="Y13" s="42">
        <v>1</v>
      </c>
      <c r="Z13" s="42">
        <v>0</v>
      </c>
      <c r="AA13" s="42">
        <v>0</v>
      </c>
      <c r="AB13" s="42">
        <v>0</v>
      </c>
      <c r="AC13" s="42">
        <v>0</v>
      </c>
      <c r="AD13" s="42">
        <v>1</v>
      </c>
      <c r="AE13" s="42">
        <v>1</v>
      </c>
      <c r="AF13" s="42">
        <v>0</v>
      </c>
      <c r="AG13" s="42">
        <v>0</v>
      </c>
      <c r="AH13" s="42">
        <v>0</v>
      </c>
      <c r="AI13" s="42">
        <v>0</v>
      </c>
      <c r="AJ13" s="42">
        <v>0</v>
      </c>
      <c r="AK13" s="42">
        <v>0</v>
      </c>
      <c r="AL13" s="42">
        <v>0</v>
      </c>
      <c r="AM13" s="42">
        <v>0</v>
      </c>
      <c r="AN13" s="43">
        <v>1</v>
      </c>
      <c r="AO13" s="91">
        <v>0</v>
      </c>
      <c r="AP13" s="92">
        <f t="shared" si="0"/>
        <v>12</v>
      </c>
    </row>
    <row r="14" spans="2:42" ht="14" thickBot="1" x14ac:dyDescent="0.2">
      <c r="B14" s="90"/>
      <c r="C14" s="41"/>
      <c r="D14" s="42"/>
      <c r="E14" s="42"/>
      <c r="F14" s="42"/>
      <c r="G14" s="42"/>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3"/>
      <c r="AO14" s="91"/>
      <c r="AP14" s="92">
        <f t="shared" si="0"/>
        <v>0</v>
      </c>
    </row>
    <row r="15" spans="2:42" ht="14" thickBot="1" x14ac:dyDescent="0.2">
      <c r="B15" s="90"/>
      <c r="C15" s="41"/>
      <c r="D15" s="42"/>
      <c r="E15" s="42"/>
      <c r="F15" s="42"/>
      <c r="G15" s="42"/>
      <c r="H15" s="42"/>
      <c r="I15" s="42"/>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3"/>
      <c r="AO15" s="91"/>
      <c r="AP15" s="92">
        <f t="shared" si="0"/>
        <v>0</v>
      </c>
    </row>
    <row r="16" spans="2:42" ht="14" thickBot="1" x14ac:dyDescent="0.2">
      <c r="B16" s="90"/>
      <c r="C16" s="41"/>
      <c r="D16" s="42"/>
      <c r="E16" s="42"/>
      <c r="F16" s="42"/>
      <c r="G16" s="42"/>
      <c r="H16" s="42"/>
      <c r="I16" s="42"/>
      <c r="J16" s="42"/>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3"/>
      <c r="AO16" s="91"/>
      <c r="AP16" s="92">
        <f t="shared" si="0"/>
        <v>0</v>
      </c>
    </row>
    <row r="17" spans="2:42" ht="14" thickBot="1" x14ac:dyDescent="0.2">
      <c r="B17" s="90"/>
      <c r="C17" s="41"/>
      <c r="D17" s="42"/>
      <c r="E17" s="42"/>
      <c r="F17" s="42"/>
      <c r="G17" s="42"/>
      <c r="H17" s="42"/>
      <c r="I17" s="42"/>
      <c r="J17" s="42"/>
      <c r="K17" s="42"/>
      <c r="L17" s="42"/>
      <c r="M17" s="42"/>
      <c r="N17" s="42"/>
      <c r="O17" s="42"/>
      <c r="P17" s="42"/>
      <c r="Q17" s="42"/>
      <c r="R17" s="42"/>
      <c r="S17" s="42"/>
      <c r="T17" s="42"/>
      <c r="U17" s="42"/>
      <c r="V17" s="42"/>
      <c r="W17" s="42"/>
      <c r="X17" s="42"/>
      <c r="Y17" s="42"/>
      <c r="Z17" s="42"/>
      <c r="AA17" s="42"/>
      <c r="AB17" s="42"/>
      <c r="AC17" s="42"/>
      <c r="AD17" s="42"/>
      <c r="AE17" s="42"/>
      <c r="AF17" s="42"/>
      <c r="AG17" s="42"/>
      <c r="AH17" s="42"/>
      <c r="AI17" s="42"/>
      <c r="AJ17" s="42"/>
      <c r="AK17" s="42"/>
      <c r="AL17" s="42"/>
      <c r="AM17" s="42"/>
      <c r="AN17" s="43"/>
      <c r="AO17" s="91"/>
      <c r="AP17" s="92"/>
    </row>
    <row r="18" spans="2:42" x14ac:dyDescent="0.15">
      <c r="B18" s="93"/>
      <c r="C18" s="41"/>
      <c r="D18" s="42"/>
      <c r="E18" s="42"/>
      <c r="F18" s="42"/>
      <c r="G18" s="42"/>
      <c r="H18" s="42"/>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3"/>
      <c r="AO18" s="91"/>
      <c r="AP18" s="92">
        <f>SUM(C18:AO18)</f>
        <v>0</v>
      </c>
    </row>
    <row r="19" spans="2:42" ht="14" thickBot="1" x14ac:dyDescent="0.2">
      <c r="B19" s="94"/>
      <c r="C19" s="95"/>
      <c r="D19" s="96"/>
      <c r="E19" s="96"/>
      <c r="F19" s="96"/>
      <c r="G19" s="96"/>
      <c r="H19" s="96"/>
      <c r="I19" s="96"/>
      <c r="J19" s="96"/>
      <c r="K19" s="96"/>
      <c r="L19" s="96"/>
      <c r="M19" s="96"/>
      <c r="N19" s="96"/>
      <c r="O19" s="96"/>
      <c r="P19" s="96"/>
      <c r="Q19" s="96"/>
      <c r="R19" s="96"/>
      <c r="S19" s="96"/>
      <c r="T19" s="96"/>
      <c r="U19" s="96"/>
      <c r="V19" s="96"/>
      <c r="W19" s="96"/>
      <c r="X19" s="96"/>
      <c r="Y19" s="96"/>
      <c r="Z19" s="96"/>
      <c r="AA19" s="96"/>
      <c r="AB19" s="96"/>
      <c r="AC19" s="96"/>
      <c r="AD19" s="96"/>
      <c r="AE19" s="96"/>
      <c r="AF19" s="96"/>
      <c r="AG19" s="96"/>
      <c r="AH19" s="96"/>
      <c r="AI19" s="96"/>
      <c r="AJ19" s="96"/>
      <c r="AK19" s="96"/>
      <c r="AL19" s="96"/>
      <c r="AM19" s="96"/>
      <c r="AN19" s="166"/>
      <c r="AO19" s="97"/>
      <c r="AP19" s="49">
        <f>SUM(C19:AO19)</f>
        <v>0</v>
      </c>
    </row>
    <row r="20" spans="2:42" ht="14" thickBot="1" x14ac:dyDescent="0.2">
      <c r="B20" s="98" t="s">
        <v>39</v>
      </c>
      <c r="C20" s="98">
        <f>SUM(C11:C19)</f>
        <v>0</v>
      </c>
      <c r="D20" s="98">
        <f t="shared" ref="D20:AO20" si="1">SUM(D11:D19)</f>
        <v>3</v>
      </c>
      <c r="E20" s="98">
        <f t="shared" si="1"/>
        <v>0</v>
      </c>
      <c r="F20" s="98">
        <f t="shared" si="1"/>
        <v>0</v>
      </c>
      <c r="G20" s="98">
        <f t="shared" si="1"/>
        <v>0</v>
      </c>
      <c r="H20" s="98">
        <f t="shared" si="1"/>
        <v>1</v>
      </c>
      <c r="I20" s="98">
        <f t="shared" si="1"/>
        <v>1</v>
      </c>
      <c r="J20" s="98">
        <f t="shared" si="1"/>
        <v>0</v>
      </c>
      <c r="K20" s="98">
        <f t="shared" si="1"/>
        <v>3</v>
      </c>
      <c r="L20" s="98">
        <f t="shared" si="1"/>
        <v>3</v>
      </c>
      <c r="M20" s="98">
        <f t="shared" si="1"/>
        <v>1</v>
      </c>
      <c r="N20" s="98">
        <f t="shared" si="1"/>
        <v>2</v>
      </c>
      <c r="O20" s="98">
        <f t="shared" si="1"/>
        <v>1</v>
      </c>
      <c r="P20" s="98">
        <f t="shared" si="1"/>
        <v>0</v>
      </c>
      <c r="Q20" s="98">
        <f t="shared" si="1"/>
        <v>0</v>
      </c>
      <c r="R20" s="98">
        <f t="shared" si="1"/>
        <v>0</v>
      </c>
      <c r="S20" s="98">
        <f t="shared" si="1"/>
        <v>3</v>
      </c>
      <c r="T20" s="98">
        <f t="shared" si="1"/>
        <v>0</v>
      </c>
      <c r="U20" s="98">
        <f t="shared" ref="U20:V20" si="2">SUM(U11:U19)</f>
        <v>1</v>
      </c>
      <c r="V20" s="98">
        <f t="shared" si="2"/>
        <v>1</v>
      </c>
      <c r="W20" s="98">
        <f t="shared" si="1"/>
        <v>2</v>
      </c>
      <c r="X20" s="98">
        <f t="shared" si="1"/>
        <v>3</v>
      </c>
      <c r="Y20" s="98">
        <f t="shared" si="1"/>
        <v>1</v>
      </c>
      <c r="Z20" s="98">
        <f t="shared" si="1"/>
        <v>0</v>
      </c>
      <c r="AA20" s="98">
        <f t="shared" si="1"/>
        <v>0</v>
      </c>
      <c r="AB20" s="98">
        <f t="shared" si="1"/>
        <v>0</v>
      </c>
      <c r="AC20" s="98">
        <f t="shared" si="1"/>
        <v>0</v>
      </c>
      <c r="AD20" s="98">
        <f t="shared" si="1"/>
        <v>3</v>
      </c>
      <c r="AE20" s="98">
        <f t="shared" si="1"/>
        <v>2</v>
      </c>
      <c r="AF20" s="98">
        <f t="shared" si="1"/>
        <v>1</v>
      </c>
      <c r="AG20" s="98">
        <f t="shared" si="1"/>
        <v>0</v>
      </c>
      <c r="AH20" s="98">
        <f>SUM(AH11:AH19)</f>
        <v>0</v>
      </c>
      <c r="AI20" s="98">
        <f>SUM(AI11:AI19)</f>
        <v>0</v>
      </c>
      <c r="AJ20" s="98">
        <f>SUM(AJ11:AJ19)</f>
        <v>0</v>
      </c>
      <c r="AK20" s="98">
        <f>SUM(AK11:AK19)</f>
        <v>0</v>
      </c>
      <c r="AL20" s="98">
        <f t="shared" si="1"/>
        <v>0</v>
      </c>
      <c r="AM20" s="98">
        <f t="shared" si="1"/>
        <v>0</v>
      </c>
      <c r="AN20" s="124"/>
      <c r="AO20" s="99">
        <f t="shared" si="1"/>
        <v>1</v>
      </c>
      <c r="AP20" s="98">
        <f>SUM(AP11:AP19)</f>
        <v>34</v>
      </c>
    </row>
    <row r="29" spans="2:42" ht="14" thickBot="1" x14ac:dyDescent="0.2"/>
    <row r="30" spans="2:42" ht="138" thickBot="1" x14ac:dyDescent="0.2">
      <c r="B30" s="17" t="s">
        <v>171</v>
      </c>
      <c r="C30" s="88" t="s">
        <v>8</v>
      </c>
      <c r="D30" s="89" t="s">
        <v>9</v>
      </c>
      <c r="E30" s="89" t="s">
        <v>10</v>
      </c>
      <c r="F30" s="89" t="s">
        <v>11</v>
      </c>
      <c r="G30" s="89" t="s">
        <v>51</v>
      </c>
      <c r="H30" s="89" t="s">
        <v>52</v>
      </c>
      <c r="I30" s="89" t="s">
        <v>53</v>
      </c>
      <c r="J30" s="89" t="s">
        <v>54</v>
      </c>
      <c r="K30" s="89" t="s">
        <v>65</v>
      </c>
      <c r="L30" s="89" t="s">
        <v>55</v>
      </c>
      <c r="M30" s="89" t="s">
        <v>200</v>
      </c>
      <c r="N30" s="89" t="s">
        <v>201</v>
      </c>
      <c r="O30" s="89" t="s">
        <v>153</v>
      </c>
      <c r="P30" s="89" t="s">
        <v>154</v>
      </c>
      <c r="Q30" s="89" t="s">
        <v>155</v>
      </c>
      <c r="R30" s="89" t="s">
        <v>156</v>
      </c>
      <c r="S30" s="89" t="s">
        <v>225</v>
      </c>
      <c r="T30" s="89" t="s">
        <v>157</v>
      </c>
      <c r="U30" s="89" t="s">
        <v>71</v>
      </c>
      <c r="V30" s="89" t="s">
        <v>129</v>
      </c>
      <c r="W30" s="89" t="s">
        <v>72</v>
      </c>
      <c r="X30" s="89" t="s">
        <v>73</v>
      </c>
      <c r="Y30" s="89" t="s">
        <v>74</v>
      </c>
      <c r="Z30" s="89" t="s">
        <v>75</v>
      </c>
      <c r="AA30" s="89" t="s">
        <v>76</v>
      </c>
      <c r="AB30" s="89" t="s">
        <v>77</v>
      </c>
      <c r="AC30" s="89" t="s">
        <v>78</v>
      </c>
      <c r="AD30" s="89" t="s">
        <v>79</v>
      </c>
      <c r="AE30" s="89" t="s">
        <v>80</v>
      </c>
      <c r="AF30" s="89" t="s">
        <v>112</v>
      </c>
      <c r="AG30" s="89" t="s">
        <v>179</v>
      </c>
      <c r="AH30" s="89" t="s">
        <v>180</v>
      </c>
      <c r="AI30" s="89" t="s">
        <v>181</v>
      </c>
      <c r="AJ30" s="89" t="s">
        <v>198</v>
      </c>
      <c r="AK30" s="89" t="s">
        <v>104</v>
      </c>
      <c r="AL30" s="89" t="s">
        <v>199</v>
      </c>
      <c r="AM30" s="146" t="s">
        <v>66</v>
      </c>
    </row>
    <row r="31" spans="2:42" ht="14" thickBot="1" x14ac:dyDescent="0.2">
      <c r="B31" s="90" t="s">
        <v>37</v>
      </c>
      <c r="C31" s="41">
        <v>1.4</v>
      </c>
      <c r="D31" s="42">
        <v>0.1</v>
      </c>
      <c r="E31" s="42"/>
      <c r="F31" s="42"/>
      <c r="G31" s="42"/>
      <c r="H31" s="42">
        <v>0</v>
      </c>
      <c r="I31" s="42"/>
      <c r="J31" s="42"/>
      <c r="K31" s="42"/>
      <c r="L31" s="42"/>
      <c r="M31" s="42"/>
      <c r="N31" s="42"/>
      <c r="O31" s="42"/>
      <c r="P31" s="42"/>
      <c r="Q31" s="42"/>
      <c r="R31" s="42"/>
      <c r="S31" s="42"/>
      <c r="T31" s="42"/>
      <c r="U31" s="42"/>
      <c r="V31" s="42"/>
      <c r="W31" s="42"/>
      <c r="X31" s="42"/>
      <c r="Y31" s="42">
        <v>7.67</v>
      </c>
      <c r="Z31" s="42"/>
      <c r="AA31" s="42"/>
      <c r="AB31" s="42"/>
      <c r="AC31" s="42"/>
      <c r="AD31" s="42"/>
      <c r="AE31" s="42"/>
      <c r="AF31" s="42"/>
      <c r="AG31" s="42"/>
      <c r="AH31" s="42"/>
      <c r="AI31" s="42"/>
      <c r="AJ31" s="42"/>
      <c r="AK31" s="143">
        <f>SUM(C31:AJ31)</f>
        <v>9.17</v>
      </c>
      <c r="AL31" s="144">
        <f>AK31/$AK$34</f>
        <v>2.6942077178327174E-3</v>
      </c>
      <c r="AM31" s="144">
        <f>(AK31-(C31+G31+R31))/AK31</f>
        <v>0.84732824427480913</v>
      </c>
    </row>
    <row r="32" spans="2:42" ht="14" thickBot="1" x14ac:dyDescent="0.2">
      <c r="B32" s="90" t="s">
        <v>40</v>
      </c>
      <c r="C32" s="41">
        <v>896</v>
      </c>
      <c r="D32" s="42"/>
      <c r="E32" s="42"/>
      <c r="F32" s="42"/>
      <c r="G32" s="42"/>
      <c r="H32" s="42"/>
      <c r="I32" s="42"/>
      <c r="J32" s="42"/>
      <c r="K32" s="42"/>
      <c r="L32" s="42"/>
      <c r="M32" s="42"/>
      <c r="N32" s="42"/>
      <c r="O32" s="42"/>
      <c r="P32" s="42"/>
      <c r="Q32" s="42"/>
      <c r="R32" s="42">
        <v>2</v>
      </c>
      <c r="S32" s="42">
        <v>50</v>
      </c>
      <c r="T32" s="42"/>
      <c r="U32" s="42"/>
      <c r="V32" s="42"/>
      <c r="W32" s="42"/>
      <c r="X32" s="42">
        <v>0</v>
      </c>
      <c r="Y32" s="42"/>
      <c r="Z32" s="42"/>
      <c r="AA32" s="42"/>
      <c r="AB32" s="42"/>
      <c r="AC32" s="42"/>
      <c r="AD32" s="42"/>
      <c r="AE32" s="42"/>
      <c r="AF32" s="42"/>
      <c r="AG32" s="42"/>
      <c r="AH32" s="42"/>
      <c r="AI32" s="42"/>
      <c r="AJ32" s="42"/>
      <c r="AK32" s="143">
        <f>SUM(C32:AJ32)</f>
        <v>948</v>
      </c>
      <c r="AL32" s="144">
        <f>AK32/$AK$34</f>
        <v>0.27852878042589052</v>
      </c>
      <c r="AM32" s="144">
        <v>0</v>
      </c>
    </row>
    <row r="33" spans="2:39" ht="14" thickBot="1" x14ac:dyDescent="0.2">
      <c r="B33" s="90" t="s">
        <v>41</v>
      </c>
      <c r="C33" s="41">
        <v>2430</v>
      </c>
      <c r="D33" s="42">
        <v>1.2</v>
      </c>
      <c r="E33" s="42">
        <v>0</v>
      </c>
      <c r="F33" s="42">
        <v>0</v>
      </c>
      <c r="G33" s="42">
        <v>1.01</v>
      </c>
      <c r="H33" s="42"/>
      <c r="I33" s="42">
        <v>0</v>
      </c>
      <c r="J33" s="42">
        <v>2.89</v>
      </c>
      <c r="K33" s="42">
        <v>0</v>
      </c>
      <c r="L33" s="42">
        <v>0</v>
      </c>
      <c r="M33" s="42">
        <v>0</v>
      </c>
      <c r="N33" s="42">
        <v>0</v>
      </c>
      <c r="O33" s="42">
        <v>0</v>
      </c>
      <c r="P33" s="42">
        <v>2E-3</v>
      </c>
      <c r="Q33" s="42">
        <v>0</v>
      </c>
      <c r="R33" s="42">
        <v>0</v>
      </c>
      <c r="S33" s="42">
        <v>0</v>
      </c>
      <c r="T33" s="42">
        <v>1.39</v>
      </c>
      <c r="U33" s="42">
        <v>0</v>
      </c>
      <c r="V33" s="42">
        <v>1.52</v>
      </c>
      <c r="W33" s="42">
        <v>0</v>
      </c>
      <c r="X33" s="42">
        <v>2E-3</v>
      </c>
      <c r="Y33" s="42">
        <v>6.91</v>
      </c>
      <c r="Z33" s="42">
        <v>0</v>
      </c>
      <c r="AA33" s="42">
        <v>0</v>
      </c>
      <c r="AB33" s="42">
        <v>1.5</v>
      </c>
      <c r="AC33" s="42">
        <v>0</v>
      </c>
      <c r="AD33" s="42">
        <v>0</v>
      </c>
      <c r="AE33" s="42">
        <v>0</v>
      </c>
      <c r="AF33" s="42">
        <v>0</v>
      </c>
      <c r="AG33" s="42">
        <v>0</v>
      </c>
      <c r="AH33" s="42">
        <v>0</v>
      </c>
      <c r="AI33" s="42">
        <v>0</v>
      </c>
      <c r="AJ33" s="42">
        <v>4.0000000000000001E-3</v>
      </c>
      <c r="AK33" s="143">
        <f>SUM(C33:AJ33)</f>
        <v>2446.4279999999994</v>
      </c>
      <c r="AL33" s="144">
        <f>AK33/$AK$34</f>
        <v>0.71877701185627674</v>
      </c>
      <c r="AM33" s="144">
        <f>(AK33-(C33+G33+R33))/AK33</f>
        <v>6.3022496472404724E-3</v>
      </c>
    </row>
    <row r="34" spans="2:39" ht="14" thickBot="1" x14ac:dyDescent="0.2">
      <c r="B34" s="90" t="s">
        <v>39</v>
      </c>
      <c r="C34" s="41">
        <f>SUM(C31:C33)</f>
        <v>3327.4</v>
      </c>
      <c r="D34" s="41">
        <f t="shared" ref="D34:AJ34" si="3">SUM(D31:D33)</f>
        <v>1.3</v>
      </c>
      <c r="E34" s="41">
        <f t="shared" si="3"/>
        <v>0</v>
      </c>
      <c r="F34" s="41">
        <f t="shared" si="3"/>
        <v>0</v>
      </c>
      <c r="G34" s="41">
        <f t="shared" si="3"/>
        <v>1.01</v>
      </c>
      <c r="H34" s="41">
        <f t="shared" si="3"/>
        <v>0</v>
      </c>
      <c r="I34" s="41">
        <f t="shared" si="3"/>
        <v>0</v>
      </c>
      <c r="J34" s="41">
        <f t="shared" si="3"/>
        <v>2.89</v>
      </c>
      <c r="K34" s="41">
        <f t="shared" si="3"/>
        <v>0</v>
      </c>
      <c r="L34" s="41">
        <f t="shared" si="3"/>
        <v>0</v>
      </c>
      <c r="M34" s="41">
        <f t="shared" si="3"/>
        <v>0</v>
      </c>
      <c r="N34" s="41">
        <f t="shared" si="3"/>
        <v>0</v>
      </c>
      <c r="O34" s="41">
        <f t="shared" si="3"/>
        <v>0</v>
      </c>
      <c r="P34" s="41">
        <f t="shared" si="3"/>
        <v>2E-3</v>
      </c>
      <c r="Q34" s="41">
        <f t="shared" si="3"/>
        <v>0</v>
      </c>
      <c r="R34" s="41">
        <f t="shared" si="3"/>
        <v>2</v>
      </c>
      <c r="S34" s="41">
        <v>0</v>
      </c>
      <c r="T34" s="41">
        <f t="shared" si="3"/>
        <v>1.39</v>
      </c>
      <c r="U34" s="41">
        <f t="shared" si="3"/>
        <v>0</v>
      </c>
      <c r="V34" s="41">
        <f t="shared" si="3"/>
        <v>1.52</v>
      </c>
      <c r="W34" s="41">
        <f t="shared" si="3"/>
        <v>0</v>
      </c>
      <c r="X34" s="41">
        <f t="shared" si="3"/>
        <v>2E-3</v>
      </c>
      <c r="Y34" s="41">
        <f t="shared" si="3"/>
        <v>14.58</v>
      </c>
      <c r="Z34" s="41">
        <f t="shared" si="3"/>
        <v>0</v>
      </c>
      <c r="AA34" s="41">
        <f t="shared" si="3"/>
        <v>0</v>
      </c>
      <c r="AB34" s="41">
        <f t="shared" si="3"/>
        <v>1.5</v>
      </c>
      <c r="AC34" s="41">
        <f t="shared" si="3"/>
        <v>0</v>
      </c>
      <c r="AD34" s="41">
        <f t="shared" si="3"/>
        <v>0</v>
      </c>
      <c r="AE34" s="41">
        <f t="shared" si="3"/>
        <v>0</v>
      </c>
      <c r="AF34" s="41">
        <f t="shared" si="3"/>
        <v>0</v>
      </c>
      <c r="AG34" s="41">
        <f t="shared" si="3"/>
        <v>0</v>
      </c>
      <c r="AH34" s="41">
        <f t="shared" si="3"/>
        <v>0</v>
      </c>
      <c r="AI34" s="41">
        <f t="shared" si="3"/>
        <v>0</v>
      </c>
      <c r="AJ34" s="41">
        <f t="shared" si="3"/>
        <v>4.0000000000000001E-3</v>
      </c>
      <c r="AK34" s="147">
        <f>SUM(AK31:AK33)</f>
        <v>3403.5979999999995</v>
      </c>
      <c r="AL34" s="145">
        <f>SUM(AL31:AL33)</f>
        <v>1</v>
      </c>
      <c r="AM34" s="144">
        <f>(AK34-(C34+G34+R34))/AK34</f>
        <v>2.1503126985031488E-2</v>
      </c>
    </row>
    <row r="37" spans="2:39" x14ac:dyDescent="0.15">
      <c r="AK37" s="156"/>
    </row>
  </sheetData>
  <mergeCells count="4">
    <mergeCell ref="B2:F2"/>
    <mergeCell ref="C3:F3"/>
    <mergeCell ref="C4:F4"/>
    <mergeCell ref="C5:F5"/>
  </mergeCells>
  <phoneticPr fontId="8" type="noConversion"/>
  <conditionalFormatting sqref="C11:T19 W11:AO19 C31:AJ34">
    <cfRule type="cellIs" dxfId="1" priority="3" stopIfTrue="1" operator="equal">
      <formula>1</formula>
    </cfRule>
  </conditionalFormatting>
  <conditionalFormatting sqref="U11:V19">
    <cfRule type="cellIs" dxfId="0" priority="1" stopIfTrue="1" operator="equal">
      <formula>1</formula>
    </cfRule>
  </conditionalFormatting>
  <pageMargins left="0.75" right="0.75" top="1" bottom="1" header="0.51180555555555551" footer="0.51180555555555551"/>
  <pageSetup paperSize="9" orientation="portrait" horizontalDpi="4294967292" verticalDpi="429496729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2:I31"/>
  <sheetViews>
    <sheetView workbookViewId="0">
      <selection activeCell="D13" sqref="D13"/>
    </sheetView>
  </sheetViews>
  <sheetFormatPr baseColWidth="10" defaultColWidth="8.83203125" defaultRowHeight="13" x14ac:dyDescent="0.15"/>
  <cols>
    <col min="1" max="1" width="9.1640625" style="1" customWidth="1"/>
    <col min="2" max="2" width="12.5" style="1" customWidth="1"/>
    <col min="3" max="3" width="22.1640625" style="1" customWidth="1"/>
    <col min="4" max="16384" width="8.83203125" style="1"/>
  </cols>
  <sheetData>
    <row r="2" spans="2:9" x14ac:dyDescent="0.15">
      <c r="B2" s="3" t="s">
        <v>138</v>
      </c>
      <c r="C2" s="4"/>
    </row>
    <row r="3" spans="2:9" x14ac:dyDescent="0.15">
      <c r="B3" s="6" t="s">
        <v>164</v>
      </c>
      <c r="C3" s="100" t="s">
        <v>58</v>
      </c>
    </row>
    <row r="4" spans="2:9" x14ac:dyDescent="0.15">
      <c r="B4" s="6" t="s">
        <v>167</v>
      </c>
      <c r="C4" s="100" t="str">
        <f>Metrics!B4</f>
        <v>Q116</v>
      </c>
    </row>
    <row r="5" spans="2:9" x14ac:dyDescent="0.15">
      <c r="B5" s="10" t="s">
        <v>169</v>
      </c>
      <c r="C5" s="101" t="str">
        <f>Metrics!B5</f>
        <v>Gareth Roy</v>
      </c>
    </row>
    <row r="7" spans="2:9" x14ac:dyDescent="0.15">
      <c r="B7" s="32" t="s">
        <v>159</v>
      </c>
      <c r="C7" s="32"/>
    </row>
    <row r="8" spans="2:9" ht="13.5" customHeight="1" x14ac:dyDescent="0.15">
      <c r="B8" s="102"/>
      <c r="C8" s="103"/>
      <c r="D8" s="222" t="s">
        <v>160</v>
      </c>
      <c r="E8" s="222"/>
      <c r="F8" s="222"/>
      <c r="G8" s="223" t="s">
        <v>161</v>
      </c>
      <c r="H8" s="223"/>
      <c r="I8" s="223"/>
    </row>
    <row r="9" spans="2:9" ht="14" thickBot="1" x14ac:dyDescent="0.2">
      <c r="B9" s="51" t="s">
        <v>171</v>
      </c>
      <c r="C9" s="104" t="s">
        <v>162</v>
      </c>
      <c r="D9" s="105" t="s">
        <v>23</v>
      </c>
      <c r="E9" s="106" t="s">
        <v>24</v>
      </c>
      <c r="F9" s="107" t="s">
        <v>25</v>
      </c>
      <c r="G9" s="54" t="s">
        <v>23</v>
      </c>
      <c r="H9" s="106" t="s">
        <v>24</v>
      </c>
      <c r="I9" s="53" t="s">
        <v>25</v>
      </c>
    </row>
    <row r="10" spans="2:9" x14ac:dyDescent="0.15">
      <c r="B10" s="92" t="s">
        <v>26</v>
      </c>
      <c r="C10" s="112" t="s">
        <v>206</v>
      </c>
      <c r="D10" s="113">
        <v>0.25</v>
      </c>
      <c r="E10" s="110">
        <v>0.25</v>
      </c>
      <c r="F10" s="111">
        <v>0.25</v>
      </c>
      <c r="G10" s="108">
        <v>0</v>
      </c>
      <c r="H10" s="108">
        <v>0</v>
      </c>
      <c r="I10" s="109">
        <v>0</v>
      </c>
    </row>
    <row r="11" spans="2:9" x14ac:dyDescent="0.15">
      <c r="B11" s="92" t="s">
        <v>26</v>
      </c>
      <c r="C11" s="112" t="s">
        <v>223</v>
      </c>
      <c r="D11" s="113">
        <v>0</v>
      </c>
      <c r="E11" s="110">
        <v>0</v>
      </c>
      <c r="F11" s="182">
        <v>0</v>
      </c>
      <c r="G11" s="183">
        <v>0</v>
      </c>
      <c r="H11" s="183">
        <v>0</v>
      </c>
      <c r="I11" s="117">
        <v>0</v>
      </c>
    </row>
    <row r="12" spans="2:9" x14ac:dyDescent="0.15">
      <c r="B12" s="92" t="s">
        <v>27</v>
      </c>
      <c r="C12" s="112" t="s">
        <v>28</v>
      </c>
      <c r="D12" s="109">
        <v>0.5</v>
      </c>
      <c r="E12" s="114">
        <v>0.5</v>
      </c>
      <c r="F12" s="115">
        <v>0.5</v>
      </c>
      <c r="G12" s="117">
        <v>0.30000000000000004</v>
      </c>
      <c r="H12" s="114">
        <v>0.30000000000000004</v>
      </c>
      <c r="I12" s="116">
        <v>0.30000000000000004</v>
      </c>
    </row>
    <row r="13" spans="2:9" x14ac:dyDescent="0.15">
      <c r="B13" s="92" t="s">
        <v>27</v>
      </c>
      <c r="C13" s="112" t="s">
        <v>226</v>
      </c>
      <c r="D13" s="109">
        <v>0</v>
      </c>
      <c r="E13" s="114">
        <v>0</v>
      </c>
      <c r="F13" s="115">
        <v>0</v>
      </c>
      <c r="G13" s="117">
        <v>0</v>
      </c>
      <c r="H13" s="114">
        <v>0</v>
      </c>
      <c r="I13" s="116">
        <v>0</v>
      </c>
    </row>
    <row r="14" spans="2:9" x14ac:dyDescent="0.15">
      <c r="B14" s="92" t="s">
        <v>27</v>
      </c>
      <c r="C14" s="112" t="s">
        <v>145</v>
      </c>
      <c r="D14" s="109">
        <v>0</v>
      </c>
      <c r="E14" s="114">
        <v>0</v>
      </c>
      <c r="F14" s="115">
        <v>0</v>
      </c>
      <c r="G14" s="117">
        <v>0.30000000000000004</v>
      </c>
      <c r="H14" s="114">
        <v>0.30000000000000004</v>
      </c>
      <c r="I14" s="116">
        <v>0.30000000000000004</v>
      </c>
    </row>
    <row r="15" spans="2:9" x14ac:dyDescent="0.15">
      <c r="B15" s="92" t="s">
        <v>6</v>
      </c>
      <c r="C15" s="112" t="s">
        <v>7</v>
      </c>
      <c r="D15" s="109">
        <v>1</v>
      </c>
      <c r="E15" s="114">
        <v>1</v>
      </c>
      <c r="F15" s="115">
        <v>1</v>
      </c>
      <c r="G15" s="117">
        <v>0</v>
      </c>
      <c r="H15" s="114">
        <v>0</v>
      </c>
      <c r="I15" s="116">
        <v>0</v>
      </c>
    </row>
    <row r="16" spans="2:9" x14ac:dyDescent="0.15">
      <c r="B16" s="92" t="s">
        <v>6</v>
      </c>
      <c r="C16" s="92" t="s">
        <v>137</v>
      </c>
      <c r="D16" s="117">
        <v>0</v>
      </c>
      <c r="E16" s="117">
        <v>0</v>
      </c>
      <c r="F16" s="117">
        <v>0</v>
      </c>
      <c r="G16" s="117">
        <v>0</v>
      </c>
      <c r="H16" s="114">
        <v>0</v>
      </c>
      <c r="I16" s="116">
        <v>0</v>
      </c>
    </row>
    <row r="17" spans="2:9" ht="14" thickBot="1" x14ac:dyDescent="0.2">
      <c r="B17" s="92" t="s">
        <v>6</v>
      </c>
      <c r="C17" s="118" t="s">
        <v>130</v>
      </c>
      <c r="D17" s="119">
        <v>1</v>
      </c>
      <c r="E17" s="120">
        <v>1</v>
      </c>
      <c r="F17" s="121">
        <v>1</v>
      </c>
      <c r="G17" s="122">
        <v>0</v>
      </c>
      <c r="H17" s="120">
        <v>0</v>
      </c>
      <c r="I17" s="123">
        <v>0</v>
      </c>
    </row>
    <row r="18" spans="2:9" x14ac:dyDescent="0.15">
      <c r="B18" s="92" t="s">
        <v>6</v>
      </c>
      <c r="C18" s="112" t="s">
        <v>207</v>
      </c>
      <c r="D18" s="161">
        <v>1</v>
      </c>
      <c r="E18" s="162">
        <v>1</v>
      </c>
      <c r="F18" s="163">
        <v>1</v>
      </c>
      <c r="G18" s="164">
        <v>0</v>
      </c>
      <c r="H18" s="162">
        <v>0</v>
      </c>
      <c r="I18" s="165">
        <v>0</v>
      </c>
    </row>
    <row r="19" spans="2:9" x14ac:dyDescent="0.15">
      <c r="B19" s="175" t="s">
        <v>6</v>
      </c>
      <c r="C19" s="176" t="s">
        <v>219</v>
      </c>
      <c r="D19" s="177">
        <v>1</v>
      </c>
      <c r="E19" s="178">
        <v>1</v>
      </c>
      <c r="F19" s="179">
        <v>1</v>
      </c>
      <c r="G19" s="180">
        <v>0</v>
      </c>
      <c r="H19" s="180">
        <v>0</v>
      </c>
      <c r="I19" s="180">
        <v>0</v>
      </c>
    </row>
    <row r="20" spans="2:9" ht="14" thickBot="1" x14ac:dyDescent="0.2">
      <c r="B20" s="175" t="s">
        <v>216</v>
      </c>
      <c r="C20" s="176" t="s">
        <v>217</v>
      </c>
      <c r="D20" s="177">
        <v>0</v>
      </c>
      <c r="E20" s="178">
        <v>0</v>
      </c>
      <c r="F20" s="179">
        <v>0</v>
      </c>
      <c r="G20" s="180">
        <v>0.5</v>
      </c>
      <c r="H20" s="180">
        <v>0.5</v>
      </c>
      <c r="I20" s="180">
        <v>0.5</v>
      </c>
    </row>
    <row r="21" spans="2:9" ht="14" thickBot="1" x14ac:dyDescent="0.2">
      <c r="B21" s="124" t="s">
        <v>39</v>
      </c>
      <c r="C21" s="125"/>
      <c r="D21" s="99">
        <f t="shared" ref="D21:I21" si="0">SUM(D10:D20)</f>
        <v>4.75</v>
      </c>
      <c r="E21" s="126">
        <f t="shared" si="0"/>
        <v>4.75</v>
      </c>
      <c r="F21" s="127">
        <f t="shared" si="0"/>
        <v>4.75</v>
      </c>
      <c r="G21" s="99">
        <f t="shared" si="0"/>
        <v>1.1000000000000001</v>
      </c>
      <c r="H21" s="126">
        <f t="shared" si="0"/>
        <v>1.1000000000000001</v>
      </c>
      <c r="I21" s="127">
        <f t="shared" si="0"/>
        <v>1.1000000000000001</v>
      </c>
    </row>
    <row r="23" spans="2:9" x14ac:dyDescent="0.15">
      <c r="B23" s="32" t="s">
        <v>69</v>
      </c>
    </row>
    <row r="24" spans="2:9" ht="13.5" customHeight="1" x14ac:dyDescent="0.15">
      <c r="B24" s="128"/>
      <c r="C24" s="129"/>
      <c r="D24" s="224" t="s">
        <v>70</v>
      </c>
      <c r="E24" s="224"/>
      <c r="F24" s="224"/>
      <c r="G24" s="224" t="s">
        <v>161</v>
      </c>
      <c r="H24" s="224"/>
      <c r="I24" s="224"/>
    </row>
    <row r="25" spans="2:9" ht="14" thickBot="1" x14ac:dyDescent="0.2">
      <c r="B25" s="130" t="s">
        <v>171</v>
      </c>
      <c r="C25" s="131" t="s">
        <v>162</v>
      </c>
      <c r="D25" s="132" t="s">
        <v>23</v>
      </c>
      <c r="E25" s="133" t="s">
        <v>24</v>
      </c>
      <c r="F25" s="134" t="s">
        <v>25</v>
      </c>
      <c r="G25" s="132" t="s">
        <v>23</v>
      </c>
      <c r="H25" s="133" t="s">
        <v>24</v>
      </c>
      <c r="I25" s="134" t="s">
        <v>25</v>
      </c>
    </row>
    <row r="26" spans="2:9" ht="14" thickBot="1" x14ac:dyDescent="0.2">
      <c r="B26" s="167"/>
      <c r="C26" s="168"/>
      <c r="D26" s="169"/>
      <c r="E26" s="170"/>
      <c r="F26" s="171"/>
      <c r="G26" s="172"/>
      <c r="H26" s="173"/>
      <c r="I26" s="174"/>
    </row>
    <row r="31" spans="2:9" x14ac:dyDescent="0.15">
      <c r="B31" s="75"/>
    </row>
  </sheetData>
  <mergeCells count="4">
    <mergeCell ref="D8:F8"/>
    <mergeCell ref="G8:I8"/>
    <mergeCell ref="D24:F24"/>
    <mergeCell ref="G24:I24"/>
  </mergeCells>
  <phoneticPr fontId="8" type="noConversion"/>
  <pageMargins left="0.75" right="0.75" top="1" bottom="1" header="0.51180555555555551" footer="0.5118055555555555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2:P87"/>
  <sheetViews>
    <sheetView topLeftCell="A11" workbookViewId="0">
      <selection activeCell="M11" sqref="M11"/>
    </sheetView>
  </sheetViews>
  <sheetFormatPr baseColWidth="10" defaultColWidth="8.83203125" defaultRowHeight="13" x14ac:dyDescent="0.15"/>
  <cols>
    <col min="1" max="1" width="9.1640625" style="1" customWidth="1"/>
    <col min="2" max="2" width="11.83203125" style="1" customWidth="1"/>
    <col min="3" max="3" width="22.83203125" style="1" customWidth="1"/>
    <col min="4" max="7" width="8.83203125" style="1"/>
    <col min="8" max="8" width="14.33203125" style="1" customWidth="1"/>
    <col min="9" max="10" width="8.83203125" style="1"/>
    <col min="11" max="11" width="13.5" style="1" customWidth="1"/>
    <col min="12" max="12" width="8.83203125" style="1"/>
    <col min="13" max="13" width="25.1640625" style="1" customWidth="1"/>
    <col min="14" max="16384" width="8.83203125" style="1"/>
  </cols>
  <sheetData>
    <row r="2" spans="2:12" x14ac:dyDescent="0.15">
      <c r="B2" s="135" t="s">
        <v>85</v>
      </c>
      <c r="C2" s="136"/>
    </row>
    <row r="3" spans="2:12" x14ac:dyDescent="0.15">
      <c r="B3" s="137" t="s">
        <v>86</v>
      </c>
      <c r="C3" s="138" t="s">
        <v>58</v>
      </c>
    </row>
    <row r="4" spans="2:12" x14ac:dyDescent="0.15">
      <c r="B4" s="6" t="s">
        <v>167</v>
      </c>
      <c r="C4" s="100" t="str">
        <f>Metrics!B4</f>
        <v>Q116</v>
      </c>
    </row>
    <row r="5" spans="2:12" x14ac:dyDescent="0.15">
      <c r="B5" s="10" t="s">
        <v>169</v>
      </c>
      <c r="C5" s="101" t="str">
        <f>Metrics!B5</f>
        <v>Gareth Roy</v>
      </c>
    </row>
    <row r="7" spans="2:12" ht="14" thickBot="1" x14ac:dyDescent="0.2">
      <c r="B7" s="32" t="s">
        <v>87</v>
      </c>
    </row>
    <row r="8" spans="2:12" ht="18" customHeight="1" thickBot="1" x14ac:dyDescent="0.2">
      <c r="B8" s="185" t="s">
        <v>88</v>
      </c>
      <c r="C8" s="334" t="s">
        <v>89</v>
      </c>
      <c r="D8" s="334"/>
      <c r="E8" s="334"/>
      <c r="F8" s="334"/>
      <c r="G8" s="334"/>
      <c r="H8" s="335" t="s">
        <v>196</v>
      </c>
      <c r="I8" s="335"/>
      <c r="J8" s="335"/>
      <c r="K8" s="335"/>
      <c r="L8" s="336"/>
    </row>
    <row r="9" spans="2:12" ht="58" customHeight="1" thickTop="1" x14ac:dyDescent="0.15">
      <c r="B9" s="186" t="s">
        <v>37</v>
      </c>
      <c r="C9" s="316" t="s">
        <v>270</v>
      </c>
      <c r="D9" s="316"/>
      <c r="E9" s="316"/>
      <c r="F9" s="316"/>
      <c r="G9" s="316"/>
      <c r="H9" s="317" t="s">
        <v>271</v>
      </c>
      <c r="I9" s="317"/>
      <c r="J9" s="317"/>
      <c r="K9" s="317"/>
      <c r="L9" s="328"/>
    </row>
    <row r="10" spans="2:12" ht="130" customHeight="1" x14ac:dyDescent="0.15">
      <c r="B10" s="186" t="s">
        <v>40</v>
      </c>
      <c r="C10" s="316" t="s">
        <v>290</v>
      </c>
      <c r="D10" s="316"/>
      <c r="E10" s="316"/>
      <c r="F10" s="316"/>
      <c r="G10" s="316"/>
      <c r="H10" s="317" t="s">
        <v>295</v>
      </c>
      <c r="I10" s="317"/>
      <c r="J10" s="317"/>
      <c r="K10" s="317"/>
      <c r="L10" s="328"/>
    </row>
    <row r="11" spans="2:12" ht="92" customHeight="1" thickBot="1" x14ac:dyDescent="0.2">
      <c r="B11" s="187" t="s">
        <v>41</v>
      </c>
      <c r="C11" s="329" t="s">
        <v>296</v>
      </c>
      <c r="D11" s="329"/>
      <c r="E11" s="329"/>
      <c r="F11" s="329"/>
      <c r="G11" s="329"/>
      <c r="H11" s="330" t="s">
        <v>262</v>
      </c>
      <c r="I11" s="330"/>
      <c r="J11" s="330"/>
      <c r="K11" s="330"/>
      <c r="L11" s="331"/>
    </row>
    <row r="12" spans="2:12" ht="12.75" hidden="1" customHeight="1" x14ac:dyDescent="0.15">
      <c r="B12" s="184">
        <f>Resources!A15</f>
        <v>0</v>
      </c>
      <c r="C12" s="332"/>
      <c r="D12" s="332"/>
      <c r="E12" s="332"/>
      <c r="F12" s="332"/>
      <c r="G12" s="332"/>
      <c r="H12" s="333"/>
      <c r="I12" s="333"/>
      <c r="J12" s="333"/>
      <c r="K12" s="333"/>
      <c r="L12" s="333"/>
    </row>
    <row r="13" spans="2:12" ht="12.75" hidden="1" customHeight="1" x14ac:dyDescent="0.15">
      <c r="B13" s="139">
        <f>Resources!A16</f>
        <v>0</v>
      </c>
      <c r="C13" s="316"/>
      <c r="D13" s="316"/>
      <c r="E13" s="316"/>
      <c r="F13" s="316"/>
      <c r="G13" s="316"/>
      <c r="H13" s="317"/>
      <c r="I13" s="317"/>
      <c r="J13" s="317"/>
      <c r="K13" s="317"/>
      <c r="L13" s="317"/>
    </row>
    <row r="14" spans="2:12" ht="12.75" hidden="1" customHeight="1" x14ac:dyDescent="0.15">
      <c r="B14" s="140" t="s">
        <v>68</v>
      </c>
      <c r="C14" s="318"/>
      <c r="D14" s="318"/>
      <c r="E14" s="318"/>
      <c r="F14" s="318"/>
      <c r="G14" s="318"/>
      <c r="H14" s="319"/>
      <c r="I14" s="319"/>
      <c r="J14" s="319"/>
      <c r="K14" s="319"/>
      <c r="L14" s="319"/>
    </row>
    <row r="15" spans="2:12" x14ac:dyDescent="0.15">
      <c r="B15" s="1" t="s">
        <v>126</v>
      </c>
    </row>
    <row r="17" spans="2:13" ht="14" thickBot="1" x14ac:dyDescent="0.2">
      <c r="B17" s="32" t="s">
        <v>109</v>
      </c>
    </row>
    <row r="18" spans="2:13" ht="14" thickBot="1" x14ac:dyDescent="0.2">
      <c r="B18" s="325" t="s">
        <v>110</v>
      </c>
      <c r="C18" s="326"/>
      <c r="D18" s="326"/>
      <c r="E18" s="326"/>
      <c r="F18" s="327"/>
      <c r="G18" s="320" t="s">
        <v>111</v>
      </c>
      <c r="H18" s="320"/>
      <c r="I18" s="320"/>
      <c r="J18" s="320"/>
      <c r="K18" s="321"/>
    </row>
    <row r="19" spans="2:13" ht="36" customHeight="1" thickBot="1" x14ac:dyDescent="0.2">
      <c r="B19" s="322" t="s">
        <v>210</v>
      </c>
      <c r="C19" s="323"/>
      <c r="D19" s="323"/>
      <c r="E19" s="323"/>
      <c r="F19" s="324"/>
      <c r="G19" s="312" t="s">
        <v>222</v>
      </c>
      <c r="H19" s="312"/>
      <c r="I19" s="312"/>
      <c r="J19" s="312"/>
      <c r="K19" s="313"/>
      <c r="M19"/>
    </row>
    <row r="20" spans="2:13" ht="15" customHeight="1" x14ac:dyDescent="0.15">
      <c r="B20" s="141"/>
      <c r="C20" s="141"/>
      <c r="D20" s="141"/>
      <c r="E20" s="141"/>
      <c r="F20" s="141"/>
      <c r="G20" s="141"/>
      <c r="H20" s="141"/>
      <c r="I20" s="141"/>
      <c r="J20" s="141"/>
      <c r="K20" s="141"/>
    </row>
    <row r="22" spans="2:13" ht="12.75" customHeight="1" x14ac:dyDescent="0.15">
      <c r="B22" s="32" t="s">
        <v>211</v>
      </c>
    </row>
    <row r="23" spans="2:13" ht="14" thickBot="1" x14ac:dyDescent="0.2">
      <c r="B23" s="314" t="s">
        <v>110</v>
      </c>
      <c r="C23" s="314"/>
      <c r="D23" s="314"/>
      <c r="E23" s="314"/>
      <c r="F23" s="314"/>
      <c r="G23" s="315" t="s">
        <v>111</v>
      </c>
      <c r="H23" s="315"/>
      <c r="I23" s="315"/>
      <c r="J23" s="315"/>
      <c r="K23" s="315"/>
    </row>
    <row r="24" spans="2:13" ht="76" customHeight="1" x14ac:dyDescent="0.15">
      <c r="B24" s="303" t="s">
        <v>277</v>
      </c>
      <c r="C24" s="303"/>
      <c r="D24" s="303"/>
      <c r="E24" s="303"/>
      <c r="F24" s="303"/>
      <c r="G24" s="304" t="s">
        <v>278</v>
      </c>
      <c r="H24" s="304"/>
      <c r="I24" s="304"/>
      <c r="J24" s="304"/>
      <c r="K24" s="304"/>
    </row>
    <row r="25" spans="2:13" ht="36" customHeight="1" x14ac:dyDescent="0.15">
      <c r="B25" s="305" t="s">
        <v>255</v>
      </c>
      <c r="C25" s="305"/>
      <c r="D25" s="305"/>
      <c r="E25" s="305"/>
      <c r="F25" s="305"/>
      <c r="G25" s="306" t="s">
        <v>256</v>
      </c>
      <c r="H25" s="306"/>
      <c r="I25" s="306"/>
      <c r="J25" s="306"/>
      <c r="K25" s="306"/>
    </row>
    <row r="26" spans="2:13" ht="36" customHeight="1" thickBot="1" x14ac:dyDescent="0.2">
      <c r="B26" s="307" t="s">
        <v>246</v>
      </c>
      <c r="C26" s="307"/>
      <c r="D26" s="307"/>
      <c r="E26" s="307"/>
      <c r="F26" s="307"/>
      <c r="G26" s="308" t="s">
        <v>247</v>
      </c>
      <c r="H26" s="308"/>
      <c r="I26" s="308"/>
      <c r="J26" s="308"/>
      <c r="K26" s="308"/>
    </row>
    <row r="27" spans="2:13" ht="25.5" customHeight="1" x14ac:dyDescent="0.15">
      <c r="B27" s="309"/>
      <c r="C27" s="309"/>
      <c r="D27" s="309"/>
      <c r="E27" s="309"/>
      <c r="F27" s="309"/>
      <c r="G27" s="309"/>
      <c r="H27" s="309"/>
      <c r="I27" s="309"/>
      <c r="J27" s="309"/>
      <c r="K27" s="309"/>
    </row>
    <row r="28" spans="2:13" ht="25.5" customHeight="1" x14ac:dyDescent="0.15">
      <c r="B28" s="141"/>
      <c r="C28" s="142"/>
      <c r="D28" s="142"/>
      <c r="E28" s="142"/>
      <c r="F28" s="142"/>
      <c r="G28" s="141"/>
      <c r="H28" s="142"/>
      <c r="I28" s="142"/>
      <c r="J28" s="142"/>
      <c r="K28" s="142"/>
    </row>
    <row r="30" spans="2:13" ht="14" thickBot="1" x14ac:dyDescent="0.2">
      <c r="B30" s="32" t="s">
        <v>91</v>
      </c>
    </row>
    <row r="31" spans="2:13" x14ac:dyDescent="0.15">
      <c r="B31" s="310" t="s">
        <v>92</v>
      </c>
      <c r="C31" s="311"/>
      <c r="D31" s="311"/>
      <c r="E31" s="311"/>
      <c r="F31" s="311"/>
      <c r="G31" s="300" t="s">
        <v>175</v>
      </c>
      <c r="H31" s="300"/>
      <c r="I31" s="301" t="s">
        <v>176</v>
      </c>
      <c r="J31" s="301"/>
      <c r="K31" s="301"/>
      <c r="L31" s="301"/>
      <c r="M31" s="302"/>
    </row>
    <row r="32" spans="2:13" ht="71" customHeight="1" x14ac:dyDescent="0.15">
      <c r="B32" s="337" t="s">
        <v>227</v>
      </c>
      <c r="C32" s="296"/>
      <c r="D32" s="296"/>
      <c r="E32" s="296"/>
      <c r="F32" s="296"/>
      <c r="G32" s="295">
        <v>42461</v>
      </c>
      <c r="H32" s="295"/>
      <c r="I32" s="296" t="s">
        <v>279</v>
      </c>
      <c r="J32" s="296"/>
      <c r="K32" s="296"/>
      <c r="L32" s="296"/>
      <c r="M32" s="338"/>
    </row>
    <row r="33" spans="2:13" ht="52" customHeight="1" x14ac:dyDescent="0.15">
      <c r="B33" s="337" t="s">
        <v>228</v>
      </c>
      <c r="C33" s="293"/>
      <c r="D33" s="293"/>
      <c r="E33" s="293"/>
      <c r="F33" s="293"/>
      <c r="G33" s="295">
        <v>42461</v>
      </c>
      <c r="H33" s="295"/>
      <c r="I33" s="296" t="s">
        <v>280</v>
      </c>
      <c r="J33" s="296"/>
      <c r="K33" s="296"/>
      <c r="L33" s="296"/>
      <c r="M33" s="338"/>
    </row>
    <row r="34" spans="2:13" ht="36" customHeight="1" x14ac:dyDescent="0.15">
      <c r="B34" s="339" t="s">
        <v>241</v>
      </c>
      <c r="C34" s="293"/>
      <c r="D34" s="293"/>
      <c r="E34" s="293"/>
      <c r="F34" s="293"/>
      <c r="G34" s="295">
        <v>42461</v>
      </c>
      <c r="H34" s="295"/>
      <c r="I34" s="296" t="s">
        <v>248</v>
      </c>
      <c r="J34" s="296"/>
      <c r="K34" s="296"/>
      <c r="L34" s="296"/>
      <c r="M34" s="338"/>
    </row>
    <row r="35" spans="2:13" ht="36" customHeight="1" x14ac:dyDescent="0.15">
      <c r="B35" s="337" t="s">
        <v>240</v>
      </c>
      <c r="C35" s="296"/>
      <c r="D35" s="296"/>
      <c r="E35" s="296"/>
      <c r="F35" s="296"/>
      <c r="G35" s="295">
        <v>42461</v>
      </c>
      <c r="H35" s="295"/>
      <c r="I35" s="296" t="s">
        <v>249</v>
      </c>
      <c r="J35" s="296"/>
      <c r="K35" s="296"/>
      <c r="L35" s="296"/>
      <c r="M35" s="338"/>
    </row>
    <row r="36" spans="2:13" ht="36" customHeight="1" x14ac:dyDescent="0.15">
      <c r="B36" s="337" t="s">
        <v>242</v>
      </c>
      <c r="C36" s="296"/>
      <c r="D36" s="296"/>
      <c r="E36" s="296"/>
      <c r="F36" s="296"/>
      <c r="G36" s="295">
        <v>42430</v>
      </c>
      <c r="H36" s="295"/>
      <c r="I36" s="296" t="s">
        <v>257</v>
      </c>
      <c r="J36" s="296"/>
      <c r="K36" s="296"/>
      <c r="L36" s="296"/>
      <c r="M36" s="338"/>
    </row>
    <row r="37" spans="2:13" ht="36" customHeight="1" thickBot="1" x14ac:dyDescent="0.2">
      <c r="B37" s="225" t="s">
        <v>243</v>
      </c>
      <c r="C37" s="226"/>
      <c r="D37" s="226"/>
      <c r="E37" s="226"/>
      <c r="F37" s="226"/>
      <c r="G37" s="227">
        <v>42461</v>
      </c>
      <c r="H37" s="227"/>
      <c r="I37" s="226" t="s">
        <v>264</v>
      </c>
      <c r="J37" s="226"/>
      <c r="K37" s="226"/>
      <c r="L37" s="226"/>
      <c r="M37" s="228"/>
    </row>
    <row r="38" spans="2:13" ht="30.75" customHeight="1" thickBot="1" x14ac:dyDescent="0.2">
      <c r="B38" s="32" t="s">
        <v>193</v>
      </c>
    </row>
    <row r="39" spans="2:13" ht="28.5" customHeight="1" x14ac:dyDescent="0.15">
      <c r="B39" s="340" t="s">
        <v>92</v>
      </c>
      <c r="C39" s="341"/>
      <c r="D39" s="341"/>
      <c r="E39" s="341"/>
      <c r="F39" s="342"/>
      <c r="G39" s="343" t="s">
        <v>175</v>
      </c>
      <c r="H39" s="342"/>
      <c r="I39" s="343" t="s">
        <v>176</v>
      </c>
      <c r="J39" s="341"/>
      <c r="K39" s="341"/>
      <c r="L39" s="341"/>
      <c r="M39" s="344"/>
    </row>
    <row r="40" spans="2:13" ht="36" customHeight="1" x14ac:dyDescent="0.15">
      <c r="B40" s="296" t="s">
        <v>250</v>
      </c>
      <c r="C40" s="296"/>
      <c r="D40" s="296"/>
      <c r="E40" s="296"/>
      <c r="F40" s="296"/>
      <c r="G40" s="294" t="s">
        <v>251</v>
      </c>
      <c r="H40" s="295"/>
      <c r="I40" s="296" t="s">
        <v>252</v>
      </c>
      <c r="J40" s="296"/>
      <c r="K40" s="296"/>
      <c r="L40" s="296"/>
      <c r="M40" s="296"/>
    </row>
    <row r="41" spans="2:13" ht="36" customHeight="1" x14ac:dyDescent="0.15">
      <c r="B41" s="296" t="s">
        <v>253</v>
      </c>
      <c r="C41" s="293"/>
      <c r="D41" s="293"/>
      <c r="E41" s="293"/>
      <c r="F41" s="293"/>
      <c r="G41" s="294" t="s">
        <v>251</v>
      </c>
      <c r="H41" s="295"/>
      <c r="I41" s="296" t="s">
        <v>254</v>
      </c>
      <c r="J41" s="296"/>
      <c r="K41" s="296"/>
      <c r="L41" s="296"/>
      <c r="M41" s="296"/>
    </row>
    <row r="42" spans="2:13" ht="36" customHeight="1" x14ac:dyDescent="0.15">
      <c r="B42" s="293" t="s">
        <v>261</v>
      </c>
      <c r="C42" s="293"/>
      <c r="D42" s="293"/>
      <c r="E42" s="293"/>
      <c r="F42" s="293"/>
      <c r="G42" s="294" t="s">
        <v>251</v>
      </c>
      <c r="H42" s="295"/>
      <c r="I42" s="296" t="s">
        <v>263</v>
      </c>
      <c r="J42" s="296"/>
      <c r="K42" s="296"/>
      <c r="L42" s="296"/>
      <c r="M42" s="296"/>
    </row>
    <row r="43" spans="2:13" ht="36" customHeight="1" x14ac:dyDescent="0.15">
      <c r="B43" s="296" t="s">
        <v>268</v>
      </c>
      <c r="C43" s="296"/>
      <c r="D43" s="296"/>
      <c r="E43" s="296"/>
      <c r="F43" s="296"/>
      <c r="G43" s="295">
        <v>42551</v>
      </c>
      <c r="H43" s="295"/>
      <c r="I43" s="296" t="s">
        <v>267</v>
      </c>
      <c r="J43" s="296"/>
      <c r="K43" s="296"/>
      <c r="L43" s="296"/>
      <c r="M43" s="296"/>
    </row>
    <row r="44" spans="2:13" ht="36" customHeight="1" x14ac:dyDescent="0.15">
      <c r="B44" s="296" t="s">
        <v>265</v>
      </c>
      <c r="C44" s="296"/>
      <c r="D44" s="296"/>
      <c r="E44" s="296"/>
      <c r="F44" s="296"/>
      <c r="G44" s="295">
        <v>42551</v>
      </c>
      <c r="H44" s="295"/>
      <c r="I44" s="296" t="s">
        <v>272</v>
      </c>
      <c r="J44" s="296"/>
      <c r="K44" s="296"/>
      <c r="L44" s="296"/>
      <c r="M44" s="296"/>
    </row>
    <row r="45" spans="2:13" ht="36" customHeight="1" x14ac:dyDescent="0.15">
      <c r="B45" s="296" t="s">
        <v>266</v>
      </c>
      <c r="C45" s="296"/>
      <c r="D45" s="296"/>
      <c r="E45" s="296"/>
      <c r="F45" s="296"/>
      <c r="G45" s="295">
        <v>42551</v>
      </c>
      <c r="H45" s="295"/>
      <c r="I45" s="296" t="s">
        <v>269</v>
      </c>
      <c r="J45" s="296"/>
      <c r="K45" s="296"/>
      <c r="L45" s="296"/>
      <c r="M45" s="296"/>
    </row>
    <row r="46" spans="2:13" ht="36" customHeight="1" x14ac:dyDescent="0.15">
      <c r="B46" s="296" t="s">
        <v>291</v>
      </c>
      <c r="C46" s="296"/>
      <c r="D46" s="296"/>
      <c r="E46" s="296"/>
      <c r="F46" s="296"/>
      <c r="G46" s="295">
        <v>42551</v>
      </c>
      <c r="H46" s="295"/>
      <c r="I46" s="296" t="s">
        <v>292</v>
      </c>
      <c r="J46" s="296"/>
      <c r="K46" s="296"/>
      <c r="L46" s="296"/>
      <c r="M46" s="296"/>
    </row>
    <row r="47" spans="2:13" ht="36" customHeight="1" x14ac:dyDescent="0.15">
      <c r="B47" s="296" t="s">
        <v>293</v>
      </c>
      <c r="C47" s="296"/>
      <c r="D47" s="296"/>
      <c r="E47" s="296"/>
      <c r="F47" s="296"/>
      <c r="G47" s="295">
        <v>42551</v>
      </c>
      <c r="H47" s="295"/>
      <c r="I47" s="296" t="s">
        <v>294</v>
      </c>
      <c r="J47" s="296"/>
      <c r="K47" s="296"/>
      <c r="L47" s="296"/>
      <c r="M47" s="296"/>
    </row>
    <row r="48" spans="2:13" ht="36" customHeight="1" x14ac:dyDescent="0.15">
      <c r="B48" s="296" t="s">
        <v>281</v>
      </c>
      <c r="C48" s="296"/>
      <c r="D48" s="296"/>
      <c r="E48" s="296"/>
      <c r="F48" s="296"/>
      <c r="G48" s="295">
        <v>42522</v>
      </c>
      <c r="H48" s="295"/>
      <c r="I48" s="296" t="s">
        <v>282</v>
      </c>
      <c r="J48" s="296"/>
      <c r="K48" s="296"/>
      <c r="L48" s="296"/>
      <c r="M48" s="296"/>
    </row>
    <row r="49" spans="2:13" ht="36" customHeight="1" x14ac:dyDescent="0.15">
      <c r="B49" s="296" t="s">
        <v>283</v>
      </c>
      <c r="C49" s="296"/>
      <c r="D49" s="296"/>
      <c r="E49" s="296"/>
      <c r="F49" s="296"/>
      <c r="G49" s="295">
        <v>42552</v>
      </c>
      <c r="H49" s="295"/>
      <c r="I49" s="296" t="s">
        <v>284</v>
      </c>
      <c r="J49" s="296"/>
      <c r="K49" s="296"/>
      <c r="L49" s="296"/>
      <c r="M49" s="296"/>
    </row>
    <row r="50" spans="2:13" ht="36" customHeight="1" x14ac:dyDescent="0.15">
      <c r="B50" s="296" t="s">
        <v>285</v>
      </c>
      <c r="C50" s="296"/>
      <c r="D50" s="296"/>
      <c r="E50" s="296"/>
      <c r="F50" s="296"/>
      <c r="G50" s="295">
        <v>42614</v>
      </c>
      <c r="H50" s="295"/>
      <c r="I50" s="296" t="s">
        <v>286</v>
      </c>
      <c r="J50" s="296"/>
      <c r="K50" s="296"/>
      <c r="L50" s="296"/>
      <c r="M50" s="296"/>
    </row>
    <row r="51" spans="2:13" ht="36" customHeight="1" x14ac:dyDescent="0.15">
      <c r="B51" s="296" t="s">
        <v>287</v>
      </c>
      <c r="C51" s="296"/>
      <c r="D51" s="296"/>
      <c r="E51" s="296"/>
      <c r="F51" s="296"/>
      <c r="G51" s="295">
        <v>42644</v>
      </c>
      <c r="H51" s="295"/>
      <c r="I51" s="296" t="s">
        <v>288</v>
      </c>
      <c r="J51" s="296"/>
      <c r="K51" s="296"/>
      <c r="L51" s="296"/>
      <c r="M51" s="296"/>
    </row>
    <row r="52" spans="2:13" ht="13" customHeight="1" x14ac:dyDescent="0.15"/>
    <row r="53" spans="2:13" ht="14" thickBot="1" x14ac:dyDescent="0.2">
      <c r="B53" s="155" t="s">
        <v>90</v>
      </c>
      <c r="C53"/>
      <c r="D53"/>
      <c r="E53"/>
      <c r="F53"/>
      <c r="G53"/>
      <c r="H53"/>
      <c r="I53"/>
      <c r="J53"/>
      <c r="K53"/>
      <c r="L53"/>
      <c r="M53"/>
    </row>
    <row r="54" spans="2:13" ht="14" thickBot="1" x14ac:dyDescent="0.2">
      <c r="B54" s="243" t="s">
        <v>29</v>
      </c>
      <c r="C54" s="244"/>
      <c r="D54" s="244"/>
      <c r="E54" s="244"/>
      <c r="F54" s="244"/>
      <c r="G54" s="245" t="s">
        <v>30</v>
      </c>
      <c r="H54" s="246"/>
      <c r="I54" s="245" t="s">
        <v>31</v>
      </c>
      <c r="J54" s="244"/>
      <c r="K54" s="244"/>
      <c r="L54" s="244"/>
      <c r="M54" s="247"/>
    </row>
    <row r="55" spans="2:13" ht="25" customHeight="1" thickBot="1" x14ac:dyDescent="0.2">
      <c r="B55" s="297"/>
      <c r="C55" s="298"/>
      <c r="D55" s="298"/>
      <c r="E55" s="298"/>
      <c r="F55" s="299"/>
      <c r="G55" s="250"/>
      <c r="H55" s="249"/>
      <c r="I55" s="267"/>
      <c r="J55" s="249"/>
      <c r="K55" s="249"/>
      <c r="L55" s="249"/>
      <c r="M55" s="268"/>
    </row>
    <row r="56" spans="2:13" ht="14" thickBot="1" x14ac:dyDescent="0.2">
      <c r="B56" s="243" t="s">
        <v>32</v>
      </c>
      <c r="C56" s="244"/>
      <c r="D56" s="244"/>
      <c r="E56" s="244"/>
      <c r="F56" s="244"/>
      <c r="G56" s="245" t="s">
        <v>30</v>
      </c>
      <c r="H56" s="246"/>
      <c r="I56" s="245" t="s">
        <v>31</v>
      </c>
      <c r="J56" s="244"/>
      <c r="K56" s="244"/>
      <c r="L56" s="244"/>
      <c r="M56" s="247"/>
    </row>
    <row r="57" spans="2:13" ht="32" customHeight="1" thickBot="1" x14ac:dyDescent="0.2">
      <c r="B57" s="289" t="s">
        <v>275</v>
      </c>
      <c r="C57" s="249"/>
      <c r="D57" s="249"/>
      <c r="E57" s="249"/>
      <c r="F57" s="249"/>
      <c r="G57" s="250" t="s">
        <v>276</v>
      </c>
      <c r="H57" s="249"/>
      <c r="I57" s="290" t="s">
        <v>289</v>
      </c>
      <c r="J57" s="291"/>
      <c r="K57" s="291"/>
      <c r="L57" s="291"/>
      <c r="M57" s="292"/>
    </row>
    <row r="58" spans="2:13" ht="14" thickBot="1" x14ac:dyDescent="0.2">
      <c r="B58" s="243" t="s">
        <v>33</v>
      </c>
      <c r="C58" s="244"/>
      <c r="D58" s="244"/>
      <c r="E58" s="244"/>
      <c r="F58" s="244"/>
      <c r="G58" s="245" t="s">
        <v>30</v>
      </c>
      <c r="H58" s="246"/>
      <c r="I58" s="245" t="s">
        <v>31</v>
      </c>
      <c r="J58" s="244"/>
      <c r="K58" s="244"/>
      <c r="L58" s="244"/>
      <c r="M58" s="247"/>
    </row>
    <row r="59" spans="2:13" ht="19" customHeight="1" thickBot="1" x14ac:dyDescent="0.2">
      <c r="B59" s="248" t="s">
        <v>81</v>
      </c>
      <c r="C59" s="249"/>
      <c r="D59" s="249"/>
      <c r="E59" s="249"/>
      <c r="F59" s="249"/>
      <c r="G59" s="250"/>
      <c r="H59" s="249"/>
      <c r="I59" s="251"/>
      <c r="J59" s="252"/>
      <c r="K59" s="252"/>
      <c r="L59" s="252"/>
      <c r="M59" s="253"/>
    </row>
    <row r="60" spans="2:13" ht="14" thickBot="1" x14ac:dyDescent="0.2">
      <c r="B60" s="243" t="s">
        <v>34</v>
      </c>
      <c r="C60" s="244"/>
      <c r="D60" s="244"/>
      <c r="E60" s="244"/>
      <c r="F60" s="244"/>
      <c r="G60" s="245" t="s">
        <v>30</v>
      </c>
      <c r="H60" s="246"/>
      <c r="I60" s="245" t="s">
        <v>31</v>
      </c>
      <c r="J60" s="244"/>
      <c r="K60" s="244"/>
      <c r="L60" s="244"/>
      <c r="M60" s="247"/>
    </row>
    <row r="61" spans="2:13" ht="31" customHeight="1" thickBot="1" x14ac:dyDescent="0.2">
      <c r="B61" s="286" t="s">
        <v>273</v>
      </c>
      <c r="C61" s="287"/>
      <c r="D61" s="287"/>
      <c r="E61" s="287"/>
      <c r="F61" s="288"/>
      <c r="G61" s="250">
        <v>42461</v>
      </c>
      <c r="H61" s="249"/>
      <c r="I61" s="251" t="s">
        <v>274</v>
      </c>
      <c r="J61" s="252"/>
      <c r="K61" s="252"/>
      <c r="L61" s="252"/>
      <c r="M61" s="253"/>
    </row>
    <row r="62" spans="2:13" ht="14" thickBot="1" x14ac:dyDescent="0.2">
      <c r="B62" s="274" t="s">
        <v>35</v>
      </c>
      <c r="C62" s="275"/>
      <c r="D62" s="275"/>
      <c r="E62" s="275"/>
      <c r="F62" s="275"/>
      <c r="G62" s="276" t="s">
        <v>30</v>
      </c>
      <c r="H62" s="277"/>
      <c r="I62" s="276" t="s">
        <v>31</v>
      </c>
      <c r="J62" s="275"/>
      <c r="K62" s="275"/>
      <c r="L62" s="275"/>
      <c r="M62" s="278"/>
    </row>
    <row r="63" spans="2:13" ht="27" customHeight="1" x14ac:dyDescent="0.15">
      <c r="B63" s="284" t="s">
        <v>258</v>
      </c>
      <c r="C63" s="285"/>
      <c r="D63" s="285"/>
      <c r="E63" s="285"/>
      <c r="F63" s="285"/>
      <c r="G63" s="282">
        <v>42436</v>
      </c>
      <c r="H63" s="283"/>
      <c r="I63" s="279" t="s">
        <v>259</v>
      </c>
      <c r="J63" s="280"/>
      <c r="K63" s="280"/>
      <c r="L63" s="280"/>
      <c r="M63" s="281"/>
    </row>
    <row r="64" spans="2:13" ht="26" customHeight="1" x14ac:dyDescent="0.15">
      <c r="B64" s="266"/>
      <c r="C64" s="267"/>
      <c r="D64" s="267"/>
      <c r="E64" s="267"/>
      <c r="F64" s="267"/>
      <c r="G64" s="250"/>
      <c r="H64" s="250"/>
      <c r="I64" s="249"/>
      <c r="J64" s="249"/>
      <c r="K64" s="249"/>
      <c r="L64" s="249"/>
      <c r="M64" s="268"/>
    </row>
    <row r="65" spans="2:13" ht="25" customHeight="1" x14ac:dyDescent="0.15">
      <c r="B65" s="266"/>
      <c r="C65" s="267"/>
      <c r="D65" s="267"/>
      <c r="E65" s="267"/>
      <c r="F65" s="267"/>
      <c r="G65" s="250"/>
      <c r="H65" s="250"/>
      <c r="I65" s="249"/>
      <c r="J65" s="249"/>
      <c r="K65" s="249"/>
      <c r="L65" s="249"/>
      <c r="M65" s="268"/>
    </row>
    <row r="66" spans="2:13" ht="25" customHeight="1" x14ac:dyDescent="0.15">
      <c r="B66" s="266"/>
      <c r="C66" s="267"/>
      <c r="D66" s="267"/>
      <c r="E66" s="267"/>
      <c r="F66" s="267"/>
      <c r="G66" s="250"/>
      <c r="H66" s="250"/>
      <c r="I66" s="249"/>
      <c r="J66" s="249"/>
      <c r="K66" s="249"/>
      <c r="L66" s="249"/>
      <c r="M66" s="268"/>
    </row>
    <row r="67" spans="2:13" ht="25" customHeight="1" thickBot="1" x14ac:dyDescent="0.2">
      <c r="B67" s="345"/>
      <c r="C67" s="346"/>
      <c r="D67" s="346"/>
      <c r="E67" s="346"/>
      <c r="F67" s="346"/>
      <c r="G67" s="256"/>
      <c r="H67" s="255"/>
      <c r="I67" s="347"/>
      <c r="J67" s="348"/>
      <c r="K67" s="348"/>
      <c r="L67" s="348"/>
      <c r="M67" s="349"/>
    </row>
    <row r="68" spans="2:13" ht="14" thickBot="1" x14ac:dyDescent="0.2">
      <c r="B68" s="269" t="s">
        <v>18</v>
      </c>
      <c r="C68" s="270"/>
      <c r="D68" s="270"/>
      <c r="E68" s="270"/>
      <c r="F68" s="271"/>
      <c r="G68" s="272" t="s">
        <v>30</v>
      </c>
      <c r="H68" s="271"/>
      <c r="I68" s="272" t="s">
        <v>31</v>
      </c>
      <c r="J68" s="270"/>
      <c r="K68" s="270"/>
      <c r="L68" s="270"/>
      <c r="M68" s="273"/>
    </row>
    <row r="69" spans="2:13" x14ac:dyDescent="0.15">
      <c r="B69" s="248"/>
      <c r="C69" s="249"/>
      <c r="D69" s="249"/>
      <c r="E69" s="249"/>
      <c r="F69" s="249"/>
      <c r="G69" s="250"/>
      <c r="H69" s="249"/>
      <c r="I69" s="251"/>
      <c r="J69" s="252"/>
      <c r="K69" s="252"/>
      <c r="L69" s="252"/>
      <c r="M69" s="253"/>
    </row>
    <row r="70" spans="2:13" ht="14" thickBot="1" x14ac:dyDescent="0.2">
      <c r="B70" s="254"/>
      <c r="C70" s="255"/>
      <c r="D70" s="255"/>
      <c r="E70" s="255"/>
      <c r="F70" s="255"/>
      <c r="G70" s="256"/>
      <c r="H70" s="255"/>
      <c r="I70" s="255"/>
      <c r="J70" s="255"/>
      <c r="K70" s="255"/>
      <c r="L70" s="255"/>
      <c r="M70" s="257"/>
    </row>
    <row r="71" spans="2:13" ht="14" thickBot="1" x14ac:dyDescent="0.2">
      <c r="B71" s="243" t="s">
        <v>19</v>
      </c>
      <c r="C71" s="244"/>
      <c r="D71" s="244"/>
      <c r="E71" s="244"/>
      <c r="F71" s="244"/>
      <c r="G71" s="245" t="s">
        <v>30</v>
      </c>
      <c r="H71" s="246"/>
      <c r="I71" s="245" t="s">
        <v>31</v>
      </c>
      <c r="J71" s="244"/>
      <c r="K71" s="244"/>
      <c r="L71" s="244"/>
      <c r="M71" s="247"/>
    </row>
    <row r="72" spans="2:13" x14ac:dyDescent="0.15">
      <c r="B72" s="248" t="s">
        <v>81</v>
      </c>
      <c r="C72" s="249"/>
      <c r="D72" s="249"/>
      <c r="E72" s="249"/>
      <c r="F72" s="249"/>
      <c r="G72" s="250"/>
      <c r="H72" s="249"/>
      <c r="I72" s="251"/>
      <c r="J72" s="252"/>
      <c r="K72" s="252"/>
      <c r="L72" s="252"/>
      <c r="M72" s="253"/>
    </row>
    <row r="73" spans="2:13" ht="14" thickBot="1" x14ac:dyDescent="0.2">
      <c r="B73" s="254"/>
      <c r="C73" s="255"/>
      <c r="D73" s="255"/>
      <c r="E73" s="255"/>
      <c r="F73" s="255"/>
      <c r="G73" s="256"/>
      <c r="H73" s="255"/>
      <c r="I73" s="255"/>
      <c r="J73" s="255"/>
      <c r="K73" s="255"/>
      <c r="L73" s="255"/>
      <c r="M73" s="257"/>
    </row>
    <row r="74" spans="2:13" ht="14" thickBot="1" x14ac:dyDescent="0.2">
      <c r="B74" s="243" t="s">
        <v>20</v>
      </c>
      <c r="C74" s="244"/>
      <c r="D74" s="244"/>
      <c r="E74" s="244"/>
      <c r="F74" s="244"/>
      <c r="G74" s="245" t="s">
        <v>30</v>
      </c>
      <c r="H74" s="246"/>
      <c r="I74" s="245" t="s">
        <v>31</v>
      </c>
      <c r="J74" s="244"/>
      <c r="K74" s="244"/>
      <c r="L74" s="244"/>
      <c r="M74" s="247"/>
    </row>
    <row r="75" spans="2:13" ht="14" thickBot="1" x14ac:dyDescent="0.2">
      <c r="B75" s="229" t="s">
        <v>229</v>
      </c>
      <c r="C75" s="230"/>
      <c r="D75" s="230"/>
      <c r="E75" s="230"/>
      <c r="F75" s="231"/>
      <c r="G75" s="232" t="s">
        <v>230</v>
      </c>
      <c r="H75" s="233"/>
      <c r="I75" s="234" t="s">
        <v>231</v>
      </c>
      <c r="J75" s="235"/>
      <c r="K75" s="235"/>
      <c r="L75" s="235"/>
      <c r="M75" s="236"/>
    </row>
    <row r="76" spans="2:13" ht="14" thickBot="1" x14ac:dyDescent="0.2">
      <c r="B76" s="229" t="s">
        <v>260</v>
      </c>
      <c r="C76" s="230"/>
      <c r="D76" s="230"/>
      <c r="E76" s="230"/>
      <c r="F76" s="231"/>
      <c r="G76" s="232" t="s">
        <v>230</v>
      </c>
      <c r="H76" s="233"/>
      <c r="I76" s="234" t="s">
        <v>231</v>
      </c>
      <c r="J76" s="235"/>
      <c r="K76" s="235"/>
      <c r="L76" s="235"/>
      <c r="M76" s="236"/>
    </row>
    <row r="77" spans="2:13" ht="14" thickBot="1" x14ac:dyDescent="0.2">
      <c r="B77" s="237" t="s">
        <v>232</v>
      </c>
      <c r="C77" s="238"/>
      <c r="D77" s="238"/>
      <c r="E77" s="238"/>
      <c r="F77" s="262"/>
      <c r="G77" s="263" t="s">
        <v>230</v>
      </c>
      <c r="H77" s="264"/>
      <c r="I77" s="234" t="s">
        <v>233</v>
      </c>
      <c r="J77" s="235"/>
      <c r="K77" s="235"/>
      <c r="L77" s="235"/>
      <c r="M77" s="265"/>
    </row>
    <row r="78" spans="2:13" ht="14" thickBot="1" x14ac:dyDescent="0.2">
      <c r="B78" s="237" t="s">
        <v>234</v>
      </c>
      <c r="C78" s="238"/>
      <c r="D78" s="238"/>
      <c r="E78" s="238"/>
      <c r="F78" s="262"/>
      <c r="G78" s="263" t="s">
        <v>230</v>
      </c>
      <c r="H78" s="264"/>
      <c r="I78" s="234" t="s">
        <v>235</v>
      </c>
      <c r="J78" s="235"/>
      <c r="K78" s="235"/>
      <c r="L78" s="235"/>
      <c r="M78" s="265"/>
    </row>
    <row r="79" spans="2:13" ht="14" thickBot="1" x14ac:dyDescent="0.2">
      <c r="B79" s="237" t="s">
        <v>236</v>
      </c>
      <c r="C79" s="238"/>
      <c r="D79" s="238"/>
      <c r="E79" s="238"/>
      <c r="F79" s="239"/>
      <c r="G79" s="240" t="s">
        <v>230</v>
      </c>
      <c r="H79" s="241"/>
      <c r="I79" s="242" t="s">
        <v>237</v>
      </c>
      <c r="J79" s="235"/>
      <c r="K79" s="235"/>
      <c r="L79" s="235"/>
      <c r="M79" s="236"/>
    </row>
    <row r="80" spans="2:13" ht="17" customHeight="1" thickBot="1" x14ac:dyDescent="0.2">
      <c r="B80" s="258" t="s">
        <v>238</v>
      </c>
      <c r="C80" s="238"/>
      <c r="D80" s="238"/>
      <c r="E80" s="238"/>
      <c r="F80" s="259"/>
      <c r="G80" s="260" t="s">
        <v>230</v>
      </c>
      <c r="H80" s="261"/>
      <c r="I80" s="255" t="s">
        <v>239</v>
      </c>
      <c r="J80" s="255"/>
      <c r="K80" s="255"/>
      <c r="L80" s="255"/>
      <c r="M80" s="257"/>
    </row>
    <row r="81" spans="2:16" ht="24" customHeight="1" thickBot="1" x14ac:dyDescent="0.2">
      <c r="B81" s="243" t="s">
        <v>150</v>
      </c>
      <c r="C81" s="244"/>
      <c r="D81" s="244"/>
      <c r="E81" s="244"/>
      <c r="F81" s="244"/>
      <c r="G81" s="245" t="s">
        <v>30</v>
      </c>
      <c r="H81" s="246"/>
      <c r="I81" s="245" t="s">
        <v>31</v>
      </c>
      <c r="J81" s="244"/>
      <c r="K81" s="244"/>
      <c r="L81" s="244"/>
      <c r="M81" s="247"/>
    </row>
    <row r="82" spans="2:16" ht="24" customHeight="1" x14ac:dyDescent="0.15">
      <c r="B82" s="248" t="s">
        <v>0</v>
      </c>
      <c r="C82" s="249"/>
      <c r="D82" s="249"/>
      <c r="E82" s="249"/>
      <c r="F82" s="249"/>
      <c r="G82" s="250"/>
      <c r="H82" s="249"/>
      <c r="I82" s="251"/>
      <c r="J82" s="252"/>
      <c r="K82" s="252"/>
      <c r="L82" s="252"/>
      <c r="M82" s="253"/>
    </row>
    <row r="83" spans="2:16" ht="14" thickBot="1" x14ac:dyDescent="0.2">
      <c r="B83" s="254" t="s">
        <v>1</v>
      </c>
      <c r="C83" s="255"/>
      <c r="D83" s="255"/>
      <c r="E83" s="255"/>
      <c r="F83" s="255"/>
      <c r="G83" s="256"/>
      <c r="H83" s="255"/>
      <c r="I83" s="255"/>
      <c r="J83" s="255"/>
      <c r="K83" s="255"/>
      <c r="L83" s="255"/>
      <c r="M83" s="257"/>
    </row>
    <row r="87" spans="2:16" x14ac:dyDescent="0.15">
      <c r="P87" s="158"/>
    </row>
  </sheetData>
  <mergeCells count="178">
    <mergeCell ref="B46:F46"/>
    <mergeCell ref="G46:H46"/>
    <mergeCell ref="I46:M46"/>
    <mergeCell ref="B47:F47"/>
    <mergeCell ref="G47:H47"/>
    <mergeCell ref="I47:M47"/>
    <mergeCell ref="B50:F50"/>
    <mergeCell ref="G50:H50"/>
    <mergeCell ref="I50:M50"/>
    <mergeCell ref="B48:F48"/>
    <mergeCell ref="G48:H48"/>
    <mergeCell ref="I48:M48"/>
    <mergeCell ref="B49:F49"/>
    <mergeCell ref="G49:H49"/>
    <mergeCell ref="I49:M49"/>
    <mergeCell ref="B67:F67"/>
    <mergeCell ref="G67:H67"/>
    <mergeCell ref="I67:M67"/>
    <mergeCell ref="B65:F65"/>
    <mergeCell ref="B66:F66"/>
    <mergeCell ref="G65:H65"/>
    <mergeCell ref="G66:H66"/>
    <mergeCell ref="I65:M65"/>
    <mergeCell ref="I66:M66"/>
    <mergeCell ref="B41:F41"/>
    <mergeCell ref="G41:H41"/>
    <mergeCell ref="I41:M41"/>
    <mergeCell ref="B32:F32"/>
    <mergeCell ref="G32:H32"/>
    <mergeCell ref="I32:M32"/>
    <mergeCell ref="B33:F33"/>
    <mergeCell ref="G33:H33"/>
    <mergeCell ref="I33:M33"/>
    <mergeCell ref="B34:F34"/>
    <mergeCell ref="G34:H34"/>
    <mergeCell ref="I34:M34"/>
    <mergeCell ref="B35:F35"/>
    <mergeCell ref="G35:H35"/>
    <mergeCell ref="I35:M35"/>
    <mergeCell ref="B36:F36"/>
    <mergeCell ref="G36:H36"/>
    <mergeCell ref="I36:M36"/>
    <mergeCell ref="I40:M40"/>
    <mergeCell ref="B39:F39"/>
    <mergeCell ref="G39:H39"/>
    <mergeCell ref="I39:M39"/>
    <mergeCell ref="B40:F40"/>
    <mergeCell ref="G40:H40"/>
    <mergeCell ref="C10:G10"/>
    <mergeCell ref="H10:L10"/>
    <mergeCell ref="C11:G11"/>
    <mergeCell ref="H11:L11"/>
    <mergeCell ref="C12:G12"/>
    <mergeCell ref="H12:L12"/>
    <mergeCell ref="C8:G8"/>
    <mergeCell ref="H8:L8"/>
    <mergeCell ref="C9:G9"/>
    <mergeCell ref="H9:L9"/>
    <mergeCell ref="G19:K19"/>
    <mergeCell ref="B23:F23"/>
    <mergeCell ref="G23:K23"/>
    <mergeCell ref="C13:G13"/>
    <mergeCell ref="H13:L13"/>
    <mergeCell ref="C14:G14"/>
    <mergeCell ref="H14:L14"/>
    <mergeCell ref="G18:K18"/>
    <mergeCell ref="B19:F19"/>
    <mergeCell ref="B18:F18"/>
    <mergeCell ref="G31:H31"/>
    <mergeCell ref="I31:M31"/>
    <mergeCell ref="B24:F24"/>
    <mergeCell ref="G24:K24"/>
    <mergeCell ref="B25:F25"/>
    <mergeCell ref="G25:K25"/>
    <mergeCell ref="B26:F26"/>
    <mergeCell ref="G26:K26"/>
    <mergeCell ref="B27:F27"/>
    <mergeCell ref="G27:K27"/>
    <mergeCell ref="B31:F31"/>
    <mergeCell ref="B42:F42"/>
    <mergeCell ref="G42:H42"/>
    <mergeCell ref="I42:M42"/>
    <mergeCell ref="B56:F56"/>
    <mergeCell ref="G56:H56"/>
    <mergeCell ref="I56:M56"/>
    <mergeCell ref="B54:F54"/>
    <mergeCell ref="G54:H54"/>
    <mergeCell ref="I54:M54"/>
    <mergeCell ref="B55:F55"/>
    <mergeCell ref="G55:H55"/>
    <mergeCell ref="I55:M55"/>
    <mergeCell ref="B44:F44"/>
    <mergeCell ref="G44:H44"/>
    <mergeCell ref="I44:M44"/>
    <mergeCell ref="B43:F43"/>
    <mergeCell ref="G43:H43"/>
    <mergeCell ref="I43:M43"/>
    <mergeCell ref="B51:F51"/>
    <mergeCell ref="G51:H51"/>
    <mergeCell ref="I51:M51"/>
    <mergeCell ref="B45:F45"/>
    <mergeCell ref="G45:H45"/>
    <mergeCell ref="I45:M45"/>
    <mergeCell ref="B58:F58"/>
    <mergeCell ref="G58:H58"/>
    <mergeCell ref="I58:M58"/>
    <mergeCell ref="B59:F59"/>
    <mergeCell ref="G59:H59"/>
    <mergeCell ref="I59:M59"/>
    <mergeCell ref="B57:F57"/>
    <mergeCell ref="G57:H57"/>
    <mergeCell ref="I57:M57"/>
    <mergeCell ref="B69:F69"/>
    <mergeCell ref="G69:H69"/>
    <mergeCell ref="I69:M69"/>
    <mergeCell ref="B70:F70"/>
    <mergeCell ref="G70:H70"/>
    <mergeCell ref="I70:M70"/>
    <mergeCell ref="B60:F60"/>
    <mergeCell ref="G60:H60"/>
    <mergeCell ref="I60:M60"/>
    <mergeCell ref="B64:F64"/>
    <mergeCell ref="G64:H64"/>
    <mergeCell ref="I64:M64"/>
    <mergeCell ref="B68:F68"/>
    <mergeCell ref="G68:H68"/>
    <mergeCell ref="I68:M68"/>
    <mergeCell ref="B62:F62"/>
    <mergeCell ref="G62:H62"/>
    <mergeCell ref="I62:M62"/>
    <mergeCell ref="I63:M63"/>
    <mergeCell ref="G63:H63"/>
    <mergeCell ref="B63:F63"/>
    <mergeCell ref="B61:F61"/>
    <mergeCell ref="G61:H61"/>
    <mergeCell ref="I61:M61"/>
    <mergeCell ref="B83:F83"/>
    <mergeCell ref="G83:H83"/>
    <mergeCell ref="I83:M83"/>
    <mergeCell ref="B81:F81"/>
    <mergeCell ref="G81:H81"/>
    <mergeCell ref="I81:M81"/>
    <mergeCell ref="B82:F82"/>
    <mergeCell ref="G82:H82"/>
    <mergeCell ref="I82:M82"/>
    <mergeCell ref="B80:F80"/>
    <mergeCell ref="I80:M80"/>
    <mergeCell ref="G80:H80"/>
    <mergeCell ref="B77:F77"/>
    <mergeCell ref="G77:H77"/>
    <mergeCell ref="I77:M77"/>
    <mergeCell ref="B78:F78"/>
    <mergeCell ref="G78:H78"/>
    <mergeCell ref="I78:M78"/>
    <mergeCell ref="B37:F37"/>
    <mergeCell ref="G37:H37"/>
    <mergeCell ref="I37:M37"/>
    <mergeCell ref="B76:F76"/>
    <mergeCell ref="G76:H76"/>
    <mergeCell ref="I76:M76"/>
    <mergeCell ref="B79:F79"/>
    <mergeCell ref="G79:H79"/>
    <mergeCell ref="I79:M79"/>
    <mergeCell ref="B75:F75"/>
    <mergeCell ref="G75:H75"/>
    <mergeCell ref="I75:M75"/>
    <mergeCell ref="B71:F71"/>
    <mergeCell ref="G71:H71"/>
    <mergeCell ref="I71:M71"/>
    <mergeCell ref="B72:F72"/>
    <mergeCell ref="G72:H72"/>
    <mergeCell ref="I72:M72"/>
    <mergeCell ref="B73:F73"/>
    <mergeCell ref="G73:H73"/>
    <mergeCell ref="I73:M73"/>
    <mergeCell ref="B74:F74"/>
    <mergeCell ref="G74:H74"/>
    <mergeCell ref="I74:M74"/>
  </mergeCells>
  <phoneticPr fontId="8" type="noConversion"/>
  <pageMargins left="0.75" right="0.75" top="1" bottom="1" header="0.51180555555555551" footer="0.51180555555555551"/>
  <pageSetup paperSize="9" orientation="portrait" horizontalDpi="4294967292" verticalDpi="4294967292"/>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Metrics</vt:lpstr>
      <vt:lpstr>Resources</vt:lpstr>
      <vt:lpstr>VOs</vt:lpstr>
      <vt:lpstr>Manpower</vt:lpstr>
      <vt:lpstr>Narrative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Gronbech</dc:creator>
  <cp:lastModifiedBy>Microsoft Office User</cp:lastModifiedBy>
  <dcterms:created xsi:type="dcterms:W3CDTF">2012-01-11T11:17:07Z</dcterms:created>
  <dcterms:modified xsi:type="dcterms:W3CDTF">2016-04-11T19:33:05Z</dcterms:modified>
</cp:coreProperties>
</file>