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915"/>
  <workbookPr autoCompressPictures="0"/>
  <mc:AlternateContent xmlns:mc="http://schemas.openxmlformats.org/markup-compatibility/2006">
    <mc:Choice Requires="x15">
      <x15ac:absPath xmlns:x15ac="http://schemas.microsoft.com/office/spreadsheetml/2010/11/ac" url="/Users/gareth/University/Quarterly Reports/16Q1/"/>
    </mc:Choice>
  </mc:AlternateContent>
  <bookViews>
    <workbookView xWindow="80" yWindow="460" windowWidth="25520" windowHeight="15540" tabRatio="500" activeTab="1"/>
  </bookViews>
  <sheets>
    <sheet name="Metrics" sheetId="1" r:id="rId1"/>
    <sheet name="Resources" sheetId="2" r:id="rId2"/>
    <sheet name="VOs" sheetId="3" r:id="rId3"/>
    <sheet name="Manpower" sheetId="4" r:id="rId4"/>
    <sheet name="Narrative" sheetId="5" r:id="rId5"/>
  </sheets>
  <definedNames>
    <definedName name="__xlnm.Print_Area_1">Metrics!$A$1:$Y$25</definedName>
    <definedName name="__xlnm.Print_Area_2">Resources!$A$1:$T$40</definedName>
    <definedName name="__xlnm.Print_Area_3">VOs!$A$1:$AN$21</definedName>
    <definedName name="__xlnm.Print_Area_4">Manpower!$B$1:$I$28</definedName>
    <definedName name="__xlnm.Print_Area_5">Narrative!$B$1:$M$43</definedName>
    <definedName name="_xlnm.Print_Area" localSheetId="3">Manpower!$B$1:$I$28</definedName>
    <definedName name="_xlnm.Print_Area" localSheetId="0">Metrics!$A$1:$Y$25</definedName>
    <definedName name="_xlnm.Print_Area" localSheetId="4">Narrative!$B$1:$M$43</definedName>
    <definedName name="_xlnm.Print_Area" localSheetId="1">Resources!$A$1:$T$40</definedName>
    <definedName name="_xlnm.Print_Area" localSheetId="2">VOs!$A$1:$AN$21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4" i="2" l="1"/>
  <c r="M26" i="2"/>
  <c r="M14" i="2"/>
  <c r="J26" i="2"/>
  <c r="N26" i="2"/>
  <c r="L16" i="1"/>
  <c r="S14" i="2"/>
  <c r="O26" i="2"/>
  <c r="L15" i="1"/>
  <c r="M25" i="2"/>
  <c r="M13" i="2"/>
  <c r="J25" i="2"/>
  <c r="N25" i="2"/>
  <c r="I16" i="1"/>
  <c r="S13" i="2"/>
  <c r="O25" i="2"/>
  <c r="I15" i="1"/>
  <c r="V20" i="3"/>
  <c r="U20" i="3"/>
  <c r="G26" i="2"/>
  <c r="L11" i="1"/>
  <c r="E20" i="3"/>
  <c r="G20" i="3"/>
  <c r="S12" i="2"/>
  <c r="M24" i="2"/>
  <c r="O24" i="2"/>
  <c r="F15" i="1"/>
  <c r="C25" i="2"/>
  <c r="G24" i="2"/>
  <c r="C5" i="4"/>
  <c r="Q11" i="2"/>
  <c r="R11" i="2"/>
  <c r="P11" i="2"/>
  <c r="C5" i="5"/>
  <c r="N20" i="3"/>
  <c r="D34" i="3"/>
  <c r="C5" i="3"/>
  <c r="D21" i="4"/>
  <c r="E21" i="4"/>
  <c r="F21" i="4"/>
  <c r="G21" i="4"/>
  <c r="H21" i="4"/>
  <c r="I21" i="4"/>
  <c r="C4" i="4"/>
  <c r="D9" i="1"/>
  <c r="G9" i="1"/>
  <c r="J9" i="1"/>
  <c r="M9" i="1"/>
  <c r="P9" i="1"/>
  <c r="S9" i="1"/>
  <c r="O11" i="1"/>
  <c r="R11" i="1"/>
  <c r="U11" i="1"/>
  <c r="O12" i="1"/>
  <c r="R12" i="1"/>
  <c r="U12" i="1"/>
  <c r="X13" i="1"/>
  <c r="X14" i="1"/>
  <c r="O15" i="1"/>
  <c r="R15" i="1"/>
  <c r="U15" i="1"/>
  <c r="O16" i="1"/>
  <c r="R16" i="1"/>
  <c r="U16" i="1"/>
  <c r="F24" i="2"/>
  <c r="F12" i="1"/>
  <c r="F25" i="2"/>
  <c r="I12" i="1"/>
  <c r="F26" i="2"/>
  <c r="B27" i="2"/>
  <c r="D27" i="2"/>
  <c r="F27" i="2"/>
  <c r="X12" i="1"/>
  <c r="F11" i="1"/>
  <c r="G25" i="2"/>
  <c r="I11" i="1"/>
  <c r="C27" i="2"/>
  <c r="E27" i="2"/>
  <c r="G27" i="2"/>
  <c r="X11" i="1"/>
  <c r="M12" i="2"/>
  <c r="J24" i="2"/>
  <c r="N24" i="2"/>
  <c r="F16" i="1"/>
  <c r="J27" i="2"/>
  <c r="L27" i="2"/>
  <c r="M27" i="2"/>
  <c r="N27" i="2"/>
  <c r="X16" i="1"/>
  <c r="S15" i="2"/>
  <c r="S16" i="2"/>
  <c r="S17" i="2"/>
  <c r="S18" i="2"/>
  <c r="S19" i="2"/>
  <c r="O27" i="2"/>
  <c r="X15" i="1"/>
  <c r="C4" i="5"/>
  <c r="B12" i="5"/>
  <c r="B13" i="5"/>
  <c r="C35" i="2"/>
  <c r="B3" i="2"/>
  <c r="B5" i="2"/>
  <c r="I12" i="2"/>
  <c r="O12" i="2"/>
  <c r="I13" i="2"/>
  <c r="O13" i="2"/>
  <c r="I14" i="2"/>
  <c r="O14" i="2"/>
  <c r="I15" i="2"/>
  <c r="M15" i="2"/>
  <c r="O15" i="2"/>
  <c r="I16" i="2"/>
  <c r="M16" i="2"/>
  <c r="O16" i="2"/>
  <c r="I17" i="2"/>
  <c r="M17" i="2"/>
  <c r="O17" i="2"/>
  <c r="M18" i="2"/>
  <c r="J19" i="2"/>
  <c r="K19" i="2"/>
  <c r="L19" i="2"/>
  <c r="M19" i="2"/>
  <c r="P19" i="2"/>
  <c r="Q19" i="2"/>
  <c r="R19" i="2"/>
  <c r="A24" i="2"/>
  <c r="H24" i="2"/>
  <c r="I24" i="2"/>
  <c r="A25" i="2"/>
  <c r="H25" i="2"/>
  <c r="I25" i="2"/>
  <c r="A26" i="2"/>
  <c r="H26" i="2"/>
  <c r="I26" i="2"/>
  <c r="H27" i="2"/>
  <c r="I27" i="2"/>
  <c r="A34" i="2"/>
  <c r="F34" i="2"/>
  <c r="A35" i="2"/>
  <c r="F35" i="2"/>
  <c r="A37" i="2"/>
  <c r="F37" i="2"/>
  <c r="K24" i="2"/>
  <c r="K26" i="2"/>
  <c r="K27" i="2"/>
  <c r="K25" i="2"/>
  <c r="C4" i="3"/>
  <c r="AP11" i="3"/>
  <c r="AP12" i="3"/>
  <c r="AP13" i="3"/>
  <c r="AP14" i="3"/>
  <c r="AP15" i="3"/>
  <c r="AP16" i="3"/>
  <c r="AP18" i="3"/>
  <c r="AP19" i="3"/>
  <c r="C20" i="3"/>
  <c r="D20" i="3"/>
  <c r="F20" i="3"/>
  <c r="H20" i="3"/>
  <c r="I20" i="3"/>
  <c r="J20" i="3"/>
  <c r="K20" i="3"/>
  <c r="L20" i="3"/>
  <c r="M20" i="3"/>
  <c r="O20" i="3"/>
  <c r="P20" i="3"/>
  <c r="Q20" i="3"/>
  <c r="R20" i="3"/>
  <c r="S20" i="3"/>
  <c r="T20" i="3"/>
  <c r="W20" i="3"/>
  <c r="X20" i="3"/>
  <c r="Y20" i="3"/>
  <c r="Z20" i="3"/>
  <c r="AA20" i="3"/>
  <c r="AB20" i="3"/>
  <c r="AC20" i="3"/>
  <c r="AD20" i="3"/>
  <c r="AE20" i="3"/>
  <c r="AF20" i="3"/>
  <c r="AG20" i="3"/>
  <c r="AH20" i="3"/>
  <c r="AI20" i="3"/>
  <c r="AJ20" i="3"/>
  <c r="AK20" i="3"/>
  <c r="AL20" i="3"/>
  <c r="AM20" i="3"/>
  <c r="AO20" i="3"/>
  <c r="AP20" i="3"/>
  <c r="AK31" i="3"/>
  <c r="AK32" i="3"/>
  <c r="AK33" i="3"/>
  <c r="AK34" i="3"/>
  <c r="AL31" i="3"/>
  <c r="AL32" i="3"/>
  <c r="AM31" i="3"/>
  <c r="AM33" i="3"/>
  <c r="C34" i="3"/>
  <c r="E34" i="3"/>
  <c r="F34" i="3"/>
  <c r="G34" i="3"/>
  <c r="H34" i="3"/>
  <c r="I34" i="3"/>
  <c r="J34" i="3"/>
  <c r="K34" i="3"/>
  <c r="L34" i="3"/>
  <c r="M34" i="3"/>
  <c r="N34" i="3"/>
  <c r="O34" i="3"/>
  <c r="P34" i="3"/>
  <c r="Q34" i="3"/>
  <c r="R34" i="3"/>
  <c r="T34" i="3"/>
  <c r="U34" i="3"/>
  <c r="V34" i="3"/>
  <c r="W34" i="3"/>
  <c r="X34" i="3"/>
  <c r="Y34" i="3"/>
  <c r="Z34" i="3"/>
  <c r="AA34" i="3"/>
  <c r="AB34" i="3"/>
  <c r="AC34" i="3"/>
  <c r="AD34" i="3"/>
  <c r="AE34" i="3"/>
  <c r="AF34" i="3"/>
  <c r="AG34" i="3"/>
  <c r="AH34" i="3"/>
  <c r="AI34" i="3"/>
  <c r="AJ34" i="3"/>
  <c r="AM34" i="3"/>
  <c r="AL33" i="3"/>
  <c r="AL34" i="3"/>
</calcChain>
</file>

<file path=xl/sharedStrings.xml><?xml version="1.0" encoding="utf-8"?>
<sst xmlns="http://schemas.openxmlformats.org/spreadsheetml/2006/main" count="415" uniqueCount="297">
  <si>
    <t>N/A</t>
    <phoneticPr fontId="8" type="noConversion"/>
  </si>
  <si>
    <t>N/A</t>
    <phoneticPr fontId="8" type="noConversion"/>
  </si>
  <si>
    <t>Not yet able to be measured</t>
  </si>
  <si>
    <t>2160/2184 (if leap year)</t>
  </si>
  <si>
    <t>Q2</t>
  </si>
  <si>
    <t>gstat2</t>
  </si>
  <si>
    <t>Glasgow</t>
  </si>
  <si>
    <t>D Crooks</t>
  </si>
  <si>
    <t xml:space="preserve"> atlas</t>
  </si>
  <si>
    <t xml:space="preserve"> biomed</t>
  </si>
  <si>
    <t xml:space="preserve"> camont</t>
  </si>
  <si>
    <t xml:space="preserve"> cdf</t>
  </si>
  <si>
    <t>Description</t>
  </si>
  <si>
    <t>Target</t>
  </si>
  <si>
    <t>Overall</t>
  </si>
  <si>
    <t>Comments</t>
  </si>
  <si>
    <t>Q-2</t>
  </si>
  <si>
    <t>Q-1</t>
  </si>
  <si>
    <t>Intellectual Property</t>
  </si>
  <si>
    <t>Spin out companies</t>
  </si>
  <si>
    <t>Roles held on committees and boards</t>
  </si>
  <si>
    <t>% Storage of Tier-2</t>
  </si>
  <si>
    <t>HS06 CPU hours from accounting</t>
  </si>
  <si>
    <t>Month 1</t>
  </si>
  <si>
    <t>Month 2</t>
  </si>
  <si>
    <t>Month 3</t>
  </si>
  <si>
    <t>Durham</t>
  </si>
  <si>
    <t>Edinburgh</t>
  </si>
  <si>
    <t>A Washbrook</t>
  </si>
  <si>
    <t>Publications</t>
  </si>
  <si>
    <t xml:space="preserve"> Date</t>
  </si>
  <si>
    <t>Notes</t>
  </si>
  <si>
    <t>Collaborations</t>
  </si>
  <si>
    <t>Further Funding (eg external grants)</t>
  </si>
  <si>
    <t>Destination of ex staff and recruitment issues</t>
  </si>
  <si>
    <t>Dissemmination events</t>
  </si>
  <si>
    <t>CPU hours (HEPSPEC06 )</t>
  </si>
  <si>
    <t>DURHAM</t>
  </si>
  <si>
    <t>DPM</t>
  </si>
  <si>
    <t>Total</t>
  </si>
  <si>
    <t>ECDF</t>
  </si>
  <si>
    <t>GLASGOW</t>
  </si>
  <si>
    <t>10Gb/s</t>
  </si>
  <si>
    <t>Total CPU hrs</t>
  </si>
  <si>
    <t>.x.3</t>
  </si>
  <si>
    <t>Storage (TB)</t>
  </si>
  <si>
    <t>CPU (HS06)</t>
  </si>
  <si>
    <t>% of MoU CPU</t>
  </si>
  <si>
    <t>% of MoU Disk</t>
  </si>
  <si>
    <t>% CPU of Tier-2</t>
  </si>
  <si>
    <t>% of promised (by that time) CPU available</t>
  </si>
  <si>
    <t xml:space="preserve"> cms</t>
  </si>
  <si>
    <t>compchem</t>
  </si>
  <si>
    <t>dames.org.uk</t>
  </si>
  <si>
    <t xml:space="preserve"> dteam</t>
  </si>
  <si>
    <t>enmr.eu</t>
  </si>
  <si>
    <t>EMI3</t>
    <phoneticPr fontId="8" type="noConversion"/>
  </si>
  <si>
    <t>Gstat currently shows KSI2k so this is converted to HS06 above</t>
  </si>
  <si>
    <t>ScotGrid</t>
  </si>
  <si>
    <t>Vos Supported</t>
  </si>
  <si>
    <t>95% averaged over sites in Tier-2</t>
  </si>
  <si>
    <t>.x.8</t>
  </si>
  <si>
    <t xml:space="preserve">Approx. CPU utilisation (CPU time) </t>
  </si>
  <si>
    <t>.x.3/.4</t>
  </si>
  <si>
    <t>Multiplied by HS06 at site</t>
  </si>
  <si>
    <t>dzero</t>
  </si>
  <si>
    <t>Site percentage non LHC</t>
  </si>
  <si>
    <t>10Gb/s</t>
    <phoneticPr fontId="8" type="noConversion"/>
  </si>
  <si>
    <t xml:space="preserve"> </t>
  </si>
  <si>
    <t>EGI Funded Posts (FTE)</t>
  </si>
  <si>
    <t>EGI Funded</t>
  </si>
  <si>
    <t xml:space="preserve"> monitoring.ngs.ac.uk</t>
  </si>
  <si>
    <t xml:space="preserve"> ngs.ac.uk</t>
  </si>
  <si>
    <t xml:space="preserve"> ops</t>
  </si>
  <si>
    <t xml:space="preserve"> pheno</t>
  </si>
  <si>
    <t xml:space="preserve"> planck</t>
  </si>
  <si>
    <t xml:space="preserve"> sixt</t>
  </si>
  <si>
    <t xml:space="preserve"> supernemo.vo.eu-egee.org</t>
  </si>
  <si>
    <t xml:space="preserve"> totalep</t>
  </si>
  <si>
    <t xml:space="preserve"> ukqcd.vo.gridpp.ac.uk</t>
  </si>
  <si>
    <t xml:space="preserve"> vo.nanocmos.ac.uk</t>
  </si>
  <si>
    <t>N/A</t>
    <phoneticPr fontId="8" type="noConversion"/>
  </si>
  <si>
    <t>10Gb/s</t>
    <phoneticPr fontId="8" type="noConversion"/>
  </si>
  <si>
    <t>DPM</t>
    <phoneticPr fontId="8" type="noConversion"/>
  </si>
  <si>
    <t>minos</t>
  </si>
  <si>
    <t>GridPP Quarterly Report</t>
  </si>
  <si>
    <t>Area</t>
  </si>
  <si>
    <t>Progress over last Quarter</t>
  </si>
  <si>
    <t>Site/area</t>
  </si>
  <si>
    <t>Successes</t>
  </si>
  <si>
    <t>EVAL Notes</t>
  </si>
  <si>
    <t>Objectives and Deliverables for Last Quarter</t>
  </si>
  <si>
    <t>Objective/Deliverable</t>
  </si>
  <si>
    <t>na48</t>
  </si>
  <si>
    <t>ngs</t>
  </si>
  <si>
    <t>ops</t>
  </si>
  <si>
    <t>pheno</t>
  </si>
  <si>
    <t>planck</t>
  </si>
  <si>
    <t>ralpp</t>
  </si>
  <si>
    <t>sixt</t>
  </si>
  <si>
    <t>southgrid</t>
  </si>
  <si>
    <t>superb</t>
  </si>
  <si>
    <t>supernemo</t>
  </si>
  <si>
    <t>t2k</t>
  </si>
  <si>
    <t>total</t>
  </si>
  <si>
    <t>totalep</t>
  </si>
  <si>
    <t>Utilisation of site CPU hours</t>
  </si>
  <si>
    <t>Utilisation of site Wall clock hours</t>
  </si>
  <si>
    <t>Totals</t>
  </si>
  <si>
    <t>General Risks</t>
  </si>
  <si>
    <t>Risk</t>
  </si>
  <si>
    <t>Mitigating Action</t>
  </si>
  <si>
    <t xml:space="preserve"> vo.optics.ac.uk</t>
  </si>
  <si>
    <t>Colour coding is green for within 10% and orange within 20%</t>
  </si>
  <si>
    <t>% of promised (by that time) disk available to GridPP</t>
  </si>
  <si>
    <t>.x.2</t>
  </si>
  <si>
    <t>Supported VOs</t>
  </si>
  <si>
    <t>alice</t>
  </si>
  <si>
    <t>atlas</t>
  </si>
  <si>
    <t>babar</t>
  </si>
  <si>
    <t>biomed</t>
  </si>
  <si>
    <t>calice</t>
  </si>
  <si>
    <t>camont</t>
  </si>
  <si>
    <t>cdf</t>
  </si>
  <si>
    <t>% of T2 CPU hours provided for the quarter</t>
  </si>
  <si>
    <t>No of hours per quarter approx</t>
  </si>
  <si>
    <t>Note:To get multiple lines per box use Alt-Return</t>
  </si>
  <si>
    <t>Suspended</t>
  </si>
  <si>
    <t>Metric no.</t>
  </si>
  <si>
    <t>na62</t>
    <phoneticPr fontId="8" type="noConversion"/>
  </si>
  <si>
    <t>G Roy</t>
    <phoneticPr fontId="8" type="noConversion"/>
  </si>
  <si>
    <t>Q3</t>
  </si>
  <si>
    <t>cpu cores</t>
  </si>
  <si>
    <t>HS06</t>
  </si>
  <si>
    <t>TB</t>
  </si>
  <si>
    <t>SI2K</t>
  </si>
  <si>
    <t>Q4</t>
  </si>
  <si>
    <t>S Skipsey</t>
  </si>
  <si>
    <t>GridPP Tier-2 Quarterly Report</t>
  </si>
  <si>
    <t>Current Resources Available</t>
  </si>
  <si>
    <t>Current</t>
  </si>
  <si>
    <t>.x.1</t>
  </si>
  <si>
    <t>Total available to GridPP</t>
  </si>
  <si>
    <t>CPU calculations</t>
  </si>
  <si>
    <t>HEPSPEC06</t>
  </si>
  <si>
    <t>ECDF Systems Team</t>
  </si>
  <si>
    <t>cedar</t>
  </si>
  <si>
    <t>cms</t>
  </si>
  <si>
    <t>dteam</t>
  </si>
  <si>
    <t>10Gb/s</t>
    <phoneticPr fontId="8" type="noConversion"/>
  </si>
  <si>
    <t>Other outputs and Knowledge</t>
  </si>
  <si>
    <t>.x.7</t>
  </si>
  <si>
    <t>Approx. CPU utilisation (wall clock time)</t>
  </si>
  <si>
    <t xml:space="preserve"> hone</t>
  </si>
  <si>
    <t xml:space="preserve"> ilc</t>
  </si>
  <si>
    <t>ildg</t>
  </si>
  <si>
    <t xml:space="preserve"> lhcb</t>
  </si>
  <si>
    <t xml:space="preserve"> mice</t>
  </si>
  <si>
    <t>zeus</t>
  </si>
  <si>
    <t>Effort (FTE)</t>
  </si>
  <si>
    <t>GridPP Funded</t>
  </si>
  <si>
    <t>Unfunded</t>
  </si>
  <si>
    <t>Name</t>
  </si>
  <si>
    <t>OK</t>
  </si>
  <si>
    <t>Tier-2</t>
  </si>
  <si>
    <t>Scotgrid</t>
  </si>
  <si>
    <t>Close to target</t>
  </si>
  <si>
    <t>Quarter</t>
  </si>
  <si>
    <t>Not OK</t>
  </si>
  <si>
    <t>Reported by</t>
  </si>
  <si>
    <t>Current Site Status Data</t>
  </si>
  <si>
    <t>Site</t>
  </si>
  <si>
    <t>Service Nodes</t>
  </si>
  <si>
    <t>Worker Nodes</t>
  </si>
  <si>
    <t>Local Network Connectivity</t>
  </si>
  <si>
    <t>Due Date</t>
  </si>
  <si>
    <t>Metric/Output</t>
  </si>
  <si>
    <t xml:space="preserve">Please check the figures in the Yellow </t>
  </si>
  <si>
    <t>Q1</t>
  </si>
  <si>
    <t xml:space="preserve"> vo.panda.gsi.de</t>
  </si>
  <si>
    <t xml:space="preserve"> vo.scotgrid.ac.uk</t>
  </si>
  <si>
    <t xml:space="preserve"> vo.ssp.ac.uk</t>
  </si>
  <si>
    <t>euindia</t>
  </si>
  <si>
    <t>fusion</t>
  </si>
  <si>
    <t>geant4</t>
  </si>
  <si>
    <t>gridpp</t>
  </si>
  <si>
    <t>hone</t>
  </si>
  <si>
    <t>ilc</t>
  </si>
  <si>
    <t>lhcb</t>
  </si>
  <si>
    <t>mice</t>
  </si>
  <si>
    <t>magic</t>
  </si>
  <si>
    <t>Site Connectivity</t>
  </si>
  <si>
    <t>SRM</t>
  </si>
  <si>
    <t>Objectives and Deliverables for Next Quarter</t>
  </si>
  <si>
    <t>.x.4</t>
  </si>
  <si>
    <t>.x.5</t>
  </si>
  <si>
    <t>Problems/Issues</t>
  </si>
  <si>
    <t>http://pprc.qmul.ac.uk/~lloyd/gridpp/uktest.html</t>
    <phoneticPr fontId="8" type="noConversion"/>
  </si>
  <si>
    <t xml:space="preserve"> zeus</t>
  </si>
  <si>
    <t>fraction used</t>
  </si>
  <si>
    <t>enroller.org.uk</t>
  </si>
  <si>
    <t xml:space="preserve"> gridpp</t>
  </si>
  <si>
    <t>http://pprc.qmul.ac.uk/~lloyd/gridpp/nagios_plots.html</t>
  </si>
  <si>
    <t>Average NAGIOS (SLL page) availability performance over the last quarter</t>
  </si>
  <si>
    <t>Average NAGIOS (SLL page) reliability performance over the last quarter</t>
  </si>
  <si>
    <t>Gareth Roy</t>
  </si>
  <si>
    <t>Oliver Smith</t>
  </si>
  <si>
    <t>G Qin</t>
  </si>
  <si>
    <t>4Gb/s</t>
  </si>
  <si>
    <t>epic</t>
  </si>
  <si>
    <t>Staff loss. Loss of expertise.</t>
  </si>
  <si>
    <t>Institute or area specific risks</t>
  </si>
  <si>
    <t>MoU figures taken from S.Lloyds spreadsheet</t>
  </si>
  <si>
    <t>Read the SI2K from gstat</t>
  </si>
  <si>
    <t>Promised (GridPP MoU 2014)</t>
  </si>
  <si>
    <t>EMI3</t>
  </si>
  <si>
    <t>Glasgow/NA62</t>
  </si>
  <si>
    <t>D. Protopopescu</t>
  </si>
  <si>
    <t>na62</t>
  </si>
  <si>
    <t>G. Stewart</t>
  </si>
  <si>
    <t>ECDF-RDF</t>
  </si>
  <si>
    <t>NOTE: Above ECDF is a combination of ECDF + ECDF-RDF</t>
  </si>
  <si>
    <t xml:space="preserve">Documentation for each site, including install and maintenance methods. </t>
  </si>
  <si>
    <t>Liam Skinner</t>
  </si>
  <si>
    <t>lsst</t>
  </si>
  <si>
    <t>LZ</t>
  </si>
  <si>
    <t>M. Ebert</t>
  </si>
  <si>
    <t>Edinburgh: Eddie Mk3 workload testing and middleware integration</t>
  </si>
  <si>
    <t>Edinburgh: RDF Storage Enhancement</t>
  </si>
  <si>
    <t>WLCG Cloud Traceability TF</t>
  </si>
  <si>
    <t>Present</t>
  </si>
  <si>
    <t>David Crooks</t>
  </si>
  <si>
    <t>UK Members of DPM Collaboration</t>
  </si>
  <si>
    <t xml:space="preserve">UK Data Storage (S. Skipsey) </t>
  </si>
  <si>
    <t>HTTP Deployment Working Group</t>
  </si>
  <si>
    <t xml:space="preserve"> S. Skipsey </t>
  </si>
  <si>
    <t>Member of Tier-2 Evolution Working Group</t>
  </si>
  <si>
    <t>S.Skipsey</t>
  </si>
  <si>
    <t>Co-chair of ATLAS future software and technology forum,</t>
  </si>
  <si>
    <t>Andrew Washbrook</t>
  </si>
  <si>
    <t>Glasgow: Retire/Replace SL5 systems</t>
  </si>
  <si>
    <t>Glasgow: Deploy centralised account management</t>
  </si>
  <si>
    <t>Glasgow: Investigate security technologies in conjunction with CERN</t>
  </si>
  <si>
    <t>Durham: Commsion new equipment.</t>
  </si>
  <si>
    <t>Wall clock hours (Normalised elapsed time * number Processors HS06 hours)</t>
  </si>
  <si>
    <t>Q116</t>
  </si>
  <si>
    <t>Glasgow: Staff loss, Gang Qin leaving for Sussex at the end of this Quarter</t>
  </si>
  <si>
    <t>Documentation produced on HTCondor, ARC-CE and CGMEMD</t>
  </si>
  <si>
    <t>On hold until new hardware is installed, original hardware designated was found to be faulty with install of new OS</t>
  </si>
  <si>
    <t>All services oither than DPM and WMS migrated to Centos6. WMS will be retired this quarter, DPM wil be upgraded this quarter</t>
  </si>
  <si>
    <t>Glasgow: Retire WMS</t>
  </si>
  <si>
    <t>31-Apr-16</t>
  </si>
  <si>
    <t>WMS and all components will be removed from the GOCDB</t>
  </si>
  <si>
    <t>Glasgow: Upgrade DPM to Centos6</t>
  </si>
  <si>
    <t>DPM Upgraded to Centos6</t>
  </si>
  <si>
    <t>Glasgow: Air Condition/power issues leading to damaged equipment</t>
  </si>
  <si>
    <t>Working with E&amp;B to supply new data facility.</t>
  </si>
  <si>
    <t>Presented onging work at GDB, investigation MSIP ongoing</t>
  </si>
  <si>
    <t>GDB</t>
  </si>
  <si>
    <t>David Crooks - Security Operations Centre Update (with Liviu Valsan)</t>
  </si>
  <si>
    <t>SOC Working Group</t>
  </si>
  <si>
    <t>Glasgow: Install Tranche hardware</t>
  </si>
  <si>
    <t>Due to damage associated with a a power failure on Jan 1 2016, 8481 HEPSPEC was lost at the site. Due to issues with procurement replacement Tranche hardware was not delivered until the end of this quarter.</t>
  </si>
  <si>
    <t>New hardware added to resource allocation</t>
  </si>
  <si>
    <t>New hardware commissioned</t>
  </si>
  <si>
    <t>Durham: Replacing virtual SE and one virtual CE with a physical hosts to improve performance</t>
  </si>
  <si>
    <t>Durham: Installing additional new nodes</t>
  </si>
  <si>
    <t>Hosts upgraded to CentOS 7 where possible and appropriate</t>
  </si>
  <si>
    <t>Durham:Replacing virtual hosts which host grid services.</t>
  </si>
  <si>
    <t>Hardware Comissioned</t>
  </si>
  <si>
    <t>New hardware has been commissioned. 36 nodes and single new disk server have replaced 3 old unreliable disk servers. 864 additional CPU cores.</t>
  </si>
  <si>
    <t>Issues with network connectivity due to upgraded Janet links.</t>
  </si>
  <si>
    <t>New SE &amp; CE operational on hardware</t>
  </si>
  <si>
    <t>Gang Qin - Sussex University</t>
  </si>
  <si>
    <t>Gang has moved to Sussex as the Grid admin there.</t>
  </si>
  <si>
    <t>LSST</t>
  </si>
  <si>
    <t>Ongoing</t>
  </si>
  <si>
    <t xml:space="preserve">ECDF: Remaining tasks of the migration to new ECDF cluster do not go to plan </t>
  </si>
  <si>
    <t xml:space="preserve">The ECDF systems team will not close down our access to the present cluster whilst any issues remain. We agreed on a two week burn-in window where we have access to both clusters before a final sign off. However any extension will not be indefinite due to hardware retirement and power considerations at the Advanced Computing Facility. </t>
  </si>
  <si>
    <t>Issues with new high performance storage on the new cluster (unrelated to our grid storage offering) have resulted in delays with ECDF personnel having time to work with GridPP on migrating our workload to the new setup. This work is now ongoing and we expect migration to be done within the next month (assuming there are no unexpected problems with the remainder of the migration tasks)</t>
  </si>
  <si>
    <t xml:space="preserve">Had discussions with RDF personnel to determine best long term solution. Deployment put on hold whilst our primary storage was upgraded. We will move RDF storage into production once our site DPM service has been migrated to new middleware platform </t>
  </si>
  <si>
    <t>ECDF: Eddie Mk3 migration</t>
  </si>
  <si>
    <t>Complete migration to Eddie Mk3 cluster and move key services to new middleware platform</t>
  </si>
  <si>
    <t>ECDF: RDF Storage Replacement</t>
  </si>
  <si>
    <t>Update DPM services to access to storage at the Research Data Facility (RDF).</t>
  </si>
  <si>
    <t>ECDF: Optimisation for LHC workloads on HPC</t>
  </si>
  <si>
    <t>Provide detailed study into optimising LHC workload on Archer</t>
  </si>
  <si>
    <t xml:space="preserve">ECDF:  Data processing for EUCLID </t>
  </si>
  <si>
    <t xml:space="preserve">Work with members of EUCLID experiment at Edinburgh to provide a Grid interface to their data processing pipeline </t>
  </si>
  <si>
    <t>Marcus Ebert 50% LUSC DAC Team</t>
  </si>
  <si>
    <t>Test middleware service attached to the Archer supercomputer can accept Grid jobs. ATLAS test queue is now enabled and we are working with ATLAS distributed computing to provide a reliable production resource. Secured short term manpower to work in this area and we will be supervising an MSc student to look into HPC workload optimisation. 
Testing storage usage for LSST and implementing one kind of the LSST computing workflows into GridPP computing using the dirac cli. Testing ZFS on Linux as a new storage backend.</t>
  </si>
  <si>
    <t>ECDF: Ugrade Storage to SL6, change backend to ZFS</t>
  </si>
  <si>
    <t>Pool nodes on SL6</t>
  </si>
  <si>
    <t>ECDF: Virtualisation of Middle ware services</t>
  </si>
  <si>
    <t>Migrate services to a  virtualised platform.</t>
  </si>
  <si>
    <t>Due to decommising of Eddie Mk2 and migration to SL7 on Eddie Mk3 resources provided by ECDF have been reduced this Quarter. This is expected to improve next quarter when migration to Eddie Mk3 is completed.</t>
  </si>
  <si>
    <t xml:space="preserve">Continued wirth OpenStack work and deployment, moving to new release of Liberty. Reconfiuguring networking so that it can be more reliable and easier to manage.
Investigation into using FreeIPA as a IdM platform continues, new hardware arriving next Quarter to allow work to be moved into production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</si>
</sst>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0.0"/>
    <numFmt numFmtId="167" formatCode="_-* #,##0_-;\-* #,##0_-;_-* &quot;-&quot;??_-;_-@_-"/>
  </numFmts>
  <fonts count="14" x14ac:knownFonts="1">
    <font>
      <sz val="10"/>
      <name val="Arial"/>
      <family val="2"/>
    </font>
    <font>
      <b/>
      <sz val="10"/>
      <name val="Arial"/>
      <family val="2"/>
    </font>
    <font>
      <sz val="10"/>
      <color indexed="12"/>
      <name val="Arial"/>
      <family val="2"/>
    </font>
    <font>
      <u/>
      <sz val="10"/>
      <color indexed="12"/>
      <name val="Arial"/>
      <family val="2"/>
    </font>
    <font>
      <sz val="10"/>
      <color indexed="60"/>
      <name val="Arial"/>
      <family val="2"/>
    </font>
    <font>
      <sz val="10"/>
      <color indexed="18"/>
      <name val="Arial"/>
      <family val="2"/>
    </font>
    <font>
      <b/>
      <sz val="10"/>
      <color indexed="12"/>
      <name val="Arial"/>
      <family val="2"/>
    </font>
    <font>
      <sz val="20"/>
      <color indexed="60"/>
      <name val="Arial"/>
      <family val="2"/>
    </font>
    <font>
      <sz val="8"/>
      <name val="Verdana"/>
      <family val="2"/>
    </font>
    <font>
      <sz val="10"/>
      <name val="Arial"/>
      <family val="2"/>
    </font>
    <font>
      <b/>
      <sz val="10"/>
      <name val="Arial"/>
      <family val="2"/>
    </font>
    <font>
      <sz val="10"/>
      <name val="Arial"/>
      <family val="2"/>
    </font>
    <font>
      <u/>
      <sz val="10"/>
      <color theme="11"/>
      <name val="Arial"/>
      <family val="2"/>
    </font>
    <font>
      <b/>
      <sz val="10"/>
      <color rgb="FF000000"/>
      <name val="Arial"/>
    </font>
  </fonts>
  <fills count="17">
    <fill>
      <patternFill patternType="none"/>
    </fill>
    <fill>
      <patternFill patternType="gray125"/>
    </fill>
    <fill>
      <patternFill patternType="solid">
        <fgColor indexed="44"/>
        <bgColor indexed="31"/>
      </patternFill>
    </fill>
    <fill>
      <patternFill patternType="solid">
        <fgColor indexed="57"/>
        <bgColor indexed="17"/>
      </patternFill>
    </fill>
    <fill>
      <patternFill patternType="solid">
        <fgColor indexed="27"/>
        <bgColor indexed="41"/>
      </patternFill>
    </fill>
    <fill>
      <patternFill patternType="solid">
        <fgColor indexed="52"/>
        <bgColor indexed="29"/>
      </patternFill>
    </fill>
    <fill>
      <patternFill patternType="solid">
        <fgColor indexed="60"/>
        <bgColor indexed="10"/>
      </patternFill>
    </fill>
    <fill>
      <patternFill patternType="solid">
        <fgColor indexed="46"/>
        <bgColor indexed="24"/>
      </patternFill>
    </fill>
    <fill>
      <patternFill patternType="solid">
        <fgColor indexed="8"/>
        <bgColor indexed="58"/>
      </patternFill>
    </fill>
    <fill>
      <patternFill patternType="solid">
        <fgColor indexed="22"/>
        <bgColor indexed="31"/>
      </patternFill>
    </fill>
    <fill>
      <patternFill patternType="solid">
        <fgColor indexed="13"/>
        <bgColor indexed="34"/>
      </patternFill>
    </fill>
    <fill>
      <patternFill patternType="solid">
        <fgColor indexed="29"/>
        <bgColor indexed="52"/>
      </patternFill>
    </fill>
    <fill>
      <patternFill patternType="solid">
        <fgColor indexed="44"/>
        <bgColor indexed="64"/>
      </patternFill>
    </fill>
    <fill>
      <patternFill patternType="solid">
        <fgColor rgb="FF00B050"/>
        <bgColor indexed="64"/>
      </patternFill>
    </fill>
    <fill>
      <patternFill patternType="solid">
        <fgColor indexed="9"/>
        <bgColor indexed="64"/>
      </patternFill>
    </fill>
    <fill>
      <patternFill patternType="solid">
        <fgColor rgb="FF99CCFF"/>
        <bgColor rgb="FFCCCCFF"/>
      </patternFill>
    </fill>
    <fill>
      <patternFill patternType="solid">
        <fgColor theme="0"/>
        <bgColor indexed="64"/>
      </patternFill>
    </fill>
  </fills>
  <borders count="136">
    <border>
      <left/>
      <right/>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top style="medium">
        <color indexed="8"/>
      </top>
      <bottom/>
      <diagonal/>
    </border>
    <border>
      <left style="thin">
        <color indexed="8"/>
      </left>
      <right style="medium">
        <color indexed="8"/>
      </right>
      <top style="medium">
        <color indexed="8"/>
      </top>
      <bottom/>
      <diagonal/>
    </border>
    <border>
      <left/>
      <right style="thin">
        <color indexed="8"/>
      </right>
      <top style="medium">
        <color indexed="8"/>
      </top>
      <bottom/>
      <diagonal/>
    </border>
    <border>
      <left style="thin">
        <color indexed="8"/>
      </left>
      <right/>
      <top style="medium">
        <color indexed="8"/>
      </top>
      <bottom style="medium">
        <color indexed="8"/>
      </bottom>
      <diagonal/>
    </border>
    <border>
      <left style="thin">
        <color indexed="8"/>
      </left>
      <right/>
      <top style="medium">
        <color indexed="8"/>
      </top>
      <bottom style="thin">
        <color indexed="8"/>
      </bottom>
      <diagonal/>
    </border>
    <border>
      <left/>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style="medium">
        <color indexed="8"/>
      </left>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style="medium">
        <color indexed="8"/>
      </left>
      <right/>
      <top style="thin">
        <color indexed="8"/>
      </top>
      <bottom style="thin">
        <color indexed="8"/>
      </bottom>
      <diagonal/>
    </border>
    <border>
      <left style="medium">
        <color indexed="8"/>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diagonal/>
    </border>
    <border>
      <left style="thin">
        <color indexed="8"/>
      </left>
      <right style="medium">
        <color indexed="8"/>
      </right>
      <top/>
      <bottom style="thin">
        <color indexed="8"/>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medium">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indexed="8"/>
      </right>
      <top/>
      <bottom style="medium">
        <color indexed="8"/>
      </bottom>
      <diagonal/>
    </border>
    <border>
      <left/>
      <right/>
      <top style="medium">
        <color indexed="8"/>
      </top>
      <bottom style="medium">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rgb="FF000000"/>
      </right>
      <top style="medium">
        <color auto="1"/>
      </top>
      <bottom style="medium">
        <color auto="1"/>
      </bottom>
      <diagonal/>
    </border>
    <border>
      <left style="thin">
        <color rgb="FF000000"/>
      </left>
      <right/>
      <top style="thin">
        <color auto="1"/>
      </top>
      <bottom style="medium">
        <color auto="1"/>
      </bottom>
      <diagonal/>
    </border>
    <border>
      <left/>
      <right style="thin">
        <color auto="1"/>
      </right>
      <top style="thin">
        <color auto="1"/>
      </top>
      <bottom style="medium">
        <color auto="1"/>
      </bottom>
      <diagonal/>
    </border>
    <border>
      <left/>
      <right style="medium">
        <color rgb="FF000000"/>
      </right>
      <top style="medium">
        <color auto="1"/>
      </top>
      <bottom style="medium">
        <color auto="1"/>
      </bottom>
      <diagonal/>
    </border>
    <border>
      <left style="thin">
        <color indexed="8"/>
      </left>
      <right/>
      <top style="thin">
        <color indexed="8"/>
      </top>
      <bottom style="medium">
        <color indexed="8"/>
      </bottom>
      <diagonal/>
    </border>
    <border>
      <left style="medium">
        <color indexed="8"/>
      </left>
      <right style="medium">
        <color indexed="8"/>
      </right>
      <top style="thin">
        <color indexed="8"/>
      </top>
      <bottom style="medium">
        <color auto="1"/>
      </bottom>
      <diagonal/>
    </border>
    <border>
      <left style="medium">
        <color indexed="8"/>
      </left>
      <right/>
      <top style="thin">
        <color indexed="8"/>
      </top>
      <bottom style="medium">
        <color auto="1"/>
      </bottom>
      <diagonal/>
    </border>
    <border>
      <left style="medium">
        <color indexed="8"/>
      </left>
      <right style="thin">
        <color indexed="8"/>
      </right>
      <top style="medium">
        <color indexed="8"/>
      </top>
      <bottom style="medium">
        <color auto="1"/>
      </bottom>
      <diagonal/>
    </border>
    <border>
      <left style="thin">
        <color indexed="8"/>
      </left>
      <right style="thin">
        <color indexed="8"/>
      </right>
      <top style="medium">
        <color indexed="8"/>
      </top>
      <bottom style="medium">
        <color auto="1"/>
      </bottom>
      <diagonal/>
    </border>
    <border>
      <left/>
      <right style="medium">
        <color indexed="8"/>
      </right>
      <top style="medium">
        <color indexed="8"/>
      </top>
      <bottom style="medium">
        <color auto="1"/>
      </bottom>
      <diagonal/>
    </border>
    <border>
      <left/>
      <right style="medium">
        <color indexed="8"/>
      </right>
      <top/>
      <bottom style="thin">
        <color indexed="8"/>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8"/>
      </left>
      <right/>
      <top style="medium">
        <color auto="1"/>
      </top>
      <bottom/>
      <diagonal/>
    </border>
    <border>
      <left style="thin">
        <color indexed="8"/>
      </left>
      <right style="thin">
        <color indexed="8"/>
      </right>
      <top style="medium">
        <color auto="1"/>
      </top>
      <bottom/>
      <diagonal/>
    </border>
    <border>
      <left style="thin">
        <color indexed="8"/>
      </left>
      <right style="medium">
        <color indexed="8"/>
      </right>
      <top style="medium">
        <color auto="1"/>
      </top>
      <bottom/>
      <diagonal/>
    </border>
    <border>
      <left style="thin">
        <color indexed="8"/>
      </left>
      <right style="medium">
        <color auto="1"/>
      </right>
      <top style="medium">
        <color auto="1"/>
      </top>
      <bottom/>
      <diagonal/>
    </border>
    <border>
      <left style="thick">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ck">
        <color indexed="8"/>
      </right>
      <top/>
      <bottom style="thin">
        <color indexed="8"/>
      </bottom>
      <diagonal/>
    </border>
    <border>
      <left style="medium">
        <color auto="1"/>
      </left>
      <right/>
      <top style="medium">
        <color auto="1"/>
      </top>
      <bottom style="thick">
        <color indexed="8"/>
      </bottom>
      <diagonal/>
    </border>
    <border>
      <left style="medium">
        <color indexed="8"/>
      </left>
      <right style="medium">
        <color indexed="8"/>
      </right>
      <top style="medium">
        <color auto="1"/>
      </top>
      <bottom style="thick">
        <color indexed="8"/>
      </bottom>
      <diagonal/>
    </border>
    <border>
      <left/>
      <right style="thick">
        <color indexed="8"/>
      </right>
      <top style="medium">
        <color auto="1"/>
      </top>
      <bottom style="thick">
        <color indexed="8"/>
      </bottom>
      <diagonal/>
    </border>
    <border>
      <left/>
      <right style="medium">
        <color auto="1"/>
      </right>
      <top style="medium">
        <color auto="1"/>
      </top>
      <bottom style="thick">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right style="thin">
        <color indexed="8"/>
      </right>
      <top style="thin">
        <color indexed="8"/>
      </top>
      <bottom style="medium">
        <color auto="1"/>
      </bottom>
      <diagonal/>
    </border>
    <border>
      <left style="thin">
        <color indexed="8"/>
      </left>
      <right style="thick">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indexed="8"/>
      </right>
      <top style="medium">
        <color auto="1"/>
      </top>
      <bottom style="medium">
        <color indexed="8"/>
      </bottom>
      <diagonal/>
    </border>
    <border>
      <left style="medium">
        <color indexed="8"/>
      </left>
      <right/>
      <top style="medium">
        <color auto="1"/>
      </top>
      <bottom style="medium">
        <color indexed="8"/>
      </bottom>
      <diagonal/>
    </border>
    <border>
      <left style="medium">
        <color indexed="8"/>
      </left>
      <right style="medium">
        <color auto="1"/>
      </right>
      <top style="medium">
        <color auto="1"/>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thin">
        <color indexed="8"/>
      </right>
      <top style="medium">
        <color indexed="8"/>
      </top>
      <bottom style="medium">
        <color auto="1"/>
      </bottom>
      <diagonal/>
    </border>
    <border>
      <left style="thin">
        <color indexed="8"/>
      </left>
      <right style="medium">
        <color indexed="8"/>
      </right>
      <top style="medium">
        <color indexed="8"/>
      </top>
      <bottom style="medium">
        <color auto="1"/>
      </bottom>
      <diagonal/>
    </border>
    <border>
      <left style="thin">
        <color indexed="8"/>
      </left>
      <right style="medium">
        <color auto="1"/>
      </right>
      <top style="medium">
        <color indexed="8"/>
      </top>
      <bottom style="medium">
        <color auto="1"/>
      </bottom>
      <diagonal/>
    </border>
    <border>
      <left style="medium">
        <color auto="1"/>
      </left>
      <right style="medium">
        <color indexed="8"/>
      </right>
      <top style="medium">
        <color auto="1"/>
      </top>
      <bottom/>
      <diagonal/>
    </border>
    <border>
      <left/>
      <right style="thin">
        <color indexed="8"/>
      </right>
      <top style="medium">
        <color auto="1"/>
      </top>
      <bottom/>
      <diagonal/>
    </border>
  </borders>
  <cellStyleXfs count="94">
    <xf numFmtId="0" fontId="0" fillId="0" borderId="0"/>
    <xf numFmtId="0" fontId="9" fillId="0" borderId="0"/>
    <xf numFmtId="0" fontId="3" fillId="0" borderId="0"/>
    <xf numFmtId="9" fontId="9"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350">
    <xf numFmtId="0" fontId="0" fillId="0" borderId="0" xfId="0"/>
    <xf numFmtId="0" fontId="9" fillId="0" borderId="0" xfId="1"/>
    <xf numFmtId="0" fontId="9" fillId="0" borderId="0" xfId="1" applyAlignment="1">
      <alignment horizontal="left"/>
    </xf>
    <xf numFmtId="0" fontId="1" fillId="2" borderId="1" xfId="1" applyFont="1" applyFill="1" applyBorder="1"/>
    <xf numFmtId="0" fontId="9" fillId="2" borderId="2" xfId="1" applyFill="1" applyBorder="1"/>
    <xf numFmtId="0" fontId="9" fillId="3" borderId="1" xfId="1" applyFill="1" applyBorder="1"/>
    <xf numFmtId="0" fontId="1" fillId="4" borderId="3" xfId="1" applyFont="1" applyFill="1" applyBorder="1"/>
    <xf numFmtId="0" fontId="2" fillId="0" borderId="4" xfId="1" applyFont="1" applyFill="1" applyBorder="1"/>
    <xf numFmtId="0" fontId="0" fillId="5" borderId="5" xfId="1" applyFont="1" applyFill="1" applyBorder="1"/>
    <xf numFmtId="0" fontId="9" fillId="6" borderId="3" xfId="1" applyFill="1" applyBorder="1"/>
    <xf numFmtId="0" fontId="1" fillId="4" borderId="6" xfId="1" applyFont="1" applyFill="1" applyBorder="1"/>
    <xf numFmtId="0" fontId="2" fillId="0" borderId="7" xfId="1" applyFont="1" applyFill="1" applyBorder="1"/>
    <xf numFmtId="0" fontId="9" fillId="7" borderId="3" xfId="1" applyFill="1" applyBorder="1"/>
    <xf numFmtId="0" fontId="9" fillId="0" borderId="0" xfId="1" applyFill="1" applyBorder="1"/>
    <xf numFmtId="0" fontId="9" fillId="8" borderId="8" xfId="1" applyFill="1" applyBorder="1"/>
    <xf numFmtId="0" fontId="9" fillId="0" borderId="0" xfId="1" applyFill="1"/>
    <xf numFmtId="0" fontId="1" fillId="2" borderId="9" xfId="1" applyFont="1" applyFill="1" applyBorder="1"/>
    <xf numFmtId="0" fontId="1" fillId="2" borderId="10" xfId="1" applyFont="1" applyFill="1" applyBorder="1"/>
    <xf numFmtId="165" fontId="1" fillId="4" borderId="3" xfId="1" applyNumberFormat="1" applyFont="1" applyFill="1" applyBorder="1" applyAlignment="1">
      <alignment wrapText="1"/>
    </xf>
    <xf numFmtId="0" fontId="0" fillId="0" borderId="11" xfId="1" applyFont="1" applyBorder="1" applyAlignment="1">
      <alignment wrapText="1"/>
    </xf>
    <xf numFmtId="9" fontId="9" fillId="0" borderId="12" xfId="1" applyNumberFormat="1" applyBorder="1" applyAlignment="1">
      <alignment horizontal="left" wrapText="1"/>
    </xf>
    <xf numFmtId="9" fontId="9" fillId="0" borderId="11" xfId="1" applyNumberFormat="1" applyBorder="1"/>
    <xf numFmtId="9" fontId="9" fillId="0" borderId="13" xfId="1" applyNumberFormat="1" applyBorder="1"/>
    <xf numFmtId="0" fontId="0" fillId="0" borderId="2" xfId="1" applyFont="1" applyBorder="1"/>
    <xf numFmtId="9" fontId="9" fillId="0" borderId="11" xfId="1" applyNumberFormat="1" applyBorder="1" applyAlignment="1">
      <alignment horizontal="left" wrapText="1"/>
    </xf>
    <xf numFmtId="0" fontId="0" fillId="0" borderId="4" xfId="1" applyFont="1" applyBorder="1"/>
    <xf numFmtId="9" fontId="9" fillId="0" borderId="12" xfId="1" applyNumberFormat="1" applyBorder="1"/>
    <xf numFmtId="0" fontId="0" fillId="0" borderId="4" xfId="1" applyFont="1" applyBorder="1" applyAlignment="1">
      <alignment wrapText="1"/>
    </xf>
    <xf numFmtId="0" fontId="3" fillId="0" borderId="0" xfId="2" applyNumberFormat="1" applyFont="1" applyFill="1" applyBorder="1" applyAlignment="1" applyProtection="1"/>
    <xf numFmtId="0" fontId="0" fillId="0" borderId="0" xfId="1" applyFont="1" applyBorder="1" applyAlignment="1"/>
    <xf numFmtId="0" fontId="4" fillId="0" borderId="0" xfId="1" applyFont="1"/>
    <xf numFmtId="0" fontId="5" fillId="0" borderId="0" xfId="1" applyFont="1"/>
    <xf numFmtId="0" fontId="1" fillId="0" borderId="0" xfId="1" applyFont="1"/>
    <xf numFmtId="0" fontId="1" fillId="4" borderId="14" xfId="1" applyFont="1" applyFill="1" applyBorder="1" applyAlignment="1">
      <alignment wrapText="1"/>
    </xf>
    <xf numFmtId="17" fontId="9" fillId="0" borderId="0" xfId="1" applyNumberFormat="1"/>
    <xf numFmtId="0" fontId="2" fillId="0" borderId="0" xfId="1" applyFont="1" applyBorder="1"/>
    <xf numFmtId="0" fontId="1" fillId="9" borderId="18" xfId="1" applyFont="1" applyFill="1" applyBorder="1" applyAlignment="1">
      <alignment wrapText="1"/>
    </xf>
    <xf numFmtId="17" fontId="6" fillId="4" borderId="11" xfId="1" applyNumberFormat="1" applyFont="1" applyFill="1" applyBorder="1" applyAlignment="1">
      <alignment horizontal="center" wrapText="1"/>
    </xf>
    <xf numFmtId="17" fontId="1" fillId="9" borderId="11" xfId="1" applyNumberFormat="1" applyFont="1" applyFill="1" applyBorder="1"/>
    <xf numFmtId="0" fontId="1" fillId="9" borderId="18" xfId="1" applyFont="1" applyFill="1" applyBorder="1"/>
    <xf numFmtId="0" fontId="1" fillId="9" borderId="11" xfId="1" applyFont="1" applyFill="1" applyBorder="1"/>
    <xf numFmtId="0" fontId="2" fillId="0" borderId="3" xfId="1" applyFont="1" applyBorder="1"/>
    <xf numFmtId="0" fontId="2" fillId="0" borderId="11" xfId="1" applyFont="1" applyBorder="1"/>
    <xf numFmtId="0" fontId="2" fillId="0" borderId="19" xfId="1" applyFont="1" applyBorder="1"/>
    <xf numFmtId="0" fontId="1" fillId="9" borderId="20" xfId="1" applyFont="1" applyFill="1" applyBorder="1"/>
    <xf numFmtId="1" fontId="9" fillId="9" borderId="11" xfId="1" applyNumberFormat="1" applyFill="1" applyBorder="1"/>
    <xf numFmtId="0" fontId="9" fillId="9" borderId="11" xfId="1" applyFill="1" applyBorder="1"/>
    <xf numFmtId="0" fontId="1" fillId="9" borderId="13" xfId="1" applyFont="1" applyFill="1" applyBorder="1"/>
    <xf numFmtId="0" fontId="0" fillId="9" borderId="11" xfId="1" applyFont="1" applyFill="1" applyBorder="1"/>
    <xf numFmtId="0" fontId="1" fillId="0" borderId="23" xfId="1" applyFont="1" applyBorder="1"/>
    <xf numFmtId="0" fontId="1" fillId="9" borderId="12" xfId="1" applyFont="1" applyFill="1" applyBorder="1"/>
    <xf numFmtId="0" fontId="1" fillId="4" borderId="10" xfId="1" applyFont="1" applyFill="1" applyBorder="1" applyAlignment="1">
      <alignment wrapText="1"/>
    </xf>
    <xf numFmtId="0" fontId="1" fillId="4" borderId="24" xfId="1" applyFont="1" applyFill="1" applyBorder="1" applyAlignment="1">
      <alignment horizontal="center" wrapText="1"/>
    </xf>
    <xf numFmtId="0" fontId="1" fillId="4" borderId="25" xfId="1" applyFont="1" applyFill="1" applyBorder="1" applyAlignment="1">
      <alignment horizontal="center" wrapText="1"/>
    </xf>
    <xf numFmtId="0" fontId="1" fillId="4" borderId="26" xfId="1" applyFont="1" applyFill="1" applyBorder="1" applyAlignment="1">
      <alignment horizontal="center" wrapText="1"/>
    </xf>
    <xf numFmtId="0" fontId="1" fillId="4" borderId="17" xfId="1" applyFont="1" applyFill="1" applyBorder="1" applyAlignment="1">
      <alignment horizontal="center" wrapText="1"/>
    </xf>
    <xf numFmtId="0" fontId="1" fillId="4" borderId="18" xfId="1" applyFont="1" applyFill="1" applyBorder="1" applyAlignment="1">
      <alignment horizontal="center" wrapText="1"/>
    </xf>
    <xf numFmtId="0" fontId="1" fillId="9" borderId="27" xfId="1" applyFont="1" applyFill="1" applyBorder="1"/>
    <xf numFmtId="166" fontId="9" fillId="10" borderId="11" xfId="1" applyNumberFormat="1" applyFill="1" applyBorder="1"/>
    <xf numFmtId="166" fontId="9" fillId="11" borderId="11" xfId="1" applyNumberFormat="1" applyFill="1" applyBorder="1"/>
    <xf numFmtId="166" fontId="2" fillId="11" borderId="28" xfId="1" applyNumberFormat="1" applyFont="1" applyFill="1" applyBorder="1"/>
    <xf numFmtId="10" fontId="0" fillId="0" borderId="11" xfId="1" applyNumberFormat="1" applyFont="1" applyBorder="1"/>
    <xf numFmtId="10" fontId="9" fillId="9" borderId="11" xfId="1" applyNumberFormat="1" applyFill="1" applyBorder="1"/>
    <xf numFmtId="1" fontId="0" fillId="9" borderId="11" xfId="1" applyNumberFormat="1" applyFont="1" applyFill="1" applyBorder="1"/>
    <xf numFmtId="166" fontId="2" fillId="11" borderId="29" xfId="1" applyNumberFormat="1" applyFont="1" applyFill="1" applyBorder="1"/>
    <xf numFmtId="166" fontId="2" fillId="11" borderId="30" xfId="1" applyNumberFormat="1" applyFont="1" applyFill="1" applyBorder="1"/>
    <xf numFmtId="0" fontId="1" fillId="9" borderId="28" xfId="1" applyFont="1" applyFill="1" applyBorder="1"/>
    <xf numFmtId="166" fontId="2" fillId="11" borderId="31" xfId="1" applyNumberFormat="1" applyFont="1" applyFill="1" applyBorder="1"/>
    <xf numFmtId="166" fontId="2" fillId="11" borderId="19" xfId="1" applyNumberFormat="1" applyFont="1" applyFill="1" applyBorder="1"/>
    <xf numFmtId="0" fontId="1" fillId="9" borderId="23" xfId="1" applyFont="1" applyFill="1" applyBorder="1"/>
    <xf numFmtId="0" fontId="2" fillId="0" borderId="1" xfId="1" applyFont="1" applyFill="1" applyBorder="1"/>
    <xf numFmtId="0" fontId="9" fillId="0" borderId="1" xfId="1" applyFill="1" applyBorder="1"/>
    <xf numFmtId="1" fontId="0" fillId="9" borderId="6" xfId="1" applyNumberFormat="1" applyFont="1" applyFill="1" applyBorder="1"/>
    <xf numFmtId="0" fontId="0" fillId="9" borderId="32" xfId="1" applyFont="1" applyFill="1" applyBorder="1"/>
    <xf numFmtId="0" fontId="0" fillId="10" borderId="0" xfId="1" applyFont="1" applyFill="1"/>
    <xf numFmtId="0" fontId="0" fillId="0" borderId="0" xfId="1" applyFont="1"/>
    <xf numFmtId="0" fontId="0" fillId="11" borderId="0" xfId="1" applyFont="1" applyFill="1"/>
    <xf numFmtId="0" fontId="9" fillId="0" borderId="0" xfId="1" applyBorder="1"/>
    <xf numFmtId="0" fontId="4" fillId="0" borderId="0" xfId="1" applyFont="1" applyBorder="1"/>
    <xf numFmtId="0" fontId="0" fillId="0" borderId="11" xfId="1" applyFont="1" applyBorder="1"/>
    <xf numFmtId="0" fontId="4" fillId="0" borderId="0" xfId="1" applyFont="1" applyFill="1" applyBorder="1"/>
    <xf numFmtId="0" fontId="0" fillId="0" borderId="11" xfId="1" applyFont="1" applyBorder="1" applyAlignment="1">
      <alignment horizontal="center"/>
    </xf>
    <xf numFmtId="0" fontId="1" fillId="0" borderId="0" xfId="1" applyFont="1" applyFill="1" applyBorder="1" applyAlignment="1">
      <alignment horizontal="center" wrapText="1"/>
    </xf>
    <xf numFmtId="0" fontId="7" fillId="0" borderId="0" xfId="1" applyFont="1"/>
    <xf numFmtId="0" fontId="1" fillId="4" borderId="1" xfId="1" applyFont="1" applyFill="1" applyBorder="1"/>
    <xf numFmtId="0" fontId="1" fillId="0" borderId="0" xfId="1" applyFont="1" applyFill="1" applyBorder="1"/>
    <xf numFmtId="0" fontId="9" fillId="0" borderId="0" xfId="1" applyFill="1" applyBorder="1" applyAlignment="1"/>
    <xf numFmtId="0" fontId="9" fillId="0" borderId="0" xfId="1" applyBorder="1" applyAlignment="1"/>
    <xf numFmtId="0" fontId="6" fillId="2" borderId="35" xfId="1" applyFont="1" applyFill="1" applyBorder="1" applyAlignment="1">
      <alignment textRotation="90"/>
    </xf>
    <xf numFmtId="0" fontId="6" fillId="2" borderId="16" xfId="1" applyFont="1" applyFill="1" applyBorder="1" applyAlignment="1">
      <alignment textRotation="90"/>
    </xf>
    <xf numFmtId="0" fontId="1" fillId="0" borderId="14" xfId="1" applyFont="1" applyFill="1" applyBorder="1"/>
    <xf numFmtId="0" fontId="2" fillId="0" borderId="4" xfId="1" applyFont="1" applyBorder="1"/>
    <xf numFmtId="0" fontId="1" fillId="0" borderId="22" xfId="1" applyFont="1" applyBorder="1"/>
    <xf numFmtId="0" fontId="1" fillId="0" borderId="33" xfId="1" applyFont="1" applyFill="1" applyBorder="1"/>
    <xf numFmtId="0" fontId="9" fillId="0" borderId="23" xfId="1" applyBorder="1"/>
    <xf numFmtId="0" fontId="2" fillId="0" borderId="6" xfId="1" applyFont="1" applyBorder="1"/>
    <xf numFmtId="0" fontId="2" fillId="0" borderId="20" xfId="1" applyFont="1" applyBorder="1"/>
    <xf numFmtId="0" fontId="2" fillId="0" borderId="7" xfId="1" applyFont="1" applyBorder="1"/>
    <xf numFmtId="0" fontId="1" fillId="0" borderId="14" xfId="1" applyFont="1" applyBorder="1"/>
    <xf numFmtId="0" fontId="1" fillId="0" borderId="34" xfId="1" applyFont="1" applyBorder="1"/>
    <xf numFmtId="0" fontId="0" fillId="0" borderId="4" xfId="1" applyFont="1" applyFill="1" applyBorder="1"/>
    <xf numFmtId="0" fontId="0" fillId="0" borderId="7" xfId="1" applyFont="1" applyFill="1" applyBorder="1"/>
    <xf numFmtId="0" fontId="1" fillId="4" borderId="36" xfId="1" applyFont="1" applyFill="1" applyBorder="1" applyAlignment="1">
      <alignment wrapText="1"/>
    </xf>
    <xf numFmtId="0" fontId="1" fillId="4" borderId="37" xfId="1" applyFont="1" applyFill="1" applyBorder="1" applyAlignment="1">
      <alignment wrapText="1"/>
    </xf>
    <xf numFmtId="0" fontId="1" fillId="4" borderId="38" xfId="1" applyFont="1" applyFill="1" applyBorder="1" applyAlignment="1">
      <alignment wrapText="1"/>
    </xf>
    <xf numFmtId="0" fontId="1" fillId="4" borderId="35" xfId="1" applyFont="1" applyFill="1" applyBorder="1" applyAlignment="1">
      <alignment horizontal="center" wrapText="1"/>
    </xf>
    <xf numFmtId="0" fontId="1" fillId="4" borderId="16" xfId="1" applyFont="1" applyFill="1" applyBorder="1" applyAlignment="1">
      <alignment horizontal="center" wrapText="1"/>
    </xf>
    <xf numFmtId="0" fontId="1" fillId="4" borderId="9" xfId="1" applyFont="1" applyFill="1" applyBorder="1" applyAlignment="1">
      <alignment horizontal="center" wrapText="1"/>
    </xf>
    <xf numFmtId="2" fontId="9" fillId="0" borderId="22" xfId="1" applyNumberFormat="1" applyBorder="1"/>
    <xf numFmtId="2" fontId="9" fillId="0" borderId="3" xfId="1" applyNumberFormat="1" applyBorder="1"/>
    <xf numFmtId="2" fontId="9" fillId="0" borderId="18" xfId="1" applyNumberFormat="1" applyBorder="1"/>
    <xf numFmtId="2" fontId="9" fillId="0" borderId="2" xfId="1" applyNumberFormat="1" applyBorder="1"/>
    <xf numFmtId="0" fontId="1" fillId="0" borderId="39" xfId="1" applyFont="1" applyBorder="1"/>
    <xf numFmtId="2" fontId="9" fillId="0" borderId="40" xfId="1" applyNumberFormat="1" applyBorder="1"/>
    <xf numFmtId="2" fontId="9" fillId="0" borderId="11" xfId="1" applyNumberFormat="1" applyBorder="1"/>
    <xf numFmtId="2" fontId="9" fillId="0" borderId="41" xfId="1" applyNumberFormat="1" applyBorder="1"/>
    <xf numFmtId="2" fontId="9" fillId="0" borderId="4" xfId="1" applyNumberFormat="1" applyBorder="1"/>
    <xf numFmtId="2" fontId="9" fillId="0" borderId="42" xfId="1" applyNumberFormat="1" applyBorder="1"/>
    <xf numFmtId="0" fontId="1" fillId="0" borderId="5" xfId="1" applyFont="1" applyBorder="1"/>
    <xf numFmtId="2" fontId="9" fillId="0" borderId="48" xfId="1" applyNumberFormat="1" applyBorder="1"/>
    <xf numFmtId="2" fontId="9" fillId="0" borderId="49" xfId="1" applyNumberFormat="1" applyBorder="1"/>
    <xf numFmtId="2" fontId="9" fillId="0" borderId="21" xfId="1" applyNumberFormat="1" applyBorder="1"/>
    <xf numFmtId="2" fontId="9" fillId="0" borderId="50" xfId="1" applyNumberFormat="1" applyBorder="1"/>
    <xf numFmtId="2" fontId="9" fillId="0" borderId="7" xfId="1" applyNumberFormat="1" applyBorder="1"/>
    <xf numFmtId="0" fontId="1" fillId="0" borderId="36" xfId="1" applyFont="1" applyBorder="1"/>
    <xf numFmtId="0" fontId="1" fillId="0" borderId="37" xfId="1" applyFont="1" applyBorder="1"/>
    <xf numFmtId="0" fontId="1" fillId="0" borderId="13" xfId="1" applyFont="1" applyBorder="1"/>
    <xf numFmtId="0" fontId="1" fillId="0" borderId="15" xfId="1" applyFont="1" applyBorder="1"/>
    <xf numFmtId="0" fontId="1" fillId="9" borderId="36" xfId="1" applyFont="1" applyFill="1" applyBorder="1" applyAlignment="1">
      <alignment wrapText="1"/>
    </xf>
    <xf numFmtId="0" fontId="1" fillId="9" borderId="37" xfId="1" applyFont="1" applyFill="1" applyBorder="1" applyAlignment="1">
      <alignment wrapText="1"/>
    </xf>
    <xf numFmtId="0" fontId="1" fillId="9" borderId="10" xfId="1" applyFont="1" applyFill="1" applyBorder="1" applyAlignment="1">
      <alignment wrapText="1"/>
    </xf>
    <xf numFmtId="0" fontId="1" fillId="9" borderId="38" xfId="1" applyFont="1" applyFill="1" applyBorder="1" applyAlignment="1">
      <alignment wrapText="1"/>
    </xf>
    <xf numFmtId="0" fontId="1" fillId="9" borderId="35" xfId="1" applyFont="1" applyFill="1" applyBorder="1" applyAlignment="1">
      <alignment horizontal="center" wrapText="1"/>
    </xf>
    <xf numFmtId="0" fontId="1" fillId="9" borderId="16" xfId="1" applyFont="1" applyFill="1" applyBorder="1" applyAlignment="1">
      <alignment horizontal="center" wrapText="1"/>
    </xf>
    <xf numFmtId="0" fontId="1" fillId="9" borderId="9" xfId="1" applyFont="1" applyFill="1" applyBorder="1" applyAlignment="1">
      <alignment horizontal="center" wrapText="1"/>
    </xf>
    <xf numFmtId="0" fontId="1" fillId="2" borderId="34" xfId="1" applyFont="1" applyFill="1" applyBorder="1"/>
    <xf numFmtId="0" fontId="9" fillId="2" borderId="15" xfId="1" applyFill="1" applyBorder="1"/>
    <xf numFmtId="0" fontId="1" fillId="4" borderId="40" xfId="1" applyFont="1" applyFill="1" applyBorder="1"/>
    <xf numFmtId="0" fontId="0" fillId="0" borderId="52" xfId="1" applyFont="1" applyFill="1" applyBorder="1"/>
    <xf numFmtId="0" fontId="1" fillId="0" borderId="53" xfId="1" applyFont="1" applyBorder="1" applyAlignment="1">
      <alignment vertical="center"/>
    </xf>
    <xf numFmtId="0" fontId="1" fillId="0" borderId="54" xfId="1" applyFont="1" applyBorder="1" applyAlignment="1">
      <alignment vertical="center"/>
    </xf>
    <xf numFmtId="0" fontId="9" fillId="0" borderId="0" xfId="1" applyBorder="1" applyAlignment="1">
      <alignment horizontal="center" vertical="center" wrapText="1"/>
    </xf>
    <xf numFmtId="0" fontId="9" fillId="0" borderId="0" xfId="1" applyBorder="1" applyAlignment="1">
      <alignment horizontal="center" vertical="center"/>
    </xf>
    <xf numFmtId="1" fontId="1" fillId="0" borderId="55" xfId="0" applyNumberFormat="1" applyFont="1" applyBorder="1"/>
    <xf numFmtId="9" fontId="0" fillId="0" borderId="56" xfId="0" applyNumberFormat="1" applyBorder="1"/>
    <xf numFmtId="9" fontId="9" fillId="0" borderId="56" xfId="0" applyNumberFormat="1" applyFont="1" applyBorder="1"/>
    <xf numFmtId="0" fontId="1" fillId="12" borderId="57" xfId="0" applyFont="1" applyFill="1" applyBorder="1" applyAlignment="1">
      <alignment textRotation="90" wrapText="1"/>
    </xf>
    <xf numFmtId="1" fontId="1" fillId="0" borderId="56" xfId="0" applyNumberFormat="1" applyFont="1" applyBorder="1"/>
    <xf numFmtId="0" fontId="9" fillId="0" borderId="0" xfId="1" applyFont="1" applyAlignment="1">
      <alignment horizontal="left"/>
    </xf>
    <xf numFmtId="3" fontId="9" fillId="9" borderId="11" xfId="1" applyNumberFormat="1" applyFill="1" applyBorder="1"/>
    <xf numFmtId="3" fontId="0" fillId="0" borderId="0" xfId="0" applyNumberFormat="1"/>
    <xf numFmtId="0" fontId="2" fillId="0" borderId="33" xfId="1" applyFont="1" applyFill="1" applyBorder="1"/>
    <xf numFmtId="1" fontId="2" fillId="13" borderId="63" xfId="0" applyNumberFormat="1" applyFont="1" applyFill="1" applyBorder="1"/>
    <xf numFmtId="0" fontId="2" fillId="13" borderId="63" xfId="0" applyFont="1" applyFill="1" applyBorder="1"/>
    <xf numFmtId="3" fontId="1" fillId="14" borderId="0" xfId="0" applyNumberFormat="1" applyFont="1" applyFill="1" applyAlignment="1">
      <alignment horizontal="right" wrapText="1"/>
    </xf>
    <xf numFmtId="0" fontId="10" fillId="0" borderId="0" xfId="0" applyFont="1"/>
    <xf numFmtId="0" fontId="9" fillId="0" borderId="0" xfId="1" applyFont="1"/>
    <xf numFmtId="9" fontId="9" fillId="0" borderId="11" xfId="1" applyNumberFormat="1" applyFont="1" applyBorder="1"/>
    <xf numFmtId="0" fontId="11" fillId="0" borderId="0" xfId="0" applyFont="1" applyBorder="1" applyAlignment="1">
      <alignment horizontal="center" vertical="center"/>
    </xf>
    <xf numFmtId="3" fontId="13" fillId="0" borderId="0" xfId="0" applyNumberFormat="1" applyFont="1"/>
    <xf numFmtId="167" fontId="13" fillId="0" borderId="0" xfId="14" applyNumberFormat="1" applyFont="1"/>
    <xf numFmtId="2" fontId="0" fillId="0" borderId="3" xfId="1" applyNumberFormat="1" applyFont="1" applyBorder="1"/>
    <xf numFmtId="2" fontId="0" fillId="0" borderId="11" xfId="1" applyNumberFormat="1" applyFont="1" applyBorder="1"/>
    <xf numFmtId="2" fontId="0" fillId="0" borderId="41" xfId="1" applyNumberFormat="1" applyFont="1" applyBorder="1"/>
    <xf numFmtId="2" fontId="0" fillId="0" borderId="42" xfId="1" applyNumberFormat="1" applyFont="1" applyBorder="1"/>
    <xf numFmtId="2" fontId="0" fillId="0" borderId="4" xfId="1" applyNumberFormat="1" applyFont="1" applyBorder="1"/>
    <xf numFmtId="0" fontId="2" fillId="0" borderId="86" xfId="1" applyFont="1" applyBorder="1"/>
    <xf numFmtId="0" fontId="1" fillId="0" borderId="87" xfId="1" applyFont="1" applyBorder="1"/>
    <xf numFmtId="0" fontId="1" fillId="0" borderId="88" xfId="1" applyFont="1" applyBorder="1"/>
    <xf numFmtId="2" fontId="9" fillId="0" borderId="89" xfId="1" applyNumberFormat="1" applyBorder="1"/>
    <xf numFmtId="2" fontId="9" fillId="0" borderId="90" xfId="1" applyNumberFormat="1" applyBorder="1"/>
    <xf numFmtId="2" fontId="9" fillId="0" borderId="91" xfId="1" applyNumberFormat="1" applyBorder="1"/>
    <xf numFmtId="0" fontId="1" fillId="0" borderId="89" xfId="1" applyFont="1" applyFill="1" applyBorder="1" applyAlignment="1">
      <alignment horizontal="center" wrapText="1"/>
    </xf>
    <xf numFmtId="0" fontId="1" fillId="0" borderId="90" xfId="1" applyFont="1" applyFill="1" applyBorder="1" applyAlignment="1">
      <alignment horizontal="center" wrapText="1"/>
    </xf>
    <xf numFmtId="0" fontId="1" fillId="0" borderId="91" xfId="1" applyFont="1" applyFill="1" applyBorder="1" applyAlignment="1">
      <alignment horizontal="center" wrapText="1"/>
    </xf>
    <xf numFmtId="0" fontId="1" fillId="16" borderId="43" xfId="1" applyFont="1" applyFill="1" applyBorder="1"/>
    <xf numFmtId="0" fontId="1" fillId="16" borderId="44" xfId="1" applyFont="1" applyFill="1" applyBorder="1"/>
    <xf numFmtId="2" fontId="0" fillId="16" borderId="45" xfId="1" applyNumberFormat="1" applyFont="1" applyFill="1" applyBorder="1"/>
    <xf numFmtId="2" fontId="0" fillId="16" borderId="46" xfId="1" applyNumberFormat="1" applyFont="1" applyFill="1" applyBorder="1"/>
    <xf numFmtId="2" fontId="0" fillId="16" borderId="51" xfId="1" applyNumberFormat="1" applyFont="1" applyFill="1" applyBorder="1"/>
    <xf numFmtId="2" fontId="0" fillId="16" borderId="42" xfId="1" applyNumberFormat="1" applyFont="1" applyFill="1" applyBorder="1"/>
    <xf numFmtId="0" fontId="0" fillId="0" borderId="4" xfId="1" applyFont="1" applyBorder="1" applyAlignment="1">
      <alignment vertical="center" wrapText="1"/>
    </xf>
    <xf numFmtId="2" fontId="9" fillId="0" borderId="92" xfId="1" applyNumberFormat="1" applyBorder="1"/>
    <xf numFmtId="2" fontId="9" fillId="0" borderId="31" xfId="1" applyNumberFormat="1" applyBorder="1"/>
    <xf numFmtId="0" fontId="1" fillId="0" borderId="111" xfId="1" applyFont="1" applyBorder="1" applyAlignment="1">
      <alignment vertical="center"/>
    </xf>
    <xf numFmtId="0" fontId="1" fillId="2" borderId="114" xfId="1" applyFont="1" applyFill="1" applyBorder="1" applyAlignment="1">
      <alignment wrapText="1"/>
    </xf>
    <xf numFmtId="0" fontId="1" fillId="0" borderId="118" xfId="1" applyFont="1" applyBorder="1" applyAlignment="1">
      <alignment vertical="center"/>
    </xf>
    <xf numFmtId="0" fontId="1" fillId="0" borderId="120" xfId="1" applyFont="1" applyBorder="1" applyAlignment="1">
      <alignment vertical="center"/>
    </xf>
    <xf numFmtId="0" fontId="6" fillId="0" borderId="0" xfId="1" applyFont="1" applyFill="1" applyBorder="1"/>
    <xf numFmtId="0" fontId="2" fillId="0" borderId="0" xfId="1" applyFont="1" applyFill="1" applyBorder="1"/>
    <xf numFmtId="0" fontId="6" fillId="0" borderId="0" xfId="1" applyFont="1" applyBorder="1"/>
    <xf numFmtId="0" fontId="1" fillId="0" borderId="0" xfId="1" applyFont="1" applyBorder="1"/>
    <xf numFmtId="0" fontId="1" fillId="4" borderId="134" xfId="1" applyFont="1" applyFill="1" applyBorder="1" applyAlignment="1">
      <alignment wrapText="1"/>
    </xf>
    <xf numFmtId="0" fontId="1" fillId="4" borderId="135" xfId="1" applyFont="1" applyFill="1" applyBorder="1" applyAlignment="1">
      <alignment horizontal="center" wrapText="1"/>
    </xf>
    <xf numFmtId="0" fontId="1" fillId="4" borderId="108" xfId="1" applyFont="1" applyFill="1" applyBorder="1" applyAlignment="1">
      <alignment horizontal="center" wrapText="1"/>
    </xf>
    <xf numFmtId="0" fontId="1" fillId="4" borderId="110" xfId="1" applyFont="1" applyFill="1" applyBorder="1" applyAlignment="1">
      <alignment horizontal="center" wrapText="1"/>
    </xf>
    <xf numFmtId="0" fontId="2" fillId="0" borderId="70" xfId="1" applyFont="1" applyBorder="1"/>
    <xf numFmtId="0" fontId="6" fillId="0" borderId="74" xfId="1" applyFont="1" applyFill="1" applyBorder="1"/>
    <xf numFmtId="0" fontId="2" fillId="0" borderId="71" xfId="1" applyFont="1" applyFill="1" applyBorder="1"/>
    <xf numFmtId="0" fontId="6" fillId="0" borderId="72" xfId="1" applyFont="1" applyFill="1" applyBorder="1"/>
    <xf numFmtId="0" fontId="2" fillId="0" borderId="73" xfId="1" applyFont="1" applyBorder="1"/>
    <xf numFmtId="0" fontId="2" fillId="0" borderId="77" xfId="1" applyFont="1" applyFill="1" applyBorder="1"/>
    <xf numFmtId="0" fontId="1" fillId="2" borderId="10" xfId="1" applyFont="1" applyFill="1" applyBorder="1" applyAlignment="1"/>
    <xf numFmtId="0" fontId="1" fillId="2" borderId="14" xfId="1" applyFont="1" applyFill="1" applyBorder="1" applyAlignment="1">
      <alignment horizontal="center"/>
    </xf>
    <xf numFmtId="0" fontId="1" fillId="2" borderId="14" xfId="1" applyFont="1" applyFill="1" applyBorder="1" applyAlignment="1"/>
    <xf numFmtId="0" fontId="1" fillId="2" borderId="10" xfId="1" applyFont="1" applyFill="1" applyBorder="1" applyAlignment="1">
      <alignment wrapText="1"/>
    </xf>
    <xf numFmtId="0" fontId="1" fillId="2" borderId="10" xfId="1" applyFont="1" applyFill="1" applyBorder="1" applyAlignment="1">
      <alignment horizontal="left"/>
    </xf>
    <xf numFmtId="0" fontId="0" fillId="0" borderId="25" xfId="1" applyFont="1" applyBorder="1" applyAlignment="1"/>
    <xf numFmtId="0" fontId="0" fillId="0" borderId="21" xfId="1" applyFont="1" applyBorder="1" applyAlignment="1"/>
    <xf numFmtId="0" fontId="0" fillId="0" borderId="47" xfId="1" applyFont="1" applyBorder="1" applyAlignment="1"/>
    <xf numFmtId="0" fontId="0" fillId="0" borderId="58" xfId="1" applyFont="1" applyBorder="1" applyAlignment="1"/>
    <xf numFmtId="0" fontId="1" fillId="0" borderId="11" xfId="1" applyFont="1" applyBorder="1" applyAlignment="1">
      <alignment horizontal="center"/>
    </xf>
    <xf numFmtId="0" fontId="1" fillId="9" borderId="46" xfId="1" applyFont="1" applyFill="1" applyBorder="1" applyAlignment="1">
      <alignment horizontal="center"/>
    </xf>
    <xf numFmtId="0" fontId="1" fillId="4" borderId="14" xfId="1" applyFont="1" applyFill="1" applyBorder="1" applyAlignment="1">
      <alignment horizontal="center" wrapText="1"/>
    </xf>
    <xf numFmtId="0" fontId="1" fillId="4" borderId="59" xfId="1" applyFont="1" applyFill="1" applyBorder="1" applyAlignment="1">
      <alignment horizontal="center" wrapText="1"/>
    </xf>
    <xf numFmtId="0" fontId="1" fillId="4" borderId="11" xfId="1" applyFont="1" applyFill="1" applyBorder="1" applyAlignment="1">
      <alignment horizontal="center" wrapText="1"/>
    </xf>
    <xf numFmtId="0" fontId="0" fillId="0" borderId="0" xfId="1" applyFont="1" applyBorder="1" applyAlignment="1">
      <alignment horizontal="right"/>
    </xf>
    <xf numFmtId="0" fontId="0" fillId="0" borderId="4" xfId="1" applyFont="1" applyFill="1" applyBorder="1" applyAlignment="1">
      <alignment horizontal="left"/>
    </xf>
    <xf numFmtId="0" fontId="0" fillId="0" borderId="4" xfId="1" applyFont="1" applyFill="1" applyBorder="1" applyAlignment="1"/>
    <xf numFmtId="0" fontId="0" fillId="0" borderId="7" xfId="1" applyFont="1" applyFill="1" applyBorder="1" applyAlignment="1"/>
    <xf numFmtId="0" fontId="0" fillId="0" borderId="2" xfId="1" applyFont="1" applyFill="1" applyBorder="1" applyAlignment="1"/>
    <xf numFmtId="0" fontId="9" fillId="0" borderId="4" xfId="1" applyFill="1" applyBorder="1" applyAlignment="1"/>
    <xf numFmtId="0" fontId="1" fillId="4" borderId="14" xfId="1" applyFont="1" applyFill="1" applyBorder="1" applyAlignment="1">
      <alignment horizontal="center"/>
    </xf>
    <xf numFmtId="0" fontId="1" fillId="4" borderId="37" xfId="1" applyFont="1" applyFill="1" applyBorder="1" applyAlignment="1">
      <alignment horizontal="center"/>
    </xf>
    <xf numFmtId="0" fontId="1" fillId="9" borderId="14" xfId="1" applyFont="1" applyFill="1" applyBorder="1" applyAlignment="1">
      <alignment horizontal="center"/>
    </xf>
    <xf numFmtId="0" fontId="0" fillId="0" borderId="72" xfId="1" applyFont="1" applyBorder="1" applyAlignment="1">
      <alignment horizontal="left" vertical="center" wrapText="1"/>
    </xf>
    <xf numFmtId="0" fontId="0" fillId="0" borderId="73" xfId="1" applyFont="1" applyBorder="1" applyAlignment="1">
      <alignment horizontal="left" vertical="center" wrapText="1"/>
    </xf>
    <xf numFmtId="15" fontId="9" fillId="0" borderId="73" xfId="1" applyNumberFormat="1" applyBorder="1" applyAlignment="1">
      <alignment horizontal="center" vertical="center"/>
    </xf>
    <xf numFmtId="0" fontId="0" fillId="0" borderId="77" xfId="1" applyFont="1" applyBorder="1" applyAlignment="1">
      <alignment horizontal="left" vertical="center" wrapText="1"/>
    </xf>
    <xf numFmtId="0" fontId="0"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7" xfId="0" applyFont="1" applyBorder="1" applyAlignment="1">
      <alignment horizontal="center" vertical="center"/>
    </xf>
    <xf numFmtId="14" fontId="0" fillId="0" borderId="69" xfId="0" applyNumberFormat="1" applyBorder="1" applyAlignment="1">
      <alignment horizontal="center" vertical="center"/>
    </xf>
    <xf numFmtId="14" fontId="0" fillId="0" borderId="81" xfId="0" applyNumberFormat="1" applyBorder="1" applyAlignment="1">
      <alignment horizontal="center" vertical="center"/>
    </xf>
    <xf numFmtId="0" fontId="0" fillId="0" borderId="66"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8" xfId="0" applyBorder="1" applyAlignment="1">
      <alignment horizontal="center" vertical="center" wrapText="1"/>
    </xf>
    <xf numFmtId="14" fontId="0" fillId="0" borderId="64" xfId="0" applyNumberFormat="1" applyBorder="1" applyAlignment="1">
      <alignment horizontal="center" vertical="center"/>
    </xf>
    <xf numFmtId="14" fontId="0" fillId="0" borderId="68" xfId="0" applyNumberFormat="1" applyBorder="1" applyAlignment="1">
      <alignment horizontal="center" vertical="center"/>
    </xf>
    <xf numFmtId="0" fontId="0" fillId="0" borderId="64" xfId="0" applyBorder="1" applyAlignment="1">
      <alignment horizontal="center" vertical="center"/>
    </xf>
    <xf numFmtId="0" fontId="10" fillId="12" borderId="64" xfId="0" applyFont="1" applyFill="1" applyBorder="1" applyAlignment="1">
      <alignment horizontal="center"/>
    </xf>
    <xf numFmtId="0" fontId="10" fillId="12" borderId="65" xfId="0" applyFont="1" applyFill="1" applyBorder="1" applyAlignment="1">
      <alignment horizontal="center"/>
    </xf>
    <xf numFmtId="0" fontId="10" fillId="12" borderId="66" xfId="0" applyFont="1" applyFill="1" applyBorder="1" applyAlignment="1">
      <alignment horizontal="center"/>
    </xf>
    <xf numFmtId="0" fontId="10" fillId="12" borderId="67" xfId="0" applyFont="1" applyFill="1" applyBorder="1" applyAlignment="1">
      <alignment horizontal="center"/>
    </xf>
    <xf numFmtId="0" fontId="10" fillId="12" borderId="68" xfId="0" applyFont="1" applyFill="1" applyBorder="1" applyAlignment="1">
      <alignment horizontal="center"/>
    </xf>
    <xf numFmtId="0" fontId="11" fillId="0" borderId="74" xfId="0" applyFont="1" applyBorder="1" applyAlignment="1">
      <alignment horizontal="center" vertical="center"/>
    </xf>
    <xf numFmtId="0" fontId="0" fillId="0" borderId="70" xfId="0" applyBorder="1" applyAlignment="1">
      <alignment horizontal="center" vertical="center"/>
    </xf>
    <xf numFmtId="14" fontId="0" fillId="0" borderId="70" xfId="0" applyNumberFormat="1" applyBorder="1" applyAlignment="1">
      <alignment horizontal="center" vertical="center"/>
    </xf>
    <xf numFmtId="0" fontId="0" fillId="0" borderId="69" xfId="0"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11" fillId="0" borderId="72" xfId="0" applyFont="1" applyBorder="1" applyAlignment="1">
      <alignment horizontal="center" vertical="center"/>
    </xf>
    <xf numFmtId="0" fontId="0" fillId="0" borderId="73" xfId="0" applyBorder="1" applyAlignment="1">
      <alignment horizontal="center" vertical="center"/>
    </xf>
    <xf numFmtId="14" fontId="0" fillId="0" borderId="73" xfId="0" applyNumberFormat="1" applyBorder="1" applyAlignment="1">
      <alignment horizontal="center" vertical="center"/>
    </xf>
    <xf numFmtId="0" fontId="0" fillId="0" borderId="77" xfId="0" applyBorder="1" applyAlignment="1">
      <alignment horizontal="center" vertical="center"/>
    </xf>
    <xf numFmtId="0" fontId="0" fillId="0" borderId="64" xfId="0" applyFont="1" applyBorder="1" applyAlignment="1">
      <alignment horizontal="center" vertical="center" wrapText="1"/>
    </xf>
    <xf numFmtId="0" fontId="0" fillId="0" borderId="67" xfId="0" applyBorder="1" applyAlignment="1">
      <alignment horizontal="center" vertical="center" wrapText="1"/>
    </xf>
    <xf numFmtId="14" fontId="0" fillId="0" borderId="94" xfId="0" applyNumberFormat="1" applyBorder="1" applyAlignment="1">
      <alignment horizontal="center" vertical="center"/>
    </xf>
    <xf numFmtId="0" fontId="0" fillId="0" borderId="94" xfId="0" applyBorder="1" applyAlignment="1">
      <alignment horizontal="center" vertical="center"/>
    </xf>
    <xf numFmtId="0" fontId="0" fillId="0" borderId="82" xfId="0" applyBorder="1" applyAlignment="1">
      <alignment horizontal="center" vertical="center" wrapText="1"/>
    </xf>
    <xf numFmtId="14" fontId="0" fillId="0" borderId="83" xfId="0" applyNumberFormat="1" applyBorder="1" applyAlignment="1">
      <alignment horizontal="center" vertical="center"/>
    </xf>
    <xf numFmtId="14" fontId="0" fillId="0" borderId="84" xfId="0" applyNumberFormat="1" applyBorder="1" applyAlignment="1">
      <alignment horizontal="center" vertical="center"/>
    </xf>
    <xf numFmtId="0" fontId="0" fillId="0" borderId="85" xfId="0" applyBorder="1" applyAlignment="1">
      <alignment horizontal="center" vertical="center"/>
    </xf>
    <xf numFmtId="0" fontId="0" fillId="0" borderId="74"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71" xfId="0" applyBorder="1" applyAlignment="1">
      <alignment horizontal="center" vertical="center"/>
    </xf>
    <xf numFmtId="0" fontId="10" fillId="12" borderId="100" xfId="0" applyFont="1" applyFill="1" applyBorder="1" applyAlignment="1">
      <alignment horizontal="center"/>
    </xf>
    <xf numFmtId="0" fontId="10" fillId="12" borderId="101" xfId="0" applyFont="1" applyFill="1" applyBorder="1" applyAlignment="1">
      <alignment horizontal="center"/>
    </xf>
    <xf numFmtId="0" fontId="10" fillId="12" borderId="102" xfId="0" applyFont="1" applyFill="1" applyBorder="1" applyAlignment="1">
      <alignment horizontal="center"/>
    </xf>
    <xf numFmtId="0" fontId="10" fillId="12" borderId="103" xfId="0" applyFont="1" applyFill="1" applyBorder="1" applyAlignment="1">
      <alignment horizontal="center"/>
    </xf>
    <xf numFmtId="0" fontId="10" fillId="12" borderId="104" xfId="0" applyFont="1" applyFill="1" applyBorder="1" applyAlignment="1">
      <alignment horizontal="center"/>
    </xf>
    <xf numFmtId="0" fontId="10" fillId="12" borderId="95" xfId="0" applyFont="1" applyFill="1" applyBorder="1" applyAlignment="1">
      <alignment horizontal="center"/>
    </xf>
    <xf numFmtId="0" fontId="10" fillId="12" borderId="96" xfId="0" applyFont="1" applyFill="1" applyBorder="1" applyAlignment="1">
      <alignment horizontal="center"/>
    </xf>
    <xf numFmtId="0" fontId="10" fillId="12" borderId="97" xfId="0" applyFont="1" applyFill="1" applyBorder="1" applyAlignment="1">
      <alignment horizontal="center"/>
    </xf>
    <xf numFmtId="0" fontId="10" fillId="12" borderId="98" xfId="0" applyFont="1" applyFill="1" applyBorder="1" applyAlignment="1">
      <alignment horizontal="center"/>
    </xf>
    <xf numFmtId="0" fontId="10" fillId="12" borderId="99" xfId="0" applyFont="1" applyFill="1" applyBorder="1" applyAlignment="1">
      <alignment horizontal="center"/>
    </xf>
    <xf numFmtId="49" fontId="0" fillId="0" borderId="105" xfId="0" applyNumberFormat="1" applyFont="1" applyBorder="1" applyAlignment="1">
      <alignment horizontal="center" vertical="center" wrapText="1"/>
    </xf>
    <xf numFmtId="49" fontId="0" fillId="0" borderId="105" xfId="0" applyNumberFormat="1" applyBorder="1" applyAlignment="1">
      <alignment horizontal="center" vertical="center" wrapText="1"/>
    </xf>
    <xf numFmtId="49" fontId="0" fillId="0" borderId="106" xfId="0" applyNumberFormat="1" applyBorder="1" applyAlignment="1">
      <alignment horizontal="center" vertical="center" wrapText="1"/>
    </xf>
    <xf numFmtId="14" fontId="0" fillId="0" borderId="105" xfId="0" applyNumberFormat="1" applyBorder="1" applyAlignment="1">
      <alignment horizontal="center" vertical="center"/>
    </xf>
    <xf numFmtId="0" fontId="0" fillId="0" borderId="105" xfId="0" applyBorder="1" applyAlignment="1">
      <alignment horizontal="center" vertical="center"/>
    </xf>
    <xf numFmtId="0" fontId="0" fillId="0" borderId="63" xfId="0" applyFont="1" applyBorder="1" applyAlignment="1">
      <alignment horizontal="center" vertical="center" wrapText="1"/>
    </xf>
    <xf numFmtId="0" fontId="0" fillId="0" borderId="105" xfId="0" applyBorder="1" applyAlignment="1">
      <alignment horizontal="center" vertical="center" wrapText="1"/>
    </xf>
    <xf numFmtId="0" fontId="0" fillId="0" borderId="55" xfId="0" applyFont="1" applyBorder="1" applyAlignment="1">
      <alignment horizontal="center" vertical="center" wrapText="1"/>
    </xf>
    <xf numFmtId="0" fontId="0" fillId="0" borderId="79" xfId="0" applyBorder="1" applyAlignment="1">
      <alignment horizontal="center" vertical="center" wrapText="1"/>
    </xf>
    <xf numFmtId="0" fontId="0" fillId="0" borderId="93" xfId="0" applyBorder="1" applyAlignment="1">
      <alignment horizontal="center" vertical="center" wrapText="1"/>
    </xf>
    <xf numFmtId="0" fontId="0" fillId="0" borderId="74" xfId="0" applyFont="1" applyBorder="1" applyAlignment="1">
      <alignment horizontal="center" vertical="center"/>
    </xf>
    <xf numFmtId="0" fontId="0" fillId="0" borderId="78" xfId="0" applyBorder="1" applyAlignment="1">
      <alignment horizontal="center" vertical="center" wrapText="1"/>
    </xf>
    <xf numFmtId="0" fontId="0" fillId="0" borderId="79" xfId="0" applyBorder="1"/>
    <xf numFmtId="0" fontId="0" fillId="0" borderId="80" xfId="0" applyBorder="1"/>
    <xf numFmtId="0" fontId="0" fillId="0" borderId="70" xfId="1" applyFont="1" applyBorder="1" applyAlignment="1">
      <alignment horizontal="left" vertical="center"/>
    </xf>
    <xf numFmtId="15" fontId="0" fillId="0" borderId="70" xfId="1" applyNumberFormat="1" applyFont="1" applyBorder="1" applyAlignment="1">
      <alignment horizontal="center" vertical="center"/>
    </xf>
    <xf numFmtId="15" fontId="9" fillId="0" borderId="70" xfId="1" applyNumberFormat="1" applyBorder="1" applyAlignment="1">
      <alignment horizontal="center" vertical="center"/>
    </xf>
    <xf numFmtId="0" fontId="0" fillId="0" borderId="70" xfId="1" applyFont="1" applyBorder="1" applyAlignment="1">
      <alignment horizontal="left" vertical="center" wrapText="1"/>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7" xfId="0" applyFont="1" applyBorder="1" applyAlignment="1">
      <alignment horizontal="center" vertical="center" wrapText="1"/>
    </xf>
    <xf numFmtId="0" fontId="1" fillId="2" borderId="108" xfId="1" applyFont="1" applyFill="1" applyBorder="1" applyAlignment="1">
      <alignment horizontal="center"/>
    </xf>
    <xf numFmtId="0" fontId="1" fillId="2" borderId="109" xfId="1" applyFont="1" applyFill="1" applyBorder="1" applyAlignment="1">
      <alignment horizontal="center"/>
    </xf>
    <xf numFmtId="0" fontId="1" fillId="2" borderId="110" xfId="1" applyFont="1" applyFill="1" applyBorder="1" applyAlignment="1">
      <alignment horizontal="center"/>
    </xf>
    <xf numFmtId="0" fontId="0" fillId="0" borderId="1" xfId="1" applyFont="1" applyBorder="1" applyAlignment="1">
      <alignment horizontal="left" vertical="center" wrapText="1"/>
    </xf>
    <xf numFmtId="0" fontId="0" fillId="0" borderId="2" xfId="1" applyFont="1" applyBorder="1" applyAlignment="1">
      <alignment horizontal="left" vertical="center" wrapText="1"/>
    </xf>
    <xf numFmtId="0" fontId="0" fillId="0" borderId="3" xfId="1" applyFont="1" applyBorder="1" applyAlignment="1">
      <alignment horizontal="left" vertical="center" wrapText="1"/>
    </xf>
    <xf numFmtId="0" fontId="0" fillId="0" borderId="4" xfId="1" applyFont="1" applyBorder="1" applyAlignment="1">
      <alignment horizontal="left" vertical="center" wrapText="1"/>
    </xf>
    <xf numFmtId="0" fontId="0" fillId="0" borderId="6" xfId="1" applyFont="1" applyBorder="1" applyAlignment="1">
      <alignment horizontal="left" vertical="center" wrapText="1"/>
    </xf>
    <xf numFmtId="0" fontId="0" fillId="0" borderId="7" xfId="1" applyFont="1" applyBorder="1" applyAlignment="1">
      <alignment horizontal="left" vertical="center" wrapText="1"/>
    </xf>
    <xf numFmtId="0" fontId="9" fillId="0" borderId="24" xfId="1" applyBorder="1" applyAlignment="1">
      <alignment horizontal="center" vertical="center" wrapText="1"/>
    </xf>
    <xf numFmtId="0" fontId="1" fillId="2" borderId="95" xfId="1" applyFont="1" applyFill="1" applyBorder="1" applyAlignment="1">
      <alignment horizontal="center"/>
    </xf>
    <xf numFmtId="0" fontId="1" fillId="2" borderId="107" xfId="1" applyFont="1" applyFill="1" applyBorder="1" applyAlignment="1">
      <alignment horizontal="center"/>
    </xf>
    <xf numFmtId="0" fontId="0" fillId="0" borderId="132" xfId="1" applyFont="1" applyBorder="1" applyAlignment="1">
      <alignment horizontal="left" vertical="center" wrapText="1"/>
    </xf>
    <xf numFmtId="0" fontId="0" fillId="0" borderId="133" xfId="1" applyFont="1" applyBorder="1" applyAlignment="1">
      <alignment horizontal="left" vertical="center" wrapText="1"/>
    </xf>
    <xf numFmtId="0" fontId="1" fillId="2" borderId="36" xfId="1" applyFont="1" applyFill="1" applyBorder="1" applyAlignment="1">
      <alignment horizontal="center"/>
    </xf>
    <xf numFmtId="0" fontId="1" fillId="2" borderId="37" xfId="1" applyFont="1" applyFill="1" applyBorder="1" applyAlignment="1">
      <alignment horizontal="center"/>
    </xf>
    <xf numFmtId="0" fontId="0" fillId="0" borderId="42" xfId="1" applyFont="1" applyBorder="1" applyAlignment="1">
      <alignment vertical="center" wrapText="1"/>
    </xf>
    <xf numFmtId="0" fontId="0" fillId="0" borderId="60" xfId="1" applyFont="1" applyBorder="1" applyAlignment="1">
      <alignment horizontal="left" vertical="center" wrapText="1"/>
    </xf>
    <xf numFmtId="0" fontId="4" fillId="0" borderId="61" xfId="1" applyFont="1" applyBorder="1" applyAlignment="1">
      <alignment vertical="center"/>
    </xf>
    <xf numFmtId="0" fontId="4" fillId="0" borderId="62" xfId="1" applyFont="1" applyBorder="1" applyAlignment="1">
      <alignment vertical="center" wrapText="1"/>
    </xf>
    <xf numFmtId="0" fontId="1" fillId="2" borderId="127" xfId="1" applyFont="1" applyFill="1" applyBorder="1" applyAlignment="1">
      <alignment horizontal="center"/>
    </xf>
    <xf numFmtId="0" fontId="1" fillId="2" borderId="128" xfId="1" applyFont="1" applyFill="1" applyBorder="1" applyAlignment="1">
      <alignment horizontal="center"/>
    </xf>
    <xf numFmtId="0" fontId="0" fillId="0" borderId="129" xfId="1" applyFont="1" applyBorder="1" applyAlignment="1">
      <alignment horizontal="left" vertical="center"/>
    </xf>
    <xf numFmtId="0" fontId="0" fillId="0" borderId="130" xfId="1" applyFont="1" applyBorder="1" applyAlignment="1">
      <alignment horizontal="left" vertical="center"/>
    </xf>
    <xf numFmtId="0" fontId="0" fillId="0" borderId="131" xfId="1" applyFont="1" applyBorder="1" applyAlignment="1">
      <alignment horizontal="left" vertical="center"/>
    </xf>
    <xf numFmtId="0" fontId="1" fillId="15" borderId="124" xfId="0" applyFont="1" applyFill="1" applyBorder="1" applyAlignment="1">
      <alignment horizontal="center"/>
    </xf>
    <xf numFmtId="0" fontId="1" fillId="15" borderId="125" xfId="0" applyFont="1" applyFill="1" applyBorder="1" applyAlignment="1">
      <alignment horizontal="center"/>
    </xf>
    <xf numFmtId="0" fontId="1" fillId="15" borderId="126" xfId="0" applyFont="1" applyFill="1" applyBorder="1" applyAlignment="1">
      <alignment horizontal="center"/>
    </xf>
    <xf numFmtId="0" fontId="0" fillId="0" borderId="119" xfId="1" applyFont="1" applyBorder="1" applyAlignment="1">
      <alignment horizontal="left" vertical="center" wrapText="1"/>
    </xf>
    <xf numFmtId="0" fontId="0" fillId="0" borderId="121" xfId="1" applyFont="1" applyBorder="1" applyAlignment="1">
      <alignment vertical="center" wrapText="1"/>
    </xf>
    <xf numFmtId="0" fontId="0" fillId="0" borderId="122" xfId="1" applyFont="1" applyBorder="1" applyAlignment="1">
      <alignment horizontal="left" vertical="center" wrapText="1"/>
    </xf>
    <xf numFmtId="0" fontId="0" fillId="0" borderId="123" xfId="1" applyFont="1" applyBorder="1" applyAlignment="1">
      <alignment horizontal="left" vertical="center" wrapText="1"/>
    </xf>
    <xf numFmtId="0" fontId="0" fillId="0" borderId="112" xfId="1" applyFont="1" applyBorder="1" applyAlignment="1">
      <alignment vertical="center" wrapText="1"/>
    </xf>
    <xf numFmtId="0" fontId="0" fillId="0" borderId="113" xfId="1" applyFont="1" applyBorder="1" applyAlignment="1">
      <alignment horizontal="left" vertical="center" wrapText="1"/>
    </xf>
    <xf numFmtId="0" fontId="1" fillId="2" borderId="115" xfId="1" applyFont="1" applyFill="1" applyBorder="1" applyAlignment="1">
      <alignment horizontal="center"/>
    </xf>
    <xf numFmtId="0" fontId="1" fillId="2" borderId="116" xfId="1" applyFont="1" applyFill="1" applyBorder="1" applyAlignment="1">
      <alignment horizontal="center"/>
    </xf>
    <xf numFmtId="0" fontId="1" fillId="2" borderId="117" xfId="1" applyFont="1" applyFill="1" applyBorder="1" applyAlignment="1">
      <alignment horizontal="center"/>
    </xf>
    <xf numFmtId="0" fontId="0" fillId="0" borderId="74" xfId="1" applyFont="1" applyBorder="1" applyAlignment="1">
      <alignment horizontal="left" vertical="center" wrapText="1"/>
    </xf>
    <xf numFmtId="0" fontId="0" fillId="0" borderId="71" xfId="1" applyFont="1" applyBorder="1" applyAlignment="1">
      <alignment horizontal="left" vertical="center" wrapText="1"/>
    </xf>
    <xf numFmtId="0" fontId="0" fillId="0" borderId="74" xfId="1" applyFont="1" applyBorder="1" applyAlignment="1">
      <alignment horizontal="left" vertical="center"/>
    </xf>
    <xf numFmtId="0" fontId="1" fillId="2" borderId="38" xfId="1" applyFont="1" applyFill="1" applyBorder="1" applyAlignment="1">
      <alignment horizontal="center"/>
    </xf>
    <xf numFmtId="0" fontId="1" fillId="2" borderId="24" xfId="1" applyFont="1" applyFill="1" applyBorder="1" applyAlignment="1">
      <alignment horizontal="center"/>
    </xf>
    <xf numFmtId="0" fontId="1" fillId="2" borderId="26" xfId="1" applyFont="1" applyFill="1" applyBorder="1" applyAlignment="1">
      <alignment horizontal="center"/>
    </xf>
    <xf numFmtId="0" fontId="1" fillId="2" borderId="17" xfId="1" applyFont="1" applyFill="1" applyBorder="1" applyAlignment="1">
      <alignment horizontal="center"/>
    </xf>
    <xf numFmtId="0" fontId="1" fillId="2" borderId="9" xfId="1" applyFont="1" applyFill="1" applyBorder="1" applyAlignment="1">
      <alignment horizontal="center"/>
    </xf>
    <xf numFmtId="0" fontId="0" fillId="0" borderId="72" xfId="0" applyFont="1" applyBorder="1" applyAlignment="1">
      <alignment horizontal="center" vertical="center" wrapText="1"/>
    </xf>
    <xf numFmtId="0" fontId="0" fillId="0" borderId="73" xfId="0" applyBorder="1" applyAlignment="1">
      <alignment horizontal="center" vertical="center" wrapText="1"/>
    </xf>
    <xf numFmtId="49" fontId="0" fillId="0" borderId="73" xfId="0" applyNumberFormat="1" applyFont="1" applyBorder="1" applyAlignment="1">
      <alignment horizontal="center" vertical="center" wrapText="1"/>
    </xf>
    <xf numFmtId="49" fontId="0" fillId="0" borderId="73" xfId="0" applyNumberFormat="1" applyBorder="1" applyAlignment="1">
      <alignment horizontal="center" vertical="center" wrapText="1"/>
    </xf>
    <xf numFmtId="49" fontId="0" fillId="0" borderId="77" xfId="0" applyNumberFormat="1" applyBorder="1" applyAlignment="1">
      <alignment horizontal="center" vertical="center" wrapText="1"/>
    </xf>
  </cellXfs>
  <cellStyles count="94">
    <cellStyle name="Comma" xfId="14" builtinId="3"/>
    <cellStyle name="Excel Built-in Normal" xfId="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Hyperlink" xfId="2" builtinId="8"/>
    <cellStyle name="Normal" xfId="0" builtinId="0"/>
    <cellStyle name="Percent 2" xfId="3"/>
  </cellStyles>
  <dxfs count="39">
    <dxf>
      <fill>
        <patternFill patternType="solid">
          <fgColor indexed="17"/>
          <bgColor indexed="57"/>
        </patternFill>
      </fill>
    </dxf>
    <dxf>
      <fill>
        <patternFill patternType="solid">
          <fgColor indexed="17"/>
          <bgColor indexed="57"/>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patternType="solid">
          <fgColor indexed="10"/>
          <bgColor indexed="60"/>
        </patternFill>
      </fill>
    </dxf>
    <dxf>
      <fill>
        <patternFill patternType="solid">
          <fgColor indexed="13"/>
          <bgColor indexed="51"/>
        </patternFill>
      </fill>
    </dxf>
    <dxf>
      <fill>
        <patternFill patternType="solid">
          <fgColor indexed="17"/>
          <bgColor indexed="57"/>
        </patternFill>
      </fill>
    </dxf>
    <dxf>
      <fill>
        <patternFill patternType="solid">
          <fgColor indexed="10"/>
          <bgColor indexed="60"/>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29"/>
          <bgColor indexed="52"/>
        </patternFill>
      </fill>
    </dxf>
    <dxf>
      <font>
        <b val="0"/>
        <condense val="0"/>
        <extend val="0"/>
        <color indexed="0"/>
      </font>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29"/>
          <bgColor indexed="52"/>
        </patternFill>
      </fill>
    </dxf>
    <dxf>
      <font>
        <b val="0"/>
        <condense val="0"/>
        <extend val="0"/>
        <color indexed="0"/>
      </font>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s>
  <tableStyles count="0" defaultTableStyle="TableStyleMedium2"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D4"/>
      <rgbColor rgb="00FFFF00"/>
      <rgbColor rgb="00FF00FF"/>
      <rgbColor rgb="0000FFFF"/>
      <rgbColor rgb="00800000"/>
      <rgbColor rgb="00008000"/>
      <rgbColor rgb="00000090"/>
      <rgbColor rgb="00E46C0A"/>
      <rgbColor rgb="00800080"/>
      <rgbColor rgb="00008080"/>
      <rgbColor rgb="00C0C0C0"/>
      <rgbColor rgb="00808080"/>
      <rgbColor rgb="009999FF"/>
      <rgbColor rgb="00993366"/>
      <rgbColor rgb="00FFFFCC"/>
      <rgbColor rgb="00CCFFFF"/>
      <rgbColor rgb="00660066"/>
      <rgbColor rgb="00F79646"/>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1FB714"/>
      <rgbColor rgb="00003300"/>
      <rgbColor rgb="00333300"/>
      <rgbColor rgb="00DD080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ukte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AG25"/>
  <sheetViews>
    <sheetView workbookViewId="0">
      <selection activeCell="X16" sqref="X16"/>
    </sheetView>
  </sheetViews>
  <sheetFormatPr baseColWidth="10" defaultColWidth="8.83203125" defaultRowHeight="13" x14ac:dyDescent="0.15"/>
  <cols>
    <col min="1" max="1" width="12" style="1" customWidth="1"/>
    <col min="2" max="2" width="40.5" style="1" customWidth="1"/>
    <col min="3" max="3" width="23.83203125" style="2" customWidth="1"/>
    <col min="4" max="4" width="10.6640625" style="2" customWidth="1"/>
    <col min="5" max="5" width="6.6640625" style="2" customWidth="1"/>
    <col min="6" max="6" width="8.83203125" style="2" customWidth="1"/>
    <col min="7" max="12" width="8.6640625" style="1" customWidth="1"/>
    <col min="13" max="21" width="0" style="1" hidden="1" customWidth="1"/>
    <col min="22" max="24" width="8.6640625" style="1" customWidth="1"/>
    <col min="25" max="25" width="58.5" style="1" customWidth="1"/>
    <col min="26" max="30" width="8.6640625" style="1" customWidth="1"/>
    <col min="31" max="31" width="21" style="1" customWidth="1"/>
    <col min="32" max="16384" width="8.83203125" style="1"/>
  </cols>
  <sheetData>
    <row r="2" spans="1:33" x14ac:dyDescent="0.15">
      <c r="A2" s="3" t="s">
        <v>138</v>
      </c>
      <c r="B2" s="4"/>
      <c r="G2" s="5"/>
      <c r="H2" s="207" t="s">
        <v>163</v>
      </c>
      <c r="I2" s="207"/>
      <c r="J2" s="207"/>
    </row>
    <row r="3" spans="1:33" x14ac:dyDescent="0.15">
      <c r="A3" s="6" t="s">
        <v>164</v>
      </c>
      <c r="B3" s="7" t="s">
        <v>165</v>
      </c>
      <c r="G3" s="8"/>
      <c r="H3" s="208" t="s">
        <v>166</v>
      </c>
      <c r="I3" s="208"/>
      <c r="J3" s="208"/>
    </row>
    <row r="4" spans="1:33" x14ac:dyDescent="0.15">
      <c r="A4" s="6" t="s">
        <v>167</v>
      </c>
      <c r="B4" s="7" t="s">
        <v>245</v>
      </c>
      <c r="G4" s="9"/>
      <c r="H4" s="209" t="s">
        <v>168</v>
      </c>
      <c r="I4" s="209"/>
      <c r="J4" s="209"/>
    </row>
    <row r="5" spans="1:33" x14ac:dyDescent="0.15">
      <c r="A5" s="10" t="s">
        <v>169</v>
      </c>
      <c r="B5" s="11" t="s">
        <v>205</v>
      </c>
      <c r="G5" s="12"/>
      <c r="H5" s="209" t="s">
        <v>2</v>
      </c>
      <c r="I5" s="209"/>
      <c r="J5" s="209"/>
    </row>
    <row r="6" spans="1:33" x14ac:dyDescent="0.15">
      <c r="A6" s="13"/>
      <c r="B6" s="13"/>
      <c r="G6" s="14"/>
      <c r="H6" s="210" t="s">
        <v>127</v>
      </c>
      <c r="I6" s="210"/>
      <c r="J6" s="210"/>
      <c r="AG6" s="15"/>
    </row>
    <row r="9" spans="1:33" ht="12" customHeight="1" x14ac:dyDescent="0.15">
      <c r="A9" s="204" t="s">
        <v>128</v>
      </c>
      <c r="B9" s="205" t="s">
        <v>12</v>
      </c>
      <c r="C9" s="206" t="s">
        <v>13</v>
      </c>
      <c r="D9" s="203" t="str">
        <f>Resources!A11</f>
        <v>DURHAM</v>
      </c>
      <c r="E9" s="203"/>
      <c r="F9" s="203"/>
      <c r="G9" s="203" t="str">
        <f>Resources!A12</f>
        <v>ECDF</v>
      </c>
      <c r="H9" s="203"/>
      <c r="I9" s="203"/>
      <c r="J9" s="203" t="str">
        <f>Resources!A13</f>
        <v>GLASGOW</v>
      </c>
      <c r="K9" s="203"/>
      <c r="L9" s="203"/>
      <c r="M9" s="203">
        <f>Resources!A14</f>
        <v>0</v>
      </c>
      <c r="N9" s="203"/>
      <c r="O9" s="203"/>
      <c r="P9" s="203">
        <f>Resources!A15</f>
        <v>0</v>
      </c>
      <c r="Q9" s="203"/>
      <c r="R9" s="203"/>
      <c r="S9" s="203">
        <f>Resources!A16</f>
        <v>0</v>
      </c>
      <c r="T9" s="203"/>
      <c r="U9" s="203"/>
      <c r="V9" s="203" t="s">
        <v>14</v>
      </c>
      <c r="W9" s="203"/>
      <c r="X9" s="203"/>
      <c r="Y9" s="202" t="s">
        <v>15</v>
      </c>
    </row>
    <row r="10" spans="1:33" ht="14" thickBot="1" x14ac:dyDescent="0.2">
      <c r="A10" s="204"/>
      <c r="B10" s="205"/>
      <c r="C10" s="206"/>
      <c r="D10" s="16" t="s">
        <v>16</v>
      </c>
      <c r="E10" s="17" t="s">
        <v>17</v>
      </c>
      <c r="F10" s="17" t="s">
        <v>140</v>
      </c>
      <c r="G10" s="16" t="s">
        <v>16</v>
      </c>
      <c r="H10" s="17" t="s">
        <v>17</v>
      </c>
      <c r="I10" s="17" t="s">
        <v>140</v>
      </c>
      <c r="J10" s="16" t="s">
        <v>16</v>
      </c>
      <c r="K10" s="17" t="s">
        <v>17</v>
      </c>
      <c r="L10" s="17" t="s">
        <v>140</v>
      </c>
      <c r="M10" s="16" t="s">
        <v>16</v>
      </c>
      <c r="N10" s="17" t="s">
        <v>17</v>
      </c>
      <c r="O10" s="17" t="s">
        <v>140</v>
      </c>
      <c r="P10" s="16" t="s">
        <v>16</v>
      </c>
      <c r="Q10" s="17" t="s">
        <v>17</v>
      </c>
      <c r="R10" s="17" t="s">
        <v>140</v>
      </c>
      <c r="S10" s="16" t="s">
        <v>16</v>
      </c>
      <c r="T10" s="17" t="s">
        <v>17</v>
      </c>
      <c r="U10" s="17" t="s">
        <v>140</v>
      </c>
      <c r="V10" s="16" t="s">
        <v>16</v>
      </c>
      <c r="W10" s="17" t="s">
        <v>17</v>
      </c>
      <c r="X10" s="17" t="s">
        <v>140</v>
      </c>
      <c r="Y10" s="202"/>
    </row>
    <row r="11" spans="1:33" ht="14" thickBot="1" x14ac:dyDescent="0.2">
      <c r="A11" s="18" t="s">
        <v>141</v>
      </c>
      <c r="B11" s="19" t="s">
        <v>114</v>
      </c>
      <c r="C11" s="20">
        <v>1</v>
      </c>
      <c r="D11" s="22">
        <v>1.91</v>
      </c>
      <c r="E11" s="22">
        <v>1.91</v>
      </c>
      <c r="F11" s="22">
        <f>Resources!G24</f>
        <v>8.5863214285714289</v>
      </c>
      <c r="G11" s="21">
        <v>3.58</v>
      </c>
      <c r="H11" s="21">
        <v>3.58</v>
      </c>
      <c r="I11" s="22">
        <f>Resources!G25</f>
        <v>3.5824561933534746</v>
      </c>
      <c r="J11" s="21">
        <v>3.08</v>
      </c>
      <c r="K11" s="21">
        <v>3.08</v>
      </c>
      <c r="L11" s="22">
        <f>Resources!G26</f>
        <v>3.0809523809523811</v>
      </c>
      <c r="M11" s="22"/>
      <c r="N11" s="22"/>
      <c r="O11" s="22" t="e">
        <f>#N/A</f>
        <v>#N/A</v>
      </c>
      <c r="P11" s="22"/>
      <c r="Q11" s="22"/>
      <c r="R11" s="22" t="e">
        <f>#N/A</f>
        <v>#N/A</v>
      </c>
      <c r="S11" s="22"/>
      <c r="T11" s="22"/>
      <c r="U11" s="22" t="e">
        <f>#N/A</f>
        <v>#N/A</v>
      </c>
      <c r="V11" s="21">
        <v>1.1200000000000001</v>
      </c>
      <c r="W11" s="21">
        <v>2</v>
      </c>
      <c r="X11" s="22">
        <f>Resources!G27</f>
        <v>3.3479649708090076</v>
      </c>
      <c r="Y11" s="23"/>
    </row>
    <row r="12" spans="1:33" ht="20" customHeight="1" thickBot="1" x14ac:dyDescent="0.2">
      <c r="A12" s="18" t="s">
        <v>115</v>
      </c>
      <c r="B12" s="19" t="s">
        <v>50</v>
      </c>
      <c r="C12" s="24">
        <v>1</v>
      </c>
      <c r="D12" s="22">
        <v>10.52</v>
      </c>
      <c r="E12" s="22">
        <v>18.18</v>
      </c>
      <c r="F12" s="22">
        <f>Resources!F24</f>
        <v>30.76195652173913</v>
      </c>
      <c r="G12" s="21">
        <v>4.6900000000000004</v>
      </c>
      <c r="H12" s="21">
        <v>4.6900000000000004</v>
      </c>
      <c r="I12" s="22">
        <f>Resources!F25</f>
        <v>4.694572635684108</v>
      </c>
      <c r="J12" s="21">
        <v>5.59</v>
      </c>
      <c r="K12" s="21">
        <v>5.59</v>
      </c>
      <c r="L12" s="22">
        <v>5.59</v>
      </c>
      <c r="M12" s="22"/>
      <c r="N12" s="22"/>
      <c r="O12" s="22" t="e">
        <f>#N/A</f>
        <v>#N/A</v>
      </c>
      <c r="P12" s="22"/>
      <c r="Q12" s="22"/>
      <c r="R12" s="22" t="e">
        <f>#N/A</f>
        <v>#N/A</v>
      </c>
      <c r="S12" s="22"/>
      <c r="T12" s="22"/>
      <c r="U12" s="22" t="e">
        <f>#N/A</f>
        <v>#N/A</v>
      </c>
      <c r="V12" s="21">
        <v>5.59</v>
      </c>
      <c r="W12" s="21">
        <v>4.72</v>
      </c>
      <c r="X12" s="22">
        <f>Resources!F27</f>
        <v>6.3613806577661993</v>
      </c>
      <c r="Y12" s="25"/>
    </row>
    <row r="13" spans="1:33" ht="27" thickBot="1" x14ac:dyDescent="0.2">
      <c r="A13" s="18" t="s">
        <v>44</v>
      </c>
      <c r="B13" s="19" t="s">
        <v>203</v>
      </c>
      <c r="C13" s="24" t="s">
        <v>60</v>
      </c>
      <c r="D13" s="26">
        <v>1</v>
      </c>
      <c r="E13" s="26">
        <v>1</v>
      </c>
      <c r="F13" s="26">
        <v>1</v>
      </c>
      <c r="G13" s="21">
        <v>1</v>
      </c>
      <c r="H13" s="21">
        <v>0.98</v>
      </c>
      <c r="I13" s="22">
        <v>1</v>
      </c>
      <c r="J13" s="21">
        <v>1</v>
      </c>
      <c r="K13" s="21">
        <v>1</v>
      </c>
      <c r="L13" s="22">
        <v>1</v>
      </c>
      <c r="M13" s="22"/>
      <c r="N13" s="22"/>
      <c r="O13" s="22"/>
      <c r="P13" s="22"/>
      <c r="Q13" s="22"/>
      <c r="R13" s="22"/>
      <c r="S13" s="22"/>
      <c r="T13" s="22"/>
      <c r="U13" s="22"/>
      <c r="V13" s="21">
        <v>1</v>
      </c>
      <c r="W13" s="21">
        <v>1</v>
      </c>
      <c r="X13" s="22">
        <f>AVERAGE(I13,L13,O13,R13,U13)</f>
        <v>1</v>
      </c>
      <c r="Y13" s="27"/>
    </row>
    <row r="14" spans="1:33" ht="27" thickBot="1" x14ac:dyDescent="0.2">
      <c r="A14" s="18" t="s">
        <v>194</v>
      </c>
      <c r="B14" s="19" t="s">
        <v>204</v>
      </c>
      <c r="C14" s="24" t="s">
        <v>60</v>
      </c>
      <c r="D14" s="21">
        <v>1</v>
      </c>
      <c r="E14" s="22">
        <v>1</v>
      </c>
      <c r="F14" s="22">
        <v>1</v>
      </c>
      <c r="G14" s="21">
        <v>1</v>
      </c>
      <c r="H14" s="21">
        <v>0.98</v>
      </c>
      <c r="I14" s="26">
        <v>1</v>
      </c>
      <c r="J14" s="21">
        <v>1</v>
      </c>
      <c r="K14" s="21">
        <v>1</v>
      </c>
      <c r="L14" s="26">
        <v>1</v>
      </c>
      <c r="M14" s="26"/>
      <c r="N14" s="26"/>
      <c r="O14" s="26"/>
      <c r="P14" s="26"/>
      <c r="Q14" s="26"/>
      <c r="R14" s="26"/>
      <c r="S14" s="26"/>
      <c r="T14" s="26"/>
      <c r="U14" s="26"/>
      <c r="V14" s="21">
        <v>1</v>
      </c>
      <c r="W14" s="21">
        <v>1</v>
      </c>
      <c r="X14" s="22">
        <f>AVERAGE(I14,L14,O14,R14,U14)</f>
        <v>1</v>
      </c>
      <c r="Y14" s="27"/>
    </row>
    <row r="15" spans="1:33" ht="24" customHeight="1" x14ac:dyDescent="0.15">
      <c r="A15" s="18" t="s">
        <v>151</v>
      </c>
      <c r="B15" s="19" t="s">
        <v>152</v>
      </c>
      <c r="C15" s="24">
        <v>0.5</v>
      </c>
      <c r="D15" s="21">
        <v>0.61</v>
      </c>
      <c r="E15" s="21">
        <v>0.71</v>
      </c>
      <c r="F15" s="21">
        <f>Resources!O24</f>
        <v>0.64784751778144234</v>
      </c>
      <c r="G15" s="21">
        <v>0.19</v>
      </c>
      <c r="H15" s="21">
        <v>0.33</v>
      </c>
      <c r="I15" s="21">
        <f>Resources!O25</f>
        <v>0.24713980937328484</v>
      </c>
      <c r="J15" s="21">
        <v>0.46</v>
      </c>
      <c r="K15" s="21">
        <v>0.73</v>
      </c>
      <c r="L15" s="21">
        <f>Resources!O26</f>
        <v>0.66008735710617228</v>
      </c>
      <c r="M15" s="21"/>
      <c r="N15" s="21"/>
      <c r="O15" s="21" t="e">
        <f>#N/A</f>
        <v>#N/A</v>
      </c>
      <c r="P15" s="21"/>
      <c r="Q15" s="21"/>
      <c r="R15" s="21" t="e">
        <f>#N/A</f>
        <v>#N/A</v>
      </c>
      <c r="S15" s="21"/>
      <c r="T15" s="21"/>
      <c r="U15" s="21" t="e">
        <f>#N/A</f>
        <v>#N/A</v>
      </c>
      <c r="V15" s="21">
        <v>0.66</v>
      </c>
      <c r="W15" s="21">
        <v>0.4</v>
      </c>
      <c r="X15" s="21">
        <f>Resources!O27</f>
        <v>0.57931884993932625</v>
      </c>
      <c r="Y15" s="27"/>
    </row>
    <row r="16" spans="1:33" ht="23" customHeight="1" x14ac:dyDescent="0.15">
      <c r="A16" s="18" t="s">
        <v>61</v>
      </c>
      <c r="B16" s="19" t="s">
        <v>62</v>
      </c>
      <c r="C16" s="24">
        <v>0.5</v>
      </c>
      <c r="D16" s="21">
        <v>0.64</v>
      </c>
      <c r="E16" s="157">
        <v>0.57999999999999996</v>
      </c>
      <c r="F16" s="21">
        <f>Resources!N24</f>
        <v>0.50790284530258378</v>
      </c>
      <c r="G16" s="21">
        <v>0.2</v>
      </c>
      <c r="H16" s="21">
        <v>0.27</v>
      </c>
      <c r="I16" s="21">
        <f>Resources!N25</f>
        <v>0.19862121455557336</v>
      </c>
      <c r="J16" s="21">
        <v>0.33</v>
      </c>
      <c r="K16" s="21">
        <v>0.61</v>
      </c>
      <c r="L16" s="21">
        <f>Resources!N26</f>
        <v>0.51153586927805084</v>
      </c>
      <c r="M16" s="21"/>
      <c r="N16" s="21"/>
      <c r="O16" s="21" t="e">
        <f>#N/A</f>
        <v>#N/A</v>
      </c>
      <c r="P16" s="21"/>
      <c r="Q16" s="21"/>
      <c r="R16" s="21" t="e">
        <f>#N/A</f>
        <v>#N/A</v>
      </c>
      <c r="S16" s="21"/>
      <c r="T16" s="21"/>
      <c r="U16" s="21" t="e">
        <f>#N/A</f>
        <v>#N/A</v>
      </c>
      <c r="V16" s="21">
        <v>0.47</v>
      </c>
      <c r="W16" s="21">
        <v>0.36</v>
      </c>
      <c r="X16" s="21">
        <f>Resources!N27</f>
        <v>0.45237610896714958</v>
      </c>
      <c r="Y16" s="181"/>
    </row>
    <row r="17" spans="1:6" x14ac:dyDescent="0.15">
      <c r="D17" s="148"/>
      <c r="F17" s="1"/>
    </row>
    <row r="18" spans="1:6" x14ac:dyDescent="0.15">
      <c r="F18" s="1"/>
    </row>
    <row r="23" spans="1:6" x14ac:dyDescent="0.15">
      <c r="A23" t="s">
        <v>63</v>
      </c>
      <c r="B23" s="28" t="s">
        <v>202</v>
      </c>
    </row>
    <row r="24" spans="1:6" x14ac:dyDescent="0.15">
      <c r="A24" s="1" t="s">
        <v>195</v>
      </c>
      <c r="B24" s="28" t="s">
        <v>197</v>
      </c>
    </row>
    <row r="25" spans="1:6" x14ac:dyDescent="0.15">
      <c r="B25" s="28"/>
    </row>
  </sheetData>
  <mergeCells count="16">
    <mergeCell ref="H2:J2"/>
    <mergeCell ref="H3:J3"/>
    <mergeCell ref="H4:J4"/>
    <mergeCell ref="H5:J5"/>
    <mergeCell ref="H6:J6"/>
    <mergeCell ref="A9:A10"/>
    <mergeCell ref="B9:B10"/>
    <mergeCell ref="C9:C10"/>
    <mergeCell ref="D9:F9"/>
    <mergeCell ref="G9:I9"/>
    <mergeCell ref="Y9:Y10"/>
    <mergeCell ref="J9:L9"/>
    <mergeCell ref="M9:O9"/>
    <mergeCell ref="P9:R9"/>
    <mergeCell ref="S9:U9"/>
    <mergeCell ref="V9:X9"/>
  </mergeCells>
  <phoneticPr fontId="8" type="noConversion"/>
  <conditionalFormatting sqref="G11:I12 J12:K12 L11:X12 D11">
    <cfRule type="cellIs" dxfId="38" priority="4" stopIfTrue="1" operator="greaterThanOrEqual">
      <formula>1</formula>
    </cfRule>
    <cfRule type="cellIs" dxfId="37" priority="5" stopIfTrue="1" operator="greaterThanOrEqual">
      <formula>0.95</formula>
    </cfRule>
    <cfRule type="cellIs" dxfId="36" priority="6" stopIfTrue="1" operator="lessThan">
      <formula>0.95</formula>
    </cfRule>
  </conditionalFormatting>
  <conditionalFormatting sqref="J11:K11 D14 G13:X14">
    <cfRule type="cellIs" dxfId="35" priority="7" stopIfTrue="1" operator="greaterThanOrEqual">
      <formula>0.95</formula>
    </cfRule>
    <cfRule type="cellIs" dxfId="34" priority="8" stopIfTrue="1" operator="greaterThanOrEqual">
      <formula>0.9</formula>
    </cfRule>
    <cfRule type="cellIs" dxfId="33" priority="9" stopIfTrue="1" operator="lessThan">
      <formula>0.9</formula>
    </cfRule>
  </conditionalFormatting>
  <conditionalFormatting sqref="G15:X16">
    <cfRule type="cellIs" dxfId="32" priority="10" stopIfTrue="1" operator="greaterThanOrEqual">
      <formula>0.5</formula>
    </cfRule>
    <cfRule type="cellIs" dxfId="31" priority="11" stopIfTrue="1" operator="greaterThanOrEqual">
      <formula>0.4</formula>
    </cfRule>
    <cfRule type="cellIs" dxfId="30" priority="12" stopIfTrue="1" operator="lessThan">
      <formula>0.4</formula>
    </cfRule>
  </conditionalFormatting>
  <conditionalFormatting sqref="D12:F12">
    <cfRule type="cellIs" dxfId="29" priority="13" stopIfTrue="1" operator="greaterThanOrEqual">
      <formula>1</formula>
    </cfRule>
    <cfRule type="cellIs" dxfId="28" priority="14" stopIfTrue="1" operator="greaterThanOrEqual">
      <formula>0.95</formula>
    </cfRule>
    <cfRule type="cellIs" dxfId="27" priority="15" stopIfTrue="1" operator="lessThan">
      <formula>0.95</formula>
    </cfRule>
  </conditionalFormatting>
  <conditionalFormatting sqref="E13:F14">
    <cfRule type="cellIs" dxfId="26" priority="16" stopIfTrue="1" operator="greaterThanOrEqual">
      <formula>0.95</formula>
    </cfRule>
    <cfRule type="cellIs" dxfId="25" priority="17" stopIfTrue="1" operator="greaterThanOrEqual">
      <formula>0.9</formula>
    </cfRule>
    <cfRule type="cellIs" dxfId="24" priority="18" stopIfTrue="1" operator="lessThan">
      <formula>0.9</formula>
    </cfRule>
  </conditionalFormatting>
  <conditionalFormatting sqref="D15:F16">
    <cfRule type="cellIs" dxfId="23" priority="19" stopIfTrue="1" operator="greaterThanOrEqual">
      <formula>0.5</formula>
    </cfRule>
    <cfRule type="cellIs" dxfId="22" priority="20" stopIfTrue="1" operator="greaterThanOrEqual">
      <formula>0.4</formula>
    </cfRule>
    <cfRule type="cellIs" dxfId="21" priority="21" stopIfTrue="1" operator="lessThan">
      <formula>0.4</formula>
    </cfRule>
  </conditionalFormatting>
  <conditionalFormatting sqref="E11:F11">
    <cfRule type="cellIs" dxfId="20" priority="22" stopIfTrue="1" operator="greaterThanOrEqual">
      <formula>1</formula>
    </cfRule>
    <cfRule type="cellIs" dxfId="19" priority="23" stopIfTrue="1" operator="greaterThanOrEqual">
      <formula>0.95</formula>
    </cfRule>
    <cfRule type="cellIs" dxfId="18" priority="24" stopIfTrue="1" operator="lessThan">
      <formula>0.95</formula>
    </cfRule>
  </conditionalFormatting>
  <conditionalFormatting sqref="D13">
    <cfRule type="cellIs" dxfId="17" priority="1" stopIfTrue="1" operator="greaterThanOrEqual">
      <formula>0.95</formula>
    </cfRule>
    <cfRule type="cellIs" dxfId="16" priority="2" stopIfTrue="1" operator="greaterThanOrEqual">
      <formula>0.9</formula>
    </cfRule>
    <cfRule type="cellIs" dxfId="15" priority="3" stopIfTrue="1" operator="lessThan">
      <formula>0.9</formula>
    </cfRule>
  </conditionalFormatting>
  <hyperlinks>
    <hyperlink ref="B24" r:id="rId1"/>
  </hyperlinks>
  <pageMargins left="0.75" right="0.75" top="1" bottom="1" header="0.51180555555555551" footer="0.5118055555555555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S52"/>
  <sheetViews>
    <sheetView tabSelected="1" topLeftCell="B1" zoomScale="90" zoomScaleNormal="90" zoomScalePageLayoutView="90" workbookViewId="0">
      <selection activeCell="R15" sqref="R15"/>
    </sheetView>
  </sheetViews>
  <sheetFormatPr baseColWidth="10" defaultColWidth="7.6640625" defaultRowHeight="13" x14ac:dyDescent="0.15"/>
  <cols>
    <col min="1" max="1" width="13.83203125" style="1" customWidth="1"/>
    <col min="2" max="2" width="9.5" style="1" customWidth="1"/>
    <col min="3" max="3" width="12.5" style="1" customWidth="1"/>
    <col min="4" max="4" width="11.6640625" style="1" customWidth="1"/>
    <col min="5" max="5" width="12.5" style="1" customWidth="1"/>
    <col min="6" max="6" width="12.6640625" style="1" customWidth="1"/>
    <col min="7" max="7" width="19" style="1" customWidth="1"/>
    <col min="8" max="8" width="20" style="1" customWidth="1"/>
    <col min="9" max="9" width="13.1640625" style="1" customWidth="1"/>
    <col min="10" max="10" width="13.6640625" style="1" customWidth="1"/>
    <col min="11" max="11" width="12.5" style="1" customWidth="1"/>
    <col min="12" max="12" width="13.6640625" style="1" customWidth="1"/>
    <col min="13" max="13" width="12" style="1" bestFit="1" customWidth="1"/>
    <col min="14" max="14" width="10.6640625" style="1" customWidth="1"/>
    <col min="15" max="15" width="15.6640625" style="1" customWidth="1"/>
    <col min="16" max="16" width="12.83203125" style="1" customWidth="1"/>
    <col min="17" max="17" width="12" style="1" customWidth="1"/>
    <col min="18" max="18" width="13.1640625" style="1" customWidth="1"/>
    <col min="19" max="19" width="12.5" style="1" customWidth="1"/>
    <col min="20" max="20" width="10.33203125" style="1" customWidth="1"/>
    <col min="21" max="16384" width="7.6640625" style="1"/>
  </cols>
  <sheetData>
    <row r="2" spans="1:19" x14ac:dyDescent="0.15">
      <c r="A2" s="202" t="s">
        <v>138</v>
      </c>
      <c r="B2" s="202"/>
      <c r="C2" s="202"/>
      <c r="D2" s="29"/>
    </row>
    <row r="3" spans="1:19" x14ac:dyDescent="0.15">
      <c r="A3" s="6" t="s">
        <v>164</v>
      </c>
      <c r="B3" s="217" t="str">
        <f>Metrics!B3</f>
        <v>Scotgrid</v>
      </c>
      <c r="C3" s="217"/>
      <c r="D3" s="29"/>
    </row>
    <row r="4" spans="1:19" x14ac:dyDescent="0.15">
      <c r="A4" s="6" t="s">
        <v>167</v>
      </c>
      <c r="B4" s="218" t="str">
        <f>Metrics!B4</f>
        <v>Q116</v>
      </c>
      <c r="C4" s="218"/>
      <c r="D4" s="29"/>
      <c r="I4" s="30"/>
    </row>
    <row r="5" spans="1:19" x14ac:dyDescent="0.15">
      <c r="A5" s="10" t="s">
        <v>169</v>
      </c>
      <c r="B5" s="219" t="str">
        <f>Metrics!B5</f>
        <v>Gareth Roy</v>
      </c>
      <c r="C5" s="219"/>
      <c r="D5" s="29"/>
      <c r="I5" s="30"/>
      <c r="O5" s="31"/>
    </row>
    <row r="6" spans="1:19" x14ac:dyDescent="0.15">
      <c r="I6" s="30"/>
    </row>
    <row r="9" spans="1:19" ht="14" thickBot="1" x14ac:dyDescent="0.2">
      <c r="A9" s="32" t="s">
        <v>170</v>
      </c>
    </row>
    <row r="10" spans="1:19" ht="49.5" customHeight="1" x14ac:dyDescent="0.15">
      <c r="A10" s="192" t="s">
        <v>171</v>
      </c>
      <c r="B10" s="193" t="s">
        <v>172</v>
      </c>
      <c r="C10" s="194" t="s">
        <v>173</v>
      </c>
      <c r="D10" s="194"/>
      <c r="E10" s="194" t="s">
        <v>174</v>
      </c>
      <c r="F10" s="194" t="s">
        <v>191</v>
      </c>
      <c r="G10" s="195" t="s">
        <v>192</v>
      </c>
      <c r="I10" s="212" t="s">
        <v>36</v>
      </c>
      <c r="J10" s="212"/>
      <c r="K10" s="212"/>
      <c r="L10" s="212"/>
      <c r="M10" s="212"/>
      <c r="N10" s="34"/>
      <c r="O10" s="212" t="s">
        <v>244</v>
      </c>
      <c r="P10" s="212"/>
      <c r="Q10" s="212"/>
      <c r="R10" s="212"/>
      <c r="S10" s="212"/>
    </row>
    <row r="11" spans="1:19" x14ac:dyDescent="0.15">
      <c r="A11" s="197" t="s">
        <v>37</v>
      </c>
      <c r="B11" s="196" t="s">
        <v>215</v>
      </c>
      <c r="C11" s="196" t="s">
        <v>56</v>
      </c>
      <c r="D11" s="196"/>
      <c r="E11" s="196" t="s">
        <v>208</v>
      </c>
      <c r="F11" s="196" t="s">
        <v>208</v>
      </c>
      <c r="G11" s="198" t="s">
        <v>38</v>
      </c>
      <c r="I11" s="36" t="s">
        <v>171</v>
      </c>
      <c r="J11" s="37">
        <v>42370</v>
      </c>
      <c r="K11" s="37">
        <v>42401</v>
      </c>
      <c r="L11" s="37">
        <v>42430</v>
      </c>
      <c r="M11" s="38" t="s">
        <v>39</v>
      </c>
      <c r="O11" s="39" t="s">
        <v>171</v>
      </c>
      <c r="P11" s="37">
        <f>J11</f>
        <v>42370</v>
      </c>
      <c r="Q11" s="37">
        <f t="shared" ref="Q11:R11" si="0">K11</f>
        <v>42401</v>
      </c>
      <c r="R11" s="37">
        <f t="shared" si="0"/>
        <v>42430</v>
      </c>
      <c r="S11" s="40" t="s">
        <v>39</v>
      </c>
    </row>
    <row r="12" spans="1:19" ht="14" thickBot="1" x14ac:dyDescent="0.2">
      <c r="A12" s="197" t="s">
        <v>40</v>
      </c>
      <c r="B12" s="196" t="s">
        <v>215</v>
      </c>
      <c r="C12" s="196" t="s">
        <v>215</v>
      </c>
      <c r="D12" s="196"/>
      <c r="E12" s="196" t="s">
        <v>82</v>
      </c>
      <c r="F12" s="196" t="s">
        <v>149</v>
      </c>
      <c r="G12" s="198" t="s">
        <v>83</v>
      </c>
      <c r="I12" s="44" t="str">
        <f t="shared" ref="I12:I17" si="1">$A11</f>
        <v>DURHAM</v>
      </c>
      <c r="J12" s="159">
        <v>6401766</v>
      </c>
      <c r="K12" s="159">
        <v>12334285</v>
      </c>
      <c r="L12" s="154">
        <v>12657111</v>
      </c>
      <c r="M12" s="154">
        <f>SUM(J12:L12)</f>
        <v>31393162</v>
      </c>
      <c r="O12" s="40" t="str">
        <f t="shared" ref="O12:O17" si="2">$A11</f>
        <v>DURHAM</v>
      </c>
      <c r="P12" s="160">
        <v>7617044</v>
      </c>
      <c r="Q12" s="159">
        <v>14822992</v>
      </c>
      <c r="R12" s="159">
        <v>17603020</v>
      </c>
      <c r="S12" s="46">
        <f>SUM(P12:R12)</f>
        <v>40043056</v>
      </c>
    </row>
    <row r="13" spans="1:19" ht="14" thickBot="1" x14ac:dyDescent="0.2">
      <c r="A13" s="199" t="s">
        <v>41</v>
      </c>
      <c r="B13" s="200" t="s">
        <v>215</v>
      </c>
      <c r="C13" s="200" t="s">
        <v>215</v>
      </c>
      <c r="D13" s="200"/>
      <c r="E13" s="200" t="s">
        <v>42</v>
      </c>
      <c r="F13" s="200" t="s">
        <v>67</v>
      </c>
      <c r="G13" s="201" t="s">
        <v>38</v>
      </c>
      <c r="I13" s="47" t="str">
        <f t="shared" si="1"/>
        <v>ECDF</v>
      </c>
      <c r="J13" s="159">
        <v>3850885</v>
      </c>
      <c r="K13" s="159">
        <v>923260</v>
      </c>
      <c r="L13" s="159">
        <v>1492020</v>
      </c>
      <c r="M13" s="149">
        <f t="shared" ref="M13:M19" si="3">SUM(J13:L13)</f>
        <v>6266165</v>
      </c>
      <c r="O13" s="40" t="str">
        <f t="shared" si="2"/>
        <v>ECDF</v>
      </c>
      <c r="P13" s="159">
        <v>4871758</v>
      </c>
      <c r="Q13" s="159">
        <v>1143705</v>
      </c>
      <c r="R13" s="159">
        <v>1781382</v>
      </c>
      <c r="S13" s="46">
        <f t="shared" ref="S13:S18" si="4">SUM(P13:R13)</f>
        <v>7796845</v>
      </c>
    </row>
    <row r="14" spans="1:19" ht="14" thickBot="1" x14ac:dyDescent="0.2">
      <c r="A14" s="188"/>
      <c r="B14" s="35"/>
      <c r="C14" s="35"/>
      <c r="D14" s="35"/>
      <c r="E14" s="35"/>
      <c r="F14" s="35"/>
      <c r="G14" s="189"/>
      <c r="I14" s="47" t="str">
        <f t="shared" si="1"/>
        <v>GLASGOW</v>
      </c>
      <c r="J14" s="159">
        <v>11639409</v>
      </c>
      <c r="K14" s="159">
        <v>15284822</v>
      </c>
      <c r="L14" s="159">
        <v>12621097</v>
      </c>
      <c r="M14" s="46">
        <f>SUM(J14:L14)</f>
        <v>39545328</v>
      </c>
      <c r="O14" s="40" t="str">
        <f t="shared" si="2"/>
        <v>GLASGOW</v>
      </c>
      <c r="P14" s="159">
        <v>14519181</v>
      </c>
      <c r="Q14" s="159">
        <v>18358004</v>
      </c>
      <c r="R14" s="159">
        <v>18152220</v>
      </c>
      <c r="S14" s="46">
        <f>SUM(P14:R14)</f>
        <v>51029405</v>
      </c>
    </row>
    <row r="15" spans="1:19" ht="14" thickBot="1" x14ac:dyDescent="0.2">
      <c r="A15" s="188"/>
      <c r="B15" s="35"/>
      <c r="C15" s="35"/>
      <c r="D15" s="35"/>
      <c r="E15" s="35"/>
      <c r="F15" s="35"/>
      <c r="G15" s="189"/>
      <c r="I15" s="47">
        <f t="shared" si="1"/>
        <v>0</v>
      </c>
      <c r="M15" s="45">
        <f t="shared" si="3"/>
        <v>0</v>
      </c>
      <c r="O15" s="40">
        <f t="shared" si="2"/>
        <v>0</v>
      </c>
      <c r="S15" s="46">
        <f t="shared" si="4"/>
        <v>0</v>
      </c>
    </row>
    <row r="16" spans="1:19" ht="14" thickBot="1" x14ac:dyDescent="0.2">
      <c r="A16" s="188"/>
      <c r="B16" s="35"/>
      <c r="C16" s="35"/>
      <c r="D16" s="35"/>
      <c r="E16" s="35"/>
      <c r="F16" s="35"/>
      <c r="G16" s="189"/>
      <c r="I16" s="47">
        <f t="shared" si="1"/>
        <v>0</v>
      </c>
      <c r="M16" s="46">
        <f t="shared" si="3"/>
        <v>0</v>
      </c>
      <c r="O16" s="40">
        <f t="shared" si="2"/>
        <v>0</v>
      </c>
      <c r="S16" s="48">
        <f t="shared" si="4"/>
        <v>0</v>
      </c>
    </row>
    <row r="17" spans="1:19" ht="14" thickBot="1" x14ac:dyDescent="0.2">
      <c r="A17" s="190"/>
      <c r="B17" s="35"/>
      <c r="C17" s="35"/>
      <c r="D17" s="35"/>
      <c r="E17" s="35"/>
      <c r="F17" s="35"/>
      <c r="G17" s="189"/>
      <c r="I17" s="47">
        <f t="shared" si="1"/>
        <v>0</v>
      </c>
      <c r="M17" s="45">
        <f t="shared" si="3"/>
        <v>0</v>
      </c>
      <c r="O17" s="40">
        <f t="shared" si="2"/>
        <v>0</v>
      </c>
      <c r="S17" s="46">
        <f t="shared" si="4"/>
        <v>0</v>
      </c>
    </row>
    <row r="18" spans="1:19" x14ac:dyDescent="0.15">
      <c r="A18" s="191"/>
      <c r="B18" s="77"/>
      <c r="C18" s="77"/>
      <c r="D18" s="77"/>
      <c r="E18" s="77"/>
      <c r="F18" s="77"/>
      <c r="G18" s="77"/>
      <c r="I18" s="50"/>
      <c r="J18" s="42"/>
      <c r="K18" s="42"/>
      <c r="L18" s="42"/>
      <c r="M18" s="46">
        <f t="shared" si="3"/>
        <v>0</v>
      </c>
      <c r="O18" s="40"/>
      <c r="P18" s="42"/>
      <c r="Q18" s="42"/>
      <c r="R18" s="42"/>
      <c r="S18" s="46">
        <f t="shared" si="4"/>
        <v>0</v>
      </c>
    </row>
    <row r="19" spans="1:19" x14ac:dyDescent="0.15">
      <c r="I19" s="40" t="s">
        <v>43</v>
      </c>
      <c r="J19" s="45">
        <f>SUM(J12:J17)</f>
        <v>21892060</v>
      </c>
      <c r="K19" s="45">
        <f>SUM(K12:K17)</f>
        <v>28542367</v>
      </c>
      <c r="L19" s="45">
        <f>SUM(L12:L17)</f>
        <v>26770228</v>
      </c>
      <c r="M19" s="46">
        <f t="shared" si="3"/>
        <v>77204655</v>
      </c>
      <c r="O19" s="40" t="s">
        <v>39</v>
      </c>
      <c r="P19" s="46">
        <f>SUM(P12:P18)</f>
        <v>27007983</v>
      </c>
      <c r="Q19" s="46">
        <f>SUM(Q12:Q18)</f>
        <v>34324701</v>
      </c>
      <c r="R19" s="46">
        <f>SUM(R12:R18)</f>
        <v>37536622</v>
      </c>
      <c r="S19" s="46">
        <f>SUM(S12:S18)</f>
        <v>98869306</v>
      </c>
    </row>
    <row r="20" spans="1:19" x14ac:dyDescent="0.15">
      <c r="A20" s="32" t="s">
        <v>139</v>
      </c>
    </row>
    <row r="21" spans="1:19" ht="13.5" customHeight="1" x14ac:dyDescent="0.15"/>
    <row r="22" spans="1:19" ht="28.5" customHeight="1" x14ac:dyDescent="0.15">
      <c r="A22" s="33"/>
      <c r="B22" s="213" t="s">
        <v>142</v>
      </c>
      <c r="C22" s="213"/>
      <c r="D22" s="214" t="s">
        <v>214</v>
      </c>
      <c r="E22" s="214"/>
      <c r="F22" s="215" t="s">
        <v>143</v>
      </c>
      <c r="G22" s="215"/>
      <c r="H22" s="215"/>
      <c r="I22" s="215"/>
      <c r="J22" s="215"/>
      <c r="K22" s="215"/>
      <c r="L22" s="215"/>
      <c r="M22" s="215"/>
      <c r="N22" s="215"/>
      <c r="O22" s="215"/>
    </row>
    <row r="23" spans="1:19" ht="52" x14ac:dyDescent="0.15">
      <c r="A23" s="51" t="s">
        <v>171</v>
      </c>
      <c r="B23" s="52" t="s">
        <v>144</v>
      </c>
      <c r="C23" s="53" t="s">
        <v>45</v>
      </c>
      <c r="D23" s="54" t="s">
        <v>46</v>
      </c>
      <c r="E23" s="55" t="s">
        <v>45</v>
      </c>
      <c r="F23" s="56" t="s">
        <v>47</v>
      </c>
      <c r="G23" s="56" t="s">
        <v>48</v>
      </c>
      <c r="H23" s="56" t="s">
        <v>49</v>
      </c>
      <c r="I23" s="56" t="s">
        <v>21</v>
      </c>
      <c r="J23" s="56" t="s">
        <v>22</v>
      </c>
      <c r="K23" s="56" t="s">
        <v>124</v>
      </c>
      <c r="L23" s="56" t="s">
        <v>125</v>
      </c>
      <c r="M23" s="56" t="s">
        <v>64</v>
      </c>
      <c r="N23" s="56" t="s">
        <v>106</v>
      </c>
      <c r="O23" s="56" t="s">
        <v>107</v>
      </c>
    </row>
    <row r="24" spans="1:19" ht="14" thickBot="1" x14ac:dyDescent="0.2">
      <c r="A24" s="57" t="str">
        <f>A11</f>
        <v>DURHAM</v>
      </c>
      <c r="B24" s="58">
        <v>28301</v>
      </c>
      <c r="C24" s="58">
        <v>240.417</v>
      </c>
      <c r="D24" s="59">
        <v>920</v>
      </c>
      <c r="E24" s="60">
        <v>28</v>
      </c>
      <c r="F24" s="61">
        <f t="shared" ref="F24:G26" si="5">B24/D24</f>
        <v>30.76195652173913</v>
      </c>
      <c r="G24" s="61">
        <f t="shared" si="5"/>
        <v>8.5863214285714289</v>
      </c>
      <c r="H24" s="62">
        <f>(B24/$B$27)</f>
        <v>0.36216842924272363</v>
      </c>
      <c r="I24" s="62">
        <f>(C24/$C$27)</f>
        <v>5.9891485497769174E-2</v>
      </c>
      <c r="J24" s="63">
        <f>M12</f>
        <v>31393162</v>
      </c>
      <c r="K24" s="62">
        <f>J24/$J$27</f>
        <v>0.40662265766228733</v>
      </c>
      <c r="L24" s="46">
        <v>2184</v>
      </c>
      <c r="M24" s="46">
        <f>L24*B24</f>
        <v>61809384</v>
      </c>
      <c r="N24" s="62">
        <f>J24/M24</f>
        <v>0.50790284530258378</v>
      </c>
      <c r="O24" s="62">
        <f>S12/M24</f>
        <v>0.64784751778144234</v>
      </c>
    </row>
    <row r="25" spans="1:19" ht="14" thickBot="1" x14ac:dyDescent="0.2">
      <c r="A25" s="57" t="str">
        <f>A12</f>
        <v>ECDF</v>
      </c>
      <c r="B25" s="58">
        <v>14445.2</v>
      </c>
      <c r="C25" s="58">
        <f>D36+D35</f>
        <v>1185.7930000000001</v>
      </c>
      <c r="D25" s="64">
        <v>3077</v>
      </c>
      <c r="E25" s="65">
        <v>331</v>
      </c>
      <c r="F25" s="61">
        <f t="shared" si="5"/>
        <v>4.694572635684108</v>
      </c>
      <c r="G25" s="61">
        <f t="shared" si="5"/>
        <v>3.5824561933534746</v>
      </c>
      <c r="H25" s="62">
        <f>(B25/$B$27)</f>
        <v>0.18485549606363702</v>
      </c>
      <c r="I25" s="62">
        <f>(C25/$C$27)</f>
        <v>0.29539884560100249</v>
      </c>
      <c r="J25" s="63">
        <f>M13</f>
        <v>6266165</v>
      </c>
      <c r="K25" s="62">
        <f>J25/$J$27</f>
        <v>8.1163046451020349E-2</v>
      </c>
      <c r="L25" s="46">
        <v>2184</v>
      </c>
      <c r="M25" s="46">
        <f>L25*B25</f>
        <v>31548316.800000001</v>
      </c>
      <c r="N25" s="62">
        <f>J25/M25</f>
        <v>0.19862121455557336</v>
      </c>
      <c r="O25" s="62">
        <f>S13/M25</f>
        <v>0.24713980937328484</v>
      </c>
    </row>
    <row r="26" spans="1:19" ht="14" thickBot="1" x14ac:dyDescent="0.2">
      <c r="A26" s="66" t="str">
        <f>A13</f>
        <v>GLASGOW</v>
      </c>
      <c r="B26" s="58">
        <v>35397</v>
      </c>
      <c r="C26" s="58">
        <v>2588</v>
      </c>
      <c r="D26" s="67">
        <v>8287</v>
      </c>
      <c r="E26" s="68">
        <v>840</v>
      </c>
      <c r="F26" s="61">
        <f t="shared" si="5"/>
        <v>4.2713889224085921</v>
      </c>
      <c r="G26" s="61">
        <f t="shared" si="5"/>
        <v>3.0809523809523811</v>
      </c>
      <c r="H26" s="62">
        <f>(B26/$B$27)</f>
        <v>0.45297607469363937</v>
      </c>
      <c r="I26" s="62">
        <f>(C26/$C$27)</f>
        <v>0.64470966890122838</v>
      </c>
      <c r="J26" s="63">
        <f>M14</f>
        <v>39545328</v>
      </c>
      <c r="K26" s="62">
        <f>J26/$J$27</f>
        <v>0.51221429588669232</v>
      </c>
      <c r="L26" s="46">
        <v>2184</v>
      </c>
      <c r="M26" s="46">
        <f>L26*B26</f>
        <v>77307048</v>
      </c>
      <c r="N26" s="62">
        <f>J26/M26</f>
        <v>0.51153586927805084</v>
      </c>
      <c r="O26" s="62">
        <f>S14/M26</f>
        <v>0.66008735710617228</v>
      </c>
    </row>
    <row r="27" spans="1:19" x14ac:dyDescent="0.15">
      <c r="A27" s="69" t="s">
        <v>108</v>
      </c>
      <c r="B27" s="70">
        <f>SUM(B24:B26)</f>
        <v>78143.199999999997</v>
      </c>
      <c r="C27" s="71">
        <f>SUM(C24:C26)</f>
        <v>4014.21</v>
      </c>
      <c r="D27" s="72">
        <f>SUM(D24:D26)</f>
        <v>12284</v>
      </c>
      <c r="E27" s="73">
        <f>SUM(E24:E26)</f>
        <v>1199</v>
      </c>
      <c r="F27" s="61">
        <f>B27/D27</f>
        <v>6.3613806577661993</v>
      </c>
      <c r="G27" s="61">
        <f>C27/E27</f>
        <v>3.3479649708090076</v>
      </c>
      <c r="H27" s="62">
        <f>(B27/$B$27)</f>
        <v>1</v>
      </c>
      <c r="I27" s="62">
        <f>(C27/$C$27)</f>
        <v>1</v>
      </c>
      <c r="J27" s="45">
        <f>SUM(J24:J26)</f>
        <v>77204655</v>
      </c>
      <c r="K27" s="62">
        <f>J27/$J$27</f>
        <v>1</v>
      </c>
      <c r="L27" s="46">
        <f>$L$24</f>
        <v>2184</v>
      </c>
      <c r="M27" s="46">
        <f>L27*B27</f>
        <v>170664748.79999998</v>
      </c>
      <c r="N27" s="62">
        <f>J27/M27</f>
        <v>0.45237610896714958</v>
      </c>
      <c r="O27" s="62">
        <f>S19/M27</f>
        <v>0.57931884993932625</v>
      </c>
    </row>
    <row r="29" spans="1:19" x14ac:dyDescent="0.15">
      <c r="B29" s="74" t="s">
        <v>177</v>
      </c>
      <c r="F29" s="75"/>
    </row>
    <row r="30" spans="1:19" x14ac:dyDescent="0.15">
      <c r="B30" s="76" t="s">
        <v>212</v>
      </c>
      <c r="K30" s="75" t="s">
        <v>178</v>
      </c>
      <c r="L30" s="216" t="s">
        <v>3</v>
      </c>
      <c r="M30" s="216"/>
      <c r="O30" s="30"/>
    </row>
    <row r="31" spans="1:19" x14ac:dyDescent="0.15">
      <c r="D31" s="77"/>
      <c r="E31" s="77"/>
      <c r="F31" s="78"/>
      <c r="G31" s="30"/>
      <c r="H31" s="30"/>
      <c r="K31" s="75" t="s">
        <v>4</v>
      </c>
      <c r="L31" s="1">
        <v>2184</v>
      </c>
    </row>
    <row r="32" spans="1:19" x14ac:dyDescent="0.15">
      <c r="A32" s="79" t="s">
        <v>171</v>
      </c>
      <c r="B32" s="211" t="s">
        <v>5</v>
      </c>
      <c r="C32" s="211"/>
      <c r="D32" s="211"/>
      <c r="E32" s="75" t="s">
        <v>213</v>
      </c>
      <c r="F32" s="80"/>
      <c r="G32" s="30"/>
      <c r="H32" s="30"/>
      <c r="K32" s="75" t="s">
        <v>131</v>
      </c>
      <c r="L32" s="1">
        <v>2208</v>
      </c>
    </row>
    <row r="33" spans="1:16" ht="14" thickBot="1" x14ac:dyDescent="0.2">
      <c r="A33" s="79"/>
      <c r="B33" s="81" t="s">
        <v>132</v>
      </c>
      <c r="C33" s="81" t="s">
        <v>133</v>
      </c>
      <c r="D33" s="81" t="s">
        <v>134</v>
      </c>
      <c r="E33" s="81" t="s">
        <v>135</v>
      </c>
      <c r="F33" s="82"/>
      <c r="K33" s="75" t="s">
        <v>136</v>
      </c>
      <c r="L33" s="1">
        <v>2208</v>
      </c>
    </row>
    <row r="34" spans="1:16" ht="14" thickBot="1" x14ac:dyDescent="0.2">
      <c r="A34" s="79" t="str">
        <f>A11</f>
        <v>DURHAM</v>
      </c>
      <c r="B34" s="79">
        <v>264</v>
      </c>
      <c r="C34" s="152">
        <v>28301</v>
      </c>
      <c r="D34" s="153">
        <v>240.417</v>
      </c>
      <c r="E34" s="150">
        <v>2419200</v>
      </c>
      <c r="F34" s="82" t="str">
        <f>A11</f>
        <v>DURHAM</v>
      </c>
      <c r="N34" s="34"/>
    </row>
    <row r="35" spans="1:16" ht="14" thickBot="1" x14ac:dyDescent="0.2">
      <c r="A35" s="79" t="str">
        <f>A12</f>
        <v>ECDF</v>
      </c>
      <c r="B35" s="79">
        <v>568</v>
      </c>
      <c r="C35" s="152">
        <f t="shared" ref="C35" si="6">4*E35/1000</f>
        <v>43249.023999999998</v>
      </c>
      <c r="D35" s="153">
        <v>945.79300000000001</v>
      </c>
      <c r="E35" s="150">
        <v>10812256</v>
      </c>
      <c r="F35" s="82" t="str">
        <f>A12</f>
        <v>ECDF</v>
      </c>
      <c r="G35" s="75" t="s">
        <v>221</v>
      </c>
    </row>
    <row r="36" spans="1:16" ht="14" thickBot="1" x14ac:dyDescent="0.2">
      <c r="A36" s="79" t="s">
        <v>220</v>
      </c>
      <c r="B36" s="79">
        <v>0</v>
      </c>
      <c r="C36" s="152">
        <v>0</v>
      </c>
      <c r="D36" s="153">
        <v>240</v>
      </c>
      <c r="E36" s="150">
        <v>0</v>
      </c>
      <c r="F36" s="82" t="s">
        <v>220</v>
      </c>
    </row>
    <row r="37" spans="1:16" ht="14" thickBot="1" x14ac:dyDescent="0.2">
      <c r="A37" s="79" t="str">
        <f>A13</f>
        <v>GLASGOW</v>
      </c>
      <c r="B37" s="79">
        <v>573</v>
      </c>
      <c r="C37" s="152">
        <v>35397</v>
      </c>
      <c r="D37" s="153">
        <v>2588</v>
      </c>
      <c r="E37" s="150">
        <v>8469816</v>
      </c>
      <c r="F37" s="82" t="str">
        <f>A13</f>
        <v>GLASGOW</v>
      </c>
    </row>
    <row r="38" spans="1:16" x14ac:dyDescent="0.15">
      <c r="A38" s="79" t="s">
        <v>108</v>
      </c>
      <c r="B38" s="79"/>
      <c r="C38" s="151"/>
      <c r="D38" s="70"/>
      <c r="E38" s="70"/>
    </row>
    <row r="40" spans="1:16" x14ac:dyDescent="0.15">
      <c r="A40" s="75" t="s">
        <v>113</v>
      </c>
    </row>
    <row r="41" spans="1:16" x14ac:dyDescent="0.15">
      <c r="A41" s="75" t="s">
        <v>57</v>
      </c>
    </row>
    <row r="46" spans="1:16" ht="25" x14ac:dyDescent="0.25">
      <c r="M46" s="83"/>
      <c r="N46" s="83"/>
      <c r="O46" s="83"/>
      <c r="P46" s="83"/>
    </row>
    <row r="52" spans="7:7" x14ac:dyDescent="0.15">
      <c r="G52" s="75"/>
    </row>
  </sheetData>
  <mergeCells count="11">
    <mergeCell ref="A2:C2"/>
    <mergeCell ref="B3:C3"/>
    <mergeCell ref="B4:C4"/>
    <mergeCell ref="B5:C5"/>
    <mergeCell ref="I10:M10"/>
    <mergeCell ref="B32:D32"/>
    <mergeCell ref="O10:S10"/>
    <mergeCell ref="B22:C22"/>
    <mergeCell ref="D22:E22"/>
    <mergeCell ref="F22:O22"/>
    <mergeCell ref="L30:M30"/>
  </mergeCells>
  <phoneticPr fontId="8" type="noConversion"/>
  <conditionalFormatting sqref="C27">
    <cfRule type="cellIs" dxfId="14" priority="30" stopIfTrue="1" operator="greaterThanOrEqual">
      <formula>E27</formula>
    </cfRule>
    <cfRule type="cellIs" dxfId="13" priority="31" stopIfTrue="1" operator="lessThan">
      <formula>E27</formula>
    </cfRule>
  </conditionalFormatting>
  <conditionalFormatting sqref="F24:G27">
    <cfRule type="cellIs" dxfId="12" priority="32" stopIfTrue="1" operator="greaterThanOrEqual">
      <formula>1</formula>
    </cfRule>
    <cfRule type="cellIs" dxfId="11" priority="33" stopIfTrue="1" operator="greaterThanOrEqual">
      <formula>0.95</formula>
    </cfRule>
    <cfRule type="cellIs" dxfId="10" priority="34" stopIfTrue="1" operator="lessThan">
      <formula>0.95</formula>
    </cfRule>
  </conditionalFormatting>
  <conditionalFormatting sqref="C34:D35">
    <cfRule type="cellIs" dxfId="9" priority="1" stopIfTrue="1" operator="between">
      <formula>1.1*B24</formula>
      <formula>1.2*B24</formula>
    </cfRule>
    <cfRule type="cellIs" dxfId="8" priority="2" stopIfTrue="1" operator="between">
      <formula>0.9*B24</formula>
      <formula>0.8*B24</formula>
    </cfRule>
    <cfRule type="cellIs" dxfId="7" priority="3" stopIfTrue="1" operator="lessThan">
      <formula>0.8*B24</formula>
    </cfRule>
    <cfRule type="cellIs" dxfId="6" priority="4" stopIfTrue="1" operator="greaterThan">
      <formula>1.2*B24</formula>
    </cfRule>
  </conditionalFormatting>
  <conditionalFormatting sqref="C37:D37">
    <cfRule type="cellIs" dxfId="5" priority="39" stopIfTrue="1" operator="between">
      <formula>1.1*B26</formula>
      <formula>1.2*B26</formula>
    </cfRule>
    <cfRule type="cellIs" dxfId="4" priority="40" stopIfTrue="1" operator="between">
      <formula>0.9*B26</formula>
      <formula>0.8*B26</formula>
    </cfRule>
    <cfRule type="cellIs" dxfId="3" priority="41" stopIfTrue="1" operator="lessThan">
      <formula>0.8*B26</formula>
    </cfRule>
    <cfRule type="cellIs" dxfId="2" priority="42" stopIfTrue="1" operator="greaterThan">
      <formula>1.2*B26</formula>
    </cfRule>
  </conditionalFormatting>
  <pageMargins left="0.75" right="0.75" top="1" bottom="1" header="0.51180555555555551" footer="0.5118055555555555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AP37"/>
  <sheetViews>
    <sheetView topLeftCell="B1" zoomScale="90" zoomScaleNormal="90" zoomScalePageLayoutView="90" workbookViewId="0">
      <selection activeCell="S32" sqref="S32"/>
    </sheetView>
  </sheetViews>
  <sheetFormatPr baseColWidth="10" defaultColWidth="8.83203125" defaultRowHeight="13" x14ac:dyDescent="0.15"/>
  <cols>
    <col min="1" max="1" width="8.83203125" style="1"/>
    <col min="2" max="2" width="30.33203125" style="1" bestFit="1" customWidth="1"/>
    <col min="3" max="3" width="7.33203125" style="1" customWidth="1"/>
    <col min="4" max="4" width="5.83203125" style="1" customWidth="1"/>
    <col min="5" max="10" width="4.6640625" style="1" customWidth="1"/>
    <col min="11" max="11" width="7.6640625" style="1" customWidth="1"/>
    <col min="12" max="35" width="4.6640625" style="1" customWidth="1"/>
    <col min="36" max="36" width="5.83203125" style="1" customWidth="1"/>
    <col min="37" max="37" width="6" style="1" customWidth="1"/>
    <col min="38" max="38" width="5.33203125" style="1" customWidth="1"/>
    <col min="39" max="40" width="4.33203125" style="1" customWidth="1"/>
    <col min="41" max="16384" width="8.83203125" style="1"/>
  </cols>
  <sheetData>
    <row r="2" spans="2:42" x14ac:dyDescent="0.15">
      <c r="B2" s="202" t="s">
        <v>138</v>
      </c>
      <c r="C2" s="202"/>
      <c r="D2" s="202"/>
      <c r="E2" s="202"/>
      <c r="F2" s="202"/>
    </row>
    <row r="3" spans="2:42" x14ac:dyDescent="0.15">
      <c r="B3" s="84" t="s">
        <v>164</v>
      </c>
      <c r="C3" s="220" t="s">
        <v>58</v>
      </c>
      <c r="D3" s="220"/>
      <c r="E3" s="220"/>
      <c r="F3" s="220"/>
    </row>
    <row r="4" spans="2:42" x14ac:dyDescent="0.15">
      <c r="B4" s="6" t="s">
        <v>167</v>
      </c>
      <c r="C4" s="221" t="str">
        <f>Metrics!B4</f>
        <v>Q116</v>
      </c>
      <c r="D4" s="221"/>
      <c r="E4" s="221"/>
      <c r="F4" s="221"/>
    </row>
    <row r="5" spans="2:42" x14ac:dyDescent="0.15">
      <c r="B5" s="10" t="s">
        <v>169</v>
      </c>
      <c r="C5" s="219" t="str">
        <f>Metrics!B5</f>
        <v>Gareth Roy</v>
      </c>
      <c r="D5" s="219"/>
      <c r="E5" s="219"/>
      <c r="F5" s="219"/>
    </row>
    <row r="6" spans="2:42" x14ac:dyDescent="0.15">
      <c r="B6" s="85"/>
      <c r="C6" s="86"/>
      <c r="D6" s="87"/>
      <c r="E6" s="87"/>
      <c r="F6" s="87"/>
    </row>
    <row r="7" spans="2:42" x14ac:dyDescent="0.15">
      <c r="B7" s="85" t="s">
        <v>59</v>
      </c>
      <c r="D7" s="87"/>
      <c r="E7" s="87"/>
      <c r="F7" s="87"/>
    </row>
    <row r="8" spans="2:42" ht="14" thickBot="1" x14ac:dyDescent="0.2"/>
    <row r="9" spans="2:42" hidden="1" x14ac:dyDescent="0.15">
      <c r="B9" s="32" t="s">
        <v>116</v>
      </c>
    </row>
    <row r="10" spans="2:42" ht="75.75" customHeight="1" thickBot="1" x14ac:dyDescent="0.2">
      <c r="B10" s="17" t="s">
        <v>171</v>
      </c>
      <c r="C10" s="88" t="s">
        <v>117</v>
      </c>
      <c r="D10" s="89" t="s">
        <v>118</v>
      </c>
      <c r="E10" s="89" t="s">
        <v>119</v>
      </c>
      <c r="F10" s="89" t="s">
        <v>120</v>
      </c>
      <c r="G10" s="89" t="s">
        <v>121</v>
      </c>
      <c r="H10" s="89" t="s">
        <v>122</v>
      </c>
      <c r="I10" s="89" t="s">
        <v>123</v>
      </c>
      <c r="J10" s="89" t="s">
        <v>146</v>
      </c>
      <c r="K10" s="89" t="s">
        <v>147</v>
      </c>
      <c r="L10" s="89" t="s">
        <v>148</v>
      </c>
      <c r="M10" s="89" t="s">
        <v>65</v>
      </c>
      <c r="N10" s="89" t="s">
        <v>209</v>
      </c>
      <c r="O10" s="89" t="s">
        <v>55</v>
      </c>
      <c r="P10" s="89" t="s">
        <v>182</v>
      </c>
      <c r="Q10" s="89" t="s">
        <v>183</v>
      </c>
      <c r="R10" s="89" t="s">
        <v>184</v>
      </c>
      <c r="S10" s="89" t="s">
        <v>185</v>
      </c>
      <c r="T10" s="89" t="s">
        <v>186</v>
      </c>
      <c r="U10" s="89" t="s">
        <v>225</v>
      </c>
      <c r="V10" s="89" t="s">
        <v>224</v>
      </c>
      <c r="W10" s="89" t="s">
        <v>187</v>
      </c>
      <c r="X10" s="89" t="s">
        <v>188</v>
      </c>
      <c r="Y10" s="89" t="s">
        <v>189</v>
      </c>
      <c r="Z10" s="89" t="s">
        <v>190</v>
      </c>
      <c r="AA10" s="89" t="s">
        <v>84</v>
      </c>
      <c r="AB10" s="89" t="s">
        <v>93</v>
      </c>
      <c r="AC10" s="89" t="s">
        <v>94</v>
      </c>
      <c r="AD10" s="89" t="s">
        <v>95</v>
      </c>
      <c r="AE10" s="89" t="s">
        <v>96</v>
      </c>
      <c r="AF10" s="89" t="s">
        <v>97</v>
      </c>
      <c r="AG10" s="89" t="s">
        <v>98</v>
      </c>
      <c r="AH10" s="89" t="s">
        <v>99</v>
      </c>
      <c r="AI10" s="89" t="s">
        <v>100</v>
      </c>
      <c r="AJ10" s="89" t="s">
        <v>101</v>
      </c>
      <c r="AK10" s="89" t="s">
        <v>102</v>
      </c>
      <c r="AL10" s="89" t="s">
        <v>103</v>
      </c>
      <c r="AM10" s="89" t="s">
        <v>105</v>
      </c>
      <c r="AN10" s="89" t="s">
        <v>218</v>
      </c>
      <c r="AO10" s="89" t="s">
        <v>158</v>
      </c>
      <c r="AP10" s="17" t="s">
        <v>39</v>
      </c>
    </row>
    <row r="11" spans="2:42" ht="14" thickBot="1" x14ac:dyDescent="0.2">
      <c r="B11" s="90" t="s">
        <v>37</v>
      </c>
      <c r="C11" s="41">
        <v>0</v>
      </c>
      <c r="D11" s="42">
        <v>1</v>
      </c>
      <c r="E11" s="42">
        <v>0</v>
      </c>
      <c r="F11" s="42">
        <v>0</v>
      </c>
      <c r="G11" s="42">
        <v>0</v>
      </c>
      <c r="H11" s="42">
        <v>1</v>
      </c>
      <c r="I11" s="42">
        <v>1</v>
      </c>
      <c r="J11" s="42">
        <v>0</v>
      </c>
      <c r="K11" s="42">
        <v>1</v>
      </c>
      <c r="L11" s="42">
        <v>1</v>
      </c>
      <c r="M11" s="42">
        <v>1</v>
      </c>
      <c r="N11" s="42">
        <v>0</v>
      </c>
      <c r="O11" s="42">
        <v>0</v>
      </c>
      <c r="P11" s="42">
        <v>0</v>
      </c>
      <c r="Q11" s="42">
        <v>0</v>
      </c>
      <c r="R11" s="42">
        <v>0</v>
      </c>
      <c r="S11" s="42">
        <v>1</v>
      </c>
      <c r="T11" s="42">
        <v>0</v>
      </c>
      <c r="U11" s="42">
        <v>0</v>
      </c>
      <c r="V11" s="42">
        <v>0</v>
      </c>
      <c r="W11" s="42">
        <v>1</v>
      </c>
      <c r="X11" s="42">
        <v>1</v>
      </c>
      <c r="Y11" s="42">
        <v>0</v>
      </c>
      <c r="Z11" s="42">
        <v>0</v>
      </c>
      <c r="AA11" s="42">
        <v>0</v>
      </c>
      <c r="AB11" s="42">
        <v>0</v>
      </c>
      <c r="AC11" s="42">
        <v>0</v>
      </c>
      <c r="AD11" s="42">
        <v>1</v>
      </c>
      <c r="AE11" s="42">
        <v>1</v>
      </c>
      <c r="AF11" s="42">
        <v>1</v>
      </c>
      <c r="AG11" s="42">
        <v>0</v>
      </c>
      <c r="AH11" s="42">
        <v>0</v>
      </c>
      <c r="AI11" s="42">
        <v>0</v>
      </c>
      <c r="AJ11" s="42">
        <v>0</v>
      </c>
      <c r="AK11" s="42">
        <v>0</v>
      </c>
      <c r="AL11" s="42">
        <v>0</v>
      </c>
      <c r="AM11" s="42">
        <v>0</v>
      </c>
      <c r="AN11" s="43">
        <v>0</v>
      </c>
      <c r="AO11" s="91">
        <v>1</v>
      </c>
      <c r="AP11" s="92">
        <f t="shared" ref="AP11:AP16" si="0">SUM(C11:AO11)</f>
        <v>13</v>
      </c>
    </row>
    <row r="12" spans="2:42" ht="14" thickBot="1" x14ac:dyDescent="0.2">
      <c r="B12" s="90" t="s">
        <v>40</v>
      </c>
      <c r="C12" s="41">
        <v>0</v>
      </c>
      <c r="D12" s="42">
        <v>1</v>
      </c>
      <c r="E12" s="42">
        <v>0</v>
      </c>
      <c r="F12" s="42">
        <v>0</v>
      </c>
      <c r="G12" s="42">
        <v>0</v>
      </c>
      <c r="H12" s="42">
        <v>0</v>
      </c>
      <c r="I12" s="42">
        <v>0</v>
      </c>
      <c r="J12" s="42">
        <v>0</v>
      </c>
      <c r="K12" s="42">
        <v>1</v>
      </c>
      <c r="L12" s="42">
        <v>1</v>
      </c>
      <c r="M12" s="42">
        <v>0</v>
      </c>
      <c r="N12" s="42">
        <v>1</v>
      </c>
      <c r="O12" s="42">
        <v>0</v>
      </c>
      <c r="P12" s="42">
        <v>0</v>
      </c>
      <c r="Q12" s="42">
        <v>0</v>
      </c>
      <c r="R12" s="42">
        <v>0</v>
      </c>
      <c r="S12" s="42">
        <v>1</v>
      </c>
      <c r="T12" s="42">
        <v>0</v>
      </c>
      <c r="U12" s="42">
        <v>1</v>
      </c>
      <c r="V12" s="42">
        <v>1</v>
      </c>
      <c r="W12" s="42">
        <v>0</v>
      </c>
      <c r="X12" s="42">
        <v>1</v>
      </c>
      <c r="Y12" s="42">
        <v>0</v>
      </c>
      <c r="Z12" s="42">
        <v>0</v>
      </c>
      <c r="AA12" s="42">
        <v>0</v>
      </c>
      <c r="AB12" s="42">
        <v>0</v>
      </c>
      <c r="AC12" s="42">
        <v>0</v>
      </c>
      <c r="AD12" s="42">
        <v>1</v>
      </c>
      <c r="AE12" s="42">
        <v>0</v>
      </c>
      <c r="AF12" s="42">
        <v>0</v>
      </c>
      <c r="AG12" s="42">
        <v>0</v>
      </c>
      <c r="AH12" s="42">
        <v>0</v>
      </c>
      <c r="AI12" s="42">
        <v>0</v>
      </c>
      <c r="AJ12" s="42">
        <v>0</v>
      </c>
      <c r="AK12" s="42">
        <v>0</v>
      </c>
      <c r="AL12" s="42">
        <v>0</v>
      </c>
      <c r="AM12" s="42">
        <v>0</v>
      </c>
      <c r="AN12" s="43">
        <v>0</v>
      </c>
      <c r="AO12" s="91">
        <v>0</v>
      </c>
      <c r="AP12" s="92">
        <f t="shared" si="0"/>
        <v>9</v>
      </c>
    </row>
    <row r="13" spans="2:42" ht="14" thickBot="1" x14ac:dyDescent="0.2">
      <c r="B13" s="90" t="s">
        <v>41</v>
      </c>
      <c r="C13" s="41">
        <v>0</v>
      </c>
      <c r="D13" s="42">
        <v>1</v>
      </c>
      <c r="E13" s="42">
        <v>0</v>
      </c>
      <c r="F13" s="42">
        <v>0</v>
      </c>
      <c r="G13" s="42">
        <v>0</v>
      </c>
      <c r="H13" s="42">
        <v>0</v>
      </c>
      <c r="I13" s="42">
        <v>0</v>
      </c>
      <c r="J13" s="42">
        <v>0</v>
      </c>
      <c r="K13" s="42">
        <v>1</v>
      </c>
      <c r="L13" s="42">
        <v>1</v>
      </c>
      <c r="M13" s="42">
        <v>0</v>
      </c>
      <c r="N13" s="42">
        <v>1</v>
      </c>
      <c r="O13" s="42">
        <v>1</v>
      </c>
      <c r="P13" s="42">
        <v>0</v>
      </c>
      <c r="Q13" s="42">
        <v>0</v>
      </c>
      <c r="R13" s="42">
        <v>0</v>
      </c>
      <c r="S13" s="42">
        <v>1</v>
      </c>
      <c r="T13" s="42">
        <v>0</v>
      </c>
      <c r="U13" s="42">
        <v>0</v>
      </c>
      <c r="V13" s="42">
        <v>0</v>
      </c>
      <c r="W13" s="42">
        <v>1</v>
      </c>
      <c r="X13" s="42">
        <v>1</v>
      </c>
      <c r="Y13" s="42">
        <v>1</v>
      </c>
      <c r="Z13" s="42">
        <v>0</v>
      </c>
      <c r="AA13" s="42">
        <v>0</v>
      </c>
      <c r="AB13" s="42">
        <v>0</v>
      </c>
      <c r="AC13" s="42">
        <v>0</v>
      </c>
      <c r="AD13" s="42">
        <v>1</v>
      </c>
      <c r="AE13" s="42">
        <v>1</v>
      </c>
      <c r="AF13" s="42">
        <v>0</v>
      </c>
      <c r="AG13" s="42">
        <v>0</v>
      </c>
      <c r="AH13" s="42">
        <v>0</v>
      </c>
      <c r="AI13" s="42">
        <v>0</v>
      </c>
      <c r="AJ13" s="42">
        <v>0</v>
      </c>
      <c r="AK13" s="42">
        <v>0</v>
      </c>
      <c r="AL13" s="42">
        <v>0</v>
      </c>
      <c r="AM13" s="42">
        <v>0</v>
      </c>
      <c r="AN13" s="43">
        <v>1</v>
      </c>
      <c r="AO13" s="91">
        <v>0</v>
      </c>
      <c r="AP13" s="92">
        <f t="shared" si="0"/>
        <v>12</v>
      </c>
    </row>
    <row r="14" spans="2:42" ht="14" thickBot="1" x14ac:dyDescent="0.2">
      <c r="B14" s="90"/>
      <c r="C14" s="41"/>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c r="AO14" s="91"/>
      <c r="AP14" s="92">
        <f t="shared" si="0"/>
        <v>0</v>
      </c>
    </row>
    <row r="15" spans="2:42" ht="14" thickBot="1" x14ac:dyDescent="0.2">
      <c r="B15" s="90"/>
      <c r="C15" s="41"/>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3"/>
      <c r="AO15" s="91"/>
      <c r="AP15" s="92">
        <f t="shared" si="0"/>
        <v>0</v>
      </c>
    </row>
    <row r="16" spans="2:42" ht="14" thickBot="1" x14ac:dyDescent="0.2">
      <c r="B16" s="90"/>
      <c r="C16" s="41"/>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3"/>
      <c r="AO16" s="91"/>
      <c r="AP16" s="92">
        <f t="shared" si="0"/>
        <v>0</v>
      </c>
    </row>
    <row r="17" spans="2:42" ht="14" thickBot="1" x14ac:dyDescent="0.2">
      <c r="B17" s="90"/>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3"/>
      <c r="AO17" s="91"/>
      <c r="AP17" s="92"/>
    </row>
    <row r="18" spans="2:42" x14ac:dyDescent="0.15">
      <c r="B18" s="93"/>
      <c r="C18" s="41"/>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3"/>
      <c r="AO18" s="91"/>
      <c r="AP18" s="92">
        <f>SUM(C18:AO18)</f>
        <v>0</v>
      </c>
    </row>
    <row r="19" spans="2:42" ht="14" thickBot="1" x14ac:dyDescent="0.2">
      <c r="B19" s="94"/>
      <c r="C19" s="95"/>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66"/>
      <c r="AO19" s="97"/>
      <c r="AP19" s="49">
        <f>SUM(C19:AO19)</f>
        <v>0</v>
      </c>
    </row>
    <row r="20" spans="2:42" ht="14" thickBot="1" x14ac:dyDescent="0.2">
      <c r="B20" s="98" t="s">
        <v>39</v>
      </c>
      <c r="C20" s="98">
        <f>SUM(C11:C19)</f>
        <v>0</v>
      </c>
      <c r="D20" s="98">
        <f t="shared" ref="D20:AO20" si="1">SUM(D11:D19)</f>
        <v>3</v>
      </c>
      <c r="E20" s="98">
        <f t="shared" si="1"/>
        <v>0</v>
      </c>
      <c r="F20" s="98">
        <f t="shared" si="1"/>
        <v>0</v>
      </c>
      <c r="G20" s="98">
        <f t="shared" si="1"/>
        <v>0</v>
      </c>
      <c r="H20" s="98">
        <f t="shared" si="1"/>
        <v>1</v>
      </c>
      <c r="I20" s="98">
        <f t="shared" si="1"/>
        <v>1</v>
      </c>
      <c r="J20" s="98">
        <f t="shared" si="1"/>
        <v>0</v>
      </c>
      <c r="K20" s="98">
        <f t="shared" si="1"/>
        <v>3</v>
      </c>
      <c r="L20" s="98">
        <f t="shared" si="1"/>
        <v>3</v>
      </c>
      <c r="M20" s="98">
        <f t="shared" si="1"/>
        <v>1</v>
      </c>
      <c r="N20" s="98">
        <f t="shared" si="1"/>
        <v>2</v>
      </c>
      <c r="O20" s="98">
        <f t="shared" si="1"/>
        <v>1</v>
      </c>
      <c r="P20" s="98">
        <f t="shared" si="1"/>
        <v>0</v>
      </c>
      <c r="Q20" s="98">
        <f t="shared" si="1"/>
        <v>0</v>
      </c>
      <c r="R20" s="98">
        <f t="shared" si="1"/>
        <v>0</v>
      </c>
      <c r="S20" s="98">
        <f t="shared" si="1"/>
        <v>3</v>
      </c>
      <c r="T20" s="98">
        <f t="shared" si="1"/>
        <v>0</v>
      </c>
      <c r="U20" s="98">
        <f t="shared" ref="U20:V20" si="2">SUM(U11:U19)</f>
        <v>1</v>
      </c>
      <c r="V20" s="98">
        <f t="shared" si="2"/>
        <v>1</v>
      </c>
      <c r="W20" s="98">
        <f t="shared" si="1"/>
        <v>2</v>
      </c>
      <c r="X20" s="98">
        <f t="shared" si="1"/>
        <v>3</v>
      </c>
      <c r="Y20" s="98">
        <f t="shared" si="1"/>
        <v>1</v>
      </c>
      <c r="Z20" s="98">
        <f t="shared" si="1"/>
        <v>0</v>
      </c>
      <c r="AA20" s="98">
        <f t="shared" si="1"/>
        <v>0</v>
      </c>
      <c r="AB20" s="98">
        <f t="shared" si="1"/>
        <v>0</v>
      </c>
      <c r="AC20" s="98">
        <f t="shared" si="1"/>
        <v>0</v>
      </c>
      <c r="AD20" s="98">
        <f t="shared" si="1"/>
        <v>3</v>
      </c>
      <c r="AE20" s="98">
        <f t="shared" si="1"/>
        <v>2</v>
      </c>
      <c r="AF20" s="98">
        <f t="shared" si="1"/>
        <v>1</v>
      </c>
      <c r="AG20" s="98">
        <f t="shared" si="1"/>
        <v>0</v>
      </c>
      <c r="AH20" s="98">
        <f>SUM(AH11:AH19)</f>
        <v>0</v>
      </c>
      <c r="AI20" s="98">
        <f>SUM(AI11:AI19)</f>
        <v>0</v>
      </c>
      <c r="AJ20" s="98">
        <f>SUM(AJ11:AJ19)</f>
        <v>0</v>
      </c>
      <c r="AK20" s="98">
        <f>SUM(AK11:AK19)</f>
        <v>0</v>
      </c>
      <c r="AL20" s="98">
        <f t="shared" si="1"/>
        <v>0</v>
      </c>
      <c r="AM20" s="98">
        <f t="shared" si="1"/>
        <v>0</v>
      </c>
      <c r="AN20" s="124"/>
      <c r="AO20" s="99">
        <f t="shared" si="1"/>
        <v>1</v>
      </c>
      <c r="AP20" s="98">
        <f>SUM(AP11:AP19)</f>
        <v>34</v>
      </c>
    </row>
    <row r="29" spans="2:42" ht="14" thickBot="1" x14ac:dyDescent="0.2"/>
    <row r="30" spans="2:42" ht="138" thickBot="1" x14ac:dyDescent="0.2">
      <c r="B30" s="17" t="s">
        <v>171</v>
      </c>
      <c r="C30" s="88" t="s">
        <v>8</v>
      </c>
      <c r="D30" s="89" t="s">
        <v>9</v>
      </c>
      <c r="E30" s="89" t="s">
        <v>10</v>
      </c>
      <c r="F30" s="89" t="s">
        <v>11</v>
      </c>
      <c r="G30" s="89" t="s">
        <v>51</v>
      </c>
      <c r="H30" s="89" t="s">
        <v>52</v>
      </c>
      <c r="I30" s="89" t="s">
        <v>53</v>
      </c>
      <c r="J30" s="89" t="s">
        <v>54</v>
      </c>
      <c r="K30" s="89" t="s">
        <v>65</v>
      </c>
      <c r="L30" s="89" t="s">
        <v>55</v>
      </c>
      <c r="M30" s="89" t="s">
        <v>200</v>
      </c>
      <c r="N30" s="89" t="s">
        <v>201</v>
      </c>
      <c r="O30" s="89" t="s">
        <v>153</v>
      </c>
      <c r="P30" s="89" t="s">
        <v>154</v>
      </c>
      <c r="Q30" s="89" t="s">
        <v>155</v>
      </c>
      <c r="R30" s="89" t="s">
        <v>156</v>
      </c>
      <c r="S30" s="89" t="s">
        <v>225</v>
      </c>
      <c r="T30" s="89" t="s">
        <v>157</v>
      </c>
      <c r="U30" s="89" t="s">
        <v>71</v>
      </c>
      <c r="V30" s="89" t="s">
        <v>129</v>
      </c>
      <c r="W30" s="89" t="s">
        <v>72</v>
      </c>
      <c r="X30" s="89" t="s">
        <v>73</v>
      </c>
      <c r="Y30" s="89" t="s">
        <v>74</v>
      </c>
      <c r="Z30" s="89" t="s">
        <v>75</v>
      </c>
      <c r="AA30" s="89" t="s">
        <v>76</v>
      </c>
      <c r="AB30" s="89" t="s">
        <v>77</v>
      </c>
      <c r="AC30" s="89" t="s">
        <v>78</v>
      </c>
      <c r="AD30" s="89" t="s">
        <v>79</v>
      </c>
      <c r="AE30" s="89" t="s">
        <v>80</v>
      </c>
      <c r="AF30" s="89" t="s">
        <v>112</v>
      </c>
      <c r="AG30" s="89" t="s">
        <v>179</v>
      </c>
      <c r="AH30" s="89" t="s">
        <v>180</v>
      </c>
      <c r="AI30" s="89" t="s">
        <v>181</v>
      </c>
      <c r="AJ30" s="89" t="s">
        <v>198</v>
      </c>
      <c r="AK30" s="89" t="s">
        <v>104</v>
      </c>
      <c r="AL30" s="89" t="s">
        <v>199</v>
      </c>
      <c r="AM30" s="146" t="s">
        <v>66</v>
      </c>
    </row>
    <row r="31" spans="2:42" ht="14" thickBot="1" x14ac:dyDescent="0.2">
      <c r="B31" s="90" t="s">
        <v>37</v>
      </c>
      <c r="C31" s="41">
        <v>1.4</v>
      </c>
      <c r="D31" s="42">
        <v>0.1</v>
      </c>
      <c r="E31" s="42"/>
      <c r="F31" s="42"/>
      <c r="G31" s="42"/>
      <c r="H31" s="42">
        <v>0</v>
      </c>
      <c r="I31" s="42"/>
      <c r="J31" s="42"/>
      <c r="K31" s="42"/>
      <c r="L31" s="42"/>
      <c r="M31" s="42"/>
      <c r="N31" s="42"/>
      <c r="O31" s="42"/>
      <c r="P31" s="42"/>
      <c r="Q31" s="42"/>
      <c r="R31" s="42"/>
      <c r="S31" s="42"/>
      <c r="T31" s="42"/>
      <c r="U31" s="42"/>
      <c r="V31" s="42"/>
      <c r="W31" s="42"/>
      <c r="X31" s="42"/>
      <c r="Y31" s="42">
        <v>7.67</v>
      </c>
      <c r="Z31" s="42"/>
      <c r="AA31" s="42"/>
      <c r="AB31" s="42"/>
      <c r="AC31" s="42"/>
      <c r="AD31" s="42"/>
      <c r="AE31" s="42"/>
      <c r="AF31" s="42"/>
      <c r="AG31" s="42"/>
      <c r="AH31" s="42"/>
      <c r="AI31" s="42"/>
      <c r="AJ31" s="42"/>
      <c r="AK31" s="143">
        <f>SUM(C31:AJ31)</f>
        <v>9.17</v>
      </c>
      <c r="AL31" s="144">
        <f>AK31/$AK$34</f>
        <v>2.6942077178327174E-3</v>
      </c>
      <c r="AM31" s="144">
        <f>(AK31-(C31+G31+R31))/AK31</f>
        <v>0.84732824427480913</v>
      </c>
    </row>
    <row r="32" spans="2:42" ht="14" thickBot="1" x14ac:dyDescent="0.2">
      <c r="B32" s="90" t="s">
        <v>40</v>
      </c>
      <c r="C32" s="41">
        <v>896</v>
      </c>
      <c r="D32" s="42"/>
      <c r="E32" s="42"/>
      <c r="F32" s="42"/>
      <c r="G32" s="42"/>
      <c r="H32" s="42"/>
      <c r="I32" s="42"/>
      <c r="J32" s="42"/>
      <c r="K32" s="42"/>
      <c r="L32" s="42"/>
      <c r="M32" s="42"/>
      <c r="N32" s="42"/>
      <c r="O32" s="42"/>
      <c r="P32" s="42"/>
      <c r="Q32" s="42"/>
      <c r="R32" s="42">
        <v>2</v>
      </c>
      <c r="S32" s="42">
        <v>50</v>
      </c>
      <c r="T32" s="42"/>
      <c r="U32" s="42"/>
      <c r="V32" s="42"/>
      <c r="W32" s="42"/>
      <c r="X32" s="42">
        <v>0</v>
      </c>
      <c r="Y32" s="42"/>
      <c r="Z32" s="42"/>
      <c r="AA32" s="42"/>
      <c r="AB32" s="42"/>
      <c r="AC32" s="42"/>
      <c r="AD32" s="42"/>
      <c r="AE32" s="42"/>
      <c r="AF32" s="42"/>
      <c r="AG32" s="42"/>
      <c r="AH32" s="42"/>
      <c r="AI32" s="42"/>
      <c r="AJ32" s="42"/>
      <c r="AK32" s="143">
        <f>SUM(C32:AJ32)</f>
        <v>948</v>
      </c>
      <c r="AL32" s="144">
        <f>AK32/$AK$34</f>
        <v>0.27852878042589052</v>
      </c>
      <c r="AM32" s="144">
        <v>0</v>
      </c>
    </row>
    <row r="33" spans="2:39" ht="14" thickBot="1" x14ac:dyDescent="0.2">
      <c r="B33" s="90" t="s">
        <v>41</v>
      </c>
      <c r="C33" s="41">
        <v>2430</v>
      </c>
      <c r="D33" s="42">
        <v>1.2</v>
      </c>
      <c r="E33" s="42">
        <v>0</v>
      </c>
      <c r="F33" s="42">
        <v>0</v>
      </c>
      <c r="G33" s="42">
        <v>1.01</v>
      </c>
      <c r="H33" s="42"/>
      <c r="I33" s="42">
        <v>0</v>
      </c>
      <c r="J33" s="42">
        <v>2.89</v>
      </c>
      <c r="K33" s="42">
        <v>0</v>
      </c>
      <c r="L33" s="42">
        <v>0</v>
      </c>
      <c r="M33" s="42">
        <v>0</v>
      </c>
      <c r="N33" s="42">
        <v>0</v>
      </c>
      <c r="O33" s="42">
        <v>0</v>
      </c>
      <c r="P33" s="42">
        <v>2E-3</v>
      </c>
      <c r="Q33" s="42">
        <v>0</v>
      </c>
      <c r="R33" s="42">
        <v>0</v>
      </c>
      <c r="S33" s="42">
        <v>0</v>
      </c>
      <c r="T33" s="42">
        <v>1.39</v>
      </c>
      <c r="U33" s="42">
        <v>0</v>
      </c>
      <c r="V33" s="42">
        <v>1.52</v>
      </c>
      <c r="W33" s="42">
        <v>0</v>
      </c>
      <c r="X33" s="42">
        <v>2E-3</v>
      </c>
      <c r="Y33" s="42">
        <v>6.91</v>
      </c>
      <c r="Z33" s="42">
        <v>0</v>
      </c>
      <c r="AA33" s="42">
        <v>0</v>
      </c>
      <c r="AB33" s="42">
        <v>1.5</v>
      </c>
      <c r="AC33" s="42">
        <v>0</v>
      </c>
      <c r="AD33" s="42">
        <v>0</v>
      </c>
      <c r="AE33" s="42">
        <v>0</v>
      </c>
      <c r="AF33" s="42">
        <v>0</v>
      </c>
      <c r="AG33" s="42">
        <v>0</v>
      </c>
      <c r="AH33" s="42">
        <v>0</v>
      </c>
      <c r="AI33" s="42">
        <v>0</v>
      </c>
      <c r="AJ33" s="42">
        <v>4.0000000000000001E-3</v>
      </c>
      <c r="AK33" s="143">
        <f>SUM(C33:AJ33)</f>
        <v>2446.4279999999994</v>
      </c>
      <c r="AL33" s="144">
        <f>AK33/$AK$34</f>
        <v>0.71877701185627674</v>
      </c>
      <c r="AM33" s="144">
        <f>(AK33-(C33+G33+R33))/AK33</f>
        <v>6.3022496472404724E-3</v>
      </c>
    </row>
    <row r="34" spans="2:39" ht="14" thickBot="1" x14ac:dyDescent="0.2">
      <c r="B34" s="90" t="s">
        <v>39</v>
      </c>
      <c r="C34" s="41">
        <f>SUM(C31:C33)</f>
        <v>3327.4</v>
      </c>
      <c r="D34" s="41">
        <f t="shared" ref="D34:AJ34" si="3">SUM(D31:D33)</f>
        <v>1.3</v>
      </c>
      <c r="E34" s="41">
        <f t="shared" si="3"/>
        <v>0</v>
      </c>
      <c r="F34" s="41">
        <f t="shared" si="3"/>
        <v>0</v>
      </c>
      <c r="G34" s="41">
        <f t="shared" si="3"/>
        <v>1.01</v>
      </c>
      <c r="H34" s="41">
        <f t="shared" si="3"/>
        <v>0</v>
      </c>
      <c r="I34" s="41">
        <f t="shared" si="3"/>
        <v>0</v>
      </c>
      <c r="J34" s="41">
        <f t="shared" si="3"/>
        <v>2.89</v>
      </c>
      <c r="K34" s="41">
        <f t="shared" si="3"/>
        <v>0</v>
      </c>
      <c r="L34" s="41">
        <f t="shared" si="3"/>
        <v>0</v>
      </c>
      <c r="M34" s="41">
        <f t="shared" si="3"/>
        <v>0</v>
      </c>
      <c r="N34" s="41">
        <f t="shared" si="3"/>
        <v>0</v>
      </c>
      <c r="O34" s="41">
        <f t="shared" si="3"/>
        <v>0</v>
      </c>
      <c r="P34" s="41">
        <f t="shared" si="3"/>
        <v>2E-3</v>
      </c>
      <c r="Q34" s="41">
        <f t="shared" si="3"/>
        <v>0</v>
      </c>
      <c r="R34" s="41">
        <f t="shared" si="3"/>
        <v>2</v>
      </c>
      <c r="S34" s="41">
        <v>0</v>
      </c>
      <c r="T34" s="41">
        <f t="shared" si="3"/>
        <v>1.39</v>
      </c>
      <c r="U34" s="41">
        <f t="shared" si="3"/>
        <v>0</v>
      </c>
      <c r="V34" s="41">
        <f t="shared" si="3"/>
        <v>1.52</v>
      </c>
      <c r="W34" s="41">
        <f t="shared" si="3"/>
        <v>0</v>
      </c>
      <c r="X34" s="41">
        <f t="shared" si="3"/>
        <v>2E-3</v>
      </c>
      <c r="Y34" s="41">
        <f t="shared" si="3"/>
        <v>14.58</v>
      </c>
      <c r="Z34" s="41">
        <f t="shared" si="3"/>
        <v>0</v>
      </c>
      <c r="AA34" s="41">
        <f t="shared" si="3"/>
        <v>0</v>
      </c>
      <c r="AB34" s="41">
        <f t="shared" si="3"/>
        <v>1.5</v>
      </c>
      <c r="AC34" s="41">
        <f t="shared" si="3"/>
        <v>0</v>
      </c>
      <c r="AD34" s="41">
        <f t="shared" si="3"/>
        <v>0</v>
      </c>
      <c r="AE34" s="41">
        <f t="shared" si="3"/>
        <v>0</v>
      </c>
      <c r="AF34" s="41">
        <f t="shared" si="3"/>
        <v>0</v>
      </c>
      <c r="AG34" s="41">
        <f t="shared" si="3"/>
        <v>0</v>
      </c>
      <c r="AH34" s="41">
        <f t="shared" si="3"/>
        <v>0</v>
      </c>
      <c r="AI34" s="41">
        <f t="shared" si="3"/>
        <v>0</v>
      </c>
      <c r="AJ34" s="41">
        <f t="shared" si="3"/>
        <v>4.0000000000000001E-3</v>
      </c>
      <c r="AK34" s="147">
        <f>SUM(AK31:AK33)</f>
        <v>3403.5979999999995</v>
      </c>
      <c r="AL34" s="145">
        <f>SUM(AL31:AL33)</f>
        <v>1</v>
      </c>
      <c r="AM34" s="144">
        <f>(AK34-(C34+G34+R34))/AK34</f>
        <v>2.1503126985031488E-2</v>
      </c>
    </row>
    <row r="37" spans="2:39" x14ac:dyDescent="0.15">
      <c r="AK37" s="156"/>
    </row>
  </sheetData>
  <mergeCells count="4">
    <mergeCell ref="B2:F2"/>
    <mergeCell ref="C3:F3"/>
    <mergeCell ref="C4:F4"/>
    <mergeCell ref="C5:F5"/>
  </mergeCells>
  <phoneticPr fontId="8" type="noConversion"/>
  <conditionalFormatting sqref="C11:T19 W11:AO19 C31:AJ34">
    <cfRule type="cellIs" dxfId="1" priority="3" stopIfTrue="1" operator="equal">
      <formula>1</formula>
    </cfRule>
  </conditionalFormatting>
  <conditionalFormatting sqref="U11:V19">
    <cfRule type="cellIs" dxfId="0" priority="1" stopIfTrue="1" operator="equal">
      <formula>1</formula>
    </cfRule>
  </conditionalFormatting>
  <pageMargins left="0.75" right="0.75" top="1" bottom="1" header="0.51180555555555551" footer="0.51180555555555551"/>
  <pageSetup paperSize="9"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I31"/>
  <sheetViews>
    <sheetView workbookViewId="0">
      <selection activeCell="D13" sqref="D13"/>
    </sheetView>
  </sheetViews>
  <sheetFormatPr baseColWidth="10" defaultColWidth="8.83203125" defaultRowHeight="13" x14ac:dyDescent="0.15"/>
  <cols>
    <col min="1" max="1" width="9.1640625" style="1" customWidth="1"/>
    <col min="2" max="2" width="12.5" style="1" customWidth="1"/>
    <col min="3" max="3" width="22.1640625" style="1" customWidth="1"/>
    <col min="4" max="16384" width="8.83203125" style="1"/>
  </cols>
  <sheetData>
    <row r="2" spans="2:9" x14ac:dyDescent="0.15">
      <c r="B2" s="3" t="s">
        <v>138</v>
      </c>
      <c r="C2" s="4"/>
    </row>
    <row r="3" spans="2:9" x14ac:dyDescent="0.15">
      <c r="B3" s="6" t="s">
        <v>164</v>
      </c>
      <c r="C3" s="100" t="s">
        <v>58</v>
      </c>
    </row>
    <row r="4" spans="2:9" x14ac:dyDescent="0.15">
      <c r="B4" s="6" t="s">
        <v>167</v>
      </c>
      <c r="C4" s="100" t="str">
        <f>Metrics!B4</f>
        <v>Q116</v>
      </c>
    </row>
    <row r="5" spans="2:9" x14ac:dyDescent="0.15">
      <c r="B5" s="10" t="s">
        <v>169</v>
      </c>
      <c r="C5" s="101" t="str">
        <f>Metrics!B5</f>
        <v>Gareth Roy</v>
      </c>
    </row>
    <row r="7" spans="2:9" x14ac:dyDescent="0.15">
      <c r="B7" s="32" t="s">
        <v>159</v>
      </c>
      <c r="C7" s="32"/>
    </row>
    <row r="8" spans="2:9" ht="13.5" customHeight="1" x14ac:dyDescent="0.15">
      <c r="B8" s="102"/>
      <c r="C8" s="103"/>
      <c r="D8" s="222" t="s">
        <v>160</v>
      </c>
      <c r="E8" s="222"/>
      <c r="F8" s="222"/>
      <c r="G8" s="223" t="s">
        <v>161</v>
      </c>
      <c r="H8" s="223"/>
      <c r="I8" s="223"/>
    </row>
    <row r="9" spans="2:9" ht="14" thickBot="1" x14ac:dyDescent="0.2">
      <c r="B9" s="51" t="s">
        <v>171</v>
      </c>
      <c r="C9" s="104" t="s">
        <v>162</v>
      </c>
      <c r="D9" s="105" t="s">
        <v>23</v>
      </c>
      <c r="E9" s="106" t="s">
        <v>24</v>
      </c>
      <c r="F9" s="107" t="s">
        <v>25</v>
      </c>
      <c r="G9" s="54" t="s">
        <v>23</v>
      </c>
      <c r="H9" s="106" t="s">
        <v>24</v>
      </c>
      <c r="I9" s="53" t="s">
        <v>25</v>
      </c>
    </row>
    <row r="10" spans="2:9" x14ac:dyDescent="0.15">
      <c r="B10" s="92" t="s">
        <v>26</v>
      </c>
      <c r="C10" s="112" t="s">
        <v>206</v>
      </c>
      <c r="D10" s="113">
        <v>0.25</v>
      </c>
      <c r="E10" s="110">
        <v>0.25</v>
      </c>
      <c r="F10" s="111">
        <v>0.25</v>
      </c>
      <c r="G10" s="108">
        <v>0</v>
      </c>
      <c r="H10" s="108">
        <v>0</v>
      </c>
      <c r="I10" s="109">
        <v>0</v>
      </c>
    </row>
    <row r="11" spans="2:9" x14ac:dyDescent="0.15">
      <c r="B11" s="92" t="s">
        <v>26</v>
      </c>
      <c r="C11" s="112" t="s">
        <v>223</v>
      </c>
      <c r="D11" s="113">
        <v>0</v>
      </c>
      <c r="E11" s="110">
        <v>0</v>
      </c>
      <c r="F11" s="182">
        <v>0</v>
      </c>
      <c r="G11" s="183">
        <v>0</v>
      </c>
      <c r="H11" s="183">
        <v>0</v>
      </c>
      <c r="I11" s="117">
        <v>0</v>
      </c>
    </row>
    <row r="12" spans="2:9" x14ac:dyDescent="0.15">
      <c r="B12" s="92" t="s">
        <v>27</v>
      </c>
      <c r="C12" s="112" t="s">
        <v>28</v>
      </c>
      <c r="D12" s="109">
        <v>0.5</v>
      </c>
      <c r="E12" s="114">
        <v>0.5</v>
      </c>
      <c r="F12" s="115">
        <v>0.5</v>
      </c>
      <c r="G12" s="117">
        <v>0.30000000000000004</v>
      </c>
      <c r="H12" s="114">
        <v>0.30000000000000004</v>
      </c>
      <c r="I12" s="116">
        <v>0.30000000000000004</v>
      </c>
    </row>
    <row r="13" spans="2:9" x14ac:dyDescent="0.15">
      <c r="B13" s="92" t="s">
        <v>27</v>
      </c>
      <c r="C13" s="112" t="s">
        <v>226</v>
      </c>
      <c r="D13" s="109">
        <v>0</v>
      </c>
      <c r="E13" s="114">
        <v>0</v>
      </c>
      <c r="F13" s="115">
        <v>0</v>
      </c>
      <c r="G13" s="117">
        <v>0</v>
      </c>
      <c r="H13" s="114">
        <v>0</v>
      </c>
      <c r="I13" s="116">
        <v>0</v>
      </c>
    </row>
    <row r="14" spans="2:9" x14ac:dyDescent="0.15">
      <c r="B14" s="92" t="s">
        <v>27</v>
      </c>
      <c r="C14" s="112" t="s">
        <v>145</v>
      </c>
      <c r="D14" s="109">
        <v>0</v>
      </c>
      <c r="E14" s="114">
        <v>0</v>
      </c>
      <c r="F14" s="115">
        <v>0</v>
      </c>
      <c r="G14" s="117">
        <v>0.30000000000000004</v>
      </c>
      <c r="H14" s="114">
        <v>0.30000000000000004</v>
      </c>
      <c r="I14" s="116">
        <v>0.30000000000000004</v>
      </c>
    </row>
    <row r="15" spans="2:9" x14ac:dyDescent="0.15">
      <c r="B15" s="92" t="s">
        <v>6</v>
      </c>
      <c r="C15" s="112" t="s">
        <v>7</v>
      </c>
      <c r="D15" s="109">
        <v>1</v>
      </c>
      <c r="E15" s="114">
        <v>1</v>
      </c>
      <c r="F15" s="115">
        <v>1</v>
      </c>
      <c r="G15" s="117">
        <v>0</v>
      </c>
      <c r="H15" s="114">
        <v>0</v>
      </c>
      <c r="I15" s="116">
        <v>0</v>
      </c>
    </row>
    <row r="16" spans="2:9" x14ac:dyDescent="0.15">
      <c r="B16" s="92" t="s">
        <v>6</v>
      </c>
      <c r="C16" s="92" t="s">
        <v>137</v>
      </c>
      <c r="D16" s="117">
        <v>0</v>
      </c>
      <c r="E16" s="117">
        <v>0</v>
      </c>
      <c r="F16" s="117">
        <v>0</v>
      </c>
      <c r="G16" s="117">
        <v>0</v>
      </c>
      <c r="H16" s="114">
        <v>0</v>
      </c>
      <c r="I16" s="116">
        <v>0</v>
      </c>
    </row>
    <row r="17" spans="2:9" ht="14" thickBot="1" x14ac:dyDescent="0.2">
      <c r="B17" s="92" t="s">
        <v>6</v>
      </c>
      <c r="C17" s="118" t="s">
        <v>130</v>
      </c>
      <c r="D17" s="119">
        <v>1</v>
      </c>
      <c r="E17" s="120">
        <v>1</v>
      </c>
      <c r="F17" s="121">
        <v>1</v>
      </c>
      <c r="G17" s="122">
        <v>0</v>
      </c>
      <c r="H17" s="120">
        <v>0</v>
      </c>
      <c r="I17" s="123">
        <v>0</v>
      </c>
    </row>
    <row r="18" spans="2:9" x14ac:dyDescent="0.15">
      <c r="B18" s="92" t="s">
        <v>6</v>
      </c>
      <c r="C18" s="112" t="s">
        <v>207</v>
      </c>
      <c r="D18" s="161">
        <v>1</v>
      </c>
      <c r="E18" s="162">
        <v>1</v>
      </c>
      <c r="F18" s="163">
        <v>1</v>
      </c>
      <c r="G18" s="164">
        <v>0</v>
      </c>
      <c r="H18" s="162">
        <v>0</v>
      </c>
      <c r="I18" s="165">
        <v>0</v>
      </c>
    </row>
    <row r="19" spans="2:9" x14ac:dyDescent="0.15">
      <c r="B19" s="175" t="s">
        <v>6</v>
      </c>
      <c r="C19" s="176" t="s">
        <v>219</v>
      </c>
      <c r="D19" s="177">
        <v>1</v>
      </c>
      <c r="E19" s="178">
        <v>1</v>
      </c>
      <c r="F19" s="179">
        <v>1</v>
      </c>
      <c r="G19" s="180">
        <v>0</v>
      </c>
      <c r="H19" s="180">
        <v>0</v>
      </c>
      <c r="I19" s="180">
        <v>0</v>
      </c>
    </row>
    <row r="20" spans="2:9" ht="14" thickBot="1" x14ac:dyDescent="0.2">
      <c r="B20" s="175" t="s">
        <v>216</v>
      </c>
      <c r="C20" s="176" t="s">
        <v>217</v>
      </c>
      <c r="D20" s="177">
        <v>0</v>
      </c>
      <c r="E20" s="178">
        <v>0</v>
      </c>
      <c r="F20" s="179">
        <v>0</v>
      </c>
      <c r="G20" s="180">
        <v>0.5</v>
      </c>
      <c r="H20" s="180">
        <v>0.5</v>
      </c>
      <c r="I20" s="180">
        <v>0.5</v>
      </c>
    </row>
    <row r="21" spans="2:9" ht="14" thickBot="1" x14ac:dyDescent="0.2">
      <c r="B21" s="124" t="s">
        <v>39</v>
      </c>
      <c r="C21" s="125"/>
      <c r="D21" s="99">
        <f t="shared" ref="D21:I21" si="0">SUM(D10:D20)</f>
        <v>4.75</v>
      </c>
      <c r="E21" s="126">
        <f t="shared" si="0"/>
        <v>4.75</v>
      </c>
      <c r="F21" s="127">
        <f t="shared" si="0"/>
        <v>4.75</v>
      </c>
      <c r="G21" s="99">
        <f t="shared" si="0"/>
        <v>1.1000000000000001</v>
      </c>
      <c r="H21" s="126">
        <f t="shared" si="0"/>
        <v>1.1000000000000001</v>
      </c>
      <c r="I21" s="127">
        <f t="shared" si="0"/>
        <v>1.1000000000000001</v>
      </c>
    </row>
    <row r="23" spans="2:9" x14ac:dyDescent="0.15">
      <c r="B23" s="32" t="s">
        <v>69</v>
      </c>
    </row>
    <row r="24" spans="2:9" ht="13.5" customHeight="1" x14ac:dyDescent="0.15">
      <c r="B24" s="128"/>
      <c r="C24" s="129"/>
      <c r="D24" s="224" t="s">
        <v>70</v>
      </c>
      <c r="E24" s="224"/>
      <c r="F24" s="224"/>
      <c r="G24" s="224" t="s">
        <v>161</v>
      </c>
      <c r="H24" s="224"/>
      <c r="I24" s="224"/>
    </row>
    <row r="25" spans="2:9" ht="14" thickBot="1" x14ac:dyDescent="0.2">
      <c r="B25" s="130" t="s">
        <v>171</v>
      </c>
      <c r="C25" s="131" t="s">
        <v>162</v>
      </c>
      <c r="D25" s="132" t="s">
        <v>23</v>
      </c>
      <c r="E25" s="133" t="s">
        <v>24</v>
      </c>
      <c r="F25" s="134" t="s">
        <v>25</v>
      </c>
      <c r="G25" s="132" t="s">
        <v>23</v>
      </c>
      <c r="H25" s="133" t="s">
        <v>24</v>
      </c>
      <c r="I25" s="134" t="s">
        <v>25</v>
      </c>
    </row>
    <row r="26" spans="2:9" ht="14" thickBot="1" x14ac:dyDescent="0.2">
      <c r="B26" s="167"/>
      <c r="C26" s="168"/>
      <c r="D26" s="169"/>
      <c r="E26" s="170"/>
      <c r="F26" s="171"/>
      <c r="G26" s="172"/>
      <c r="H26" s="173"/>
      <c r="I26" s="174"/>
    </row>
    <row r="31" spans="2:9" x14ac:dyDescent="0.15">
      <c r="B31" s="75"/>
    </row>
  </sheetData>
  <mergeCells count="4">
    <mergeCell ref="D8:F8"/>
    <mergeCell ref="G8:I8"/>
    <mergeCell ref="D24:F24"/>
    <mergeCell ref="G24:I24"/>
  </mergeCells>
  <phoneticPr fontId="8" type="noConversion"/>
  <pageMargins left="0.75" right="0.75" top="1" bottom="1" header="0.51180555555555551" footer="0.5118055555555555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P87"/>
  <sheetViews>
    <sheetView topLeftCell="A11" workbookViewId="0">
      <selection activeCell="M11" sqref="M11"/>
    </sheetView>
  </sheetViews>
  <sheetFormatPr baseColWidth="10" defaultColWidth="8.83203125" defaultRowHeight="13" x14ac:dyDescent="0.15"/>
  <cols>
    <col min="1" max="1" width="9.1640625" style="1" customWidth="1"/>
    <col min="2" max="2" width="11.83203125" style="1" customWidth="1"/>
    <col min="3" max="3" width="22.83203125" style="1" customWidth="1"/>
    <col min="4" max="7" width="8.83203125" style="1"/>
    <col min="8" max="8" width="14.33203125" style="1" customWidth="1"/>
    <col min="9" max="10" width="8.83203125" style="1"/>
    <col min="11" max="11" width="13.5" style="1" customWidth="1"/>
    <col min="12" max="12" width="8.83203125" style="1"/>
    <col min="13" max="13" width="25.1640625" style="1" customWidth="1"/>
    <col min="14" max="16384" width="8.83203125" style="1"/>
  </cols>
  <sheetData>
    <row r="2" spans="2:12" x14ac:dyDescent="0.15">
      <c r="B2" s="135" t="s">
        <v>85</v>
      </c>
      <c r="C2" s="136"/>
    </row>
    <row r="3" spans="2:12" x14ac:dyDescent="0.15">
      <c r="B3" s="137" t="s">
        <v>86</v>
      </c>
      <c r="C3" s="138" t="s">
        <v>58</v>
      </c>
    </row>
    <row r="4" spans="2:12" x14ac:dyDescent="0.15">
      <c r="B4" s="6" t="s">
        <v>167</v>
      </c>
      <c r="C4" s="100" t="str">
        <f>Metrics!B4</f>
        <v>Q116</v>
      </c>
    </row>
    <row r="5" spans="2:12" x14ac:dyDescent="0.15">
      <c r="B5" s="10" t="s">
        <v>169</v>
      </c>
      <c r="C5" s="101" t="str">
        <f>Metrics!B5</f>
        <v>Gareth Roy</v>
      </c>
    </row>
    <row r="7" spans="2:12" ht="14" thickBot="1" x14ac:dyDescent="0.2">
      <c r="B7" s="32" t="s">
        <v>87</v>
      </c>
    </row>
    <row r="8" spans="2:12" ht="18" customHeight="1" thickBot="1" x14ac:dyDescent="0.2">
      <c r="B8" s="185" t="s">
        <v>88</v>
      </c>
      <c r="C8" s="334" t="s">
        <v>89</v>
      </c>
      <c r="D8" s="334"/>
      <c r="E8" s="334"/>
      <c r="F8" s="334"/>
      <c r="G8" s="334"/>
      <c r="H8" s="335" t="s">
        <v>196</v>
      </c>
      <c r="I8" s="335"/>
      <c r="J8" s="335"/>
      <c r="K8" s="335"/>
      <c r="L8" s="336"/>
    </row>
    <row r="9" spans="2:12" ht="58" customHeight="1" thickTop="1" x14ac:dyDescent="0.15">
      <c r="B9" s="186" t="s">
        <v>37</v>
      </c>
      <c r="C9" s="316" t="s">
        <v>270</v>
      </c>
      <c r="D9" s="316"/>
      <c r="E9" s="316"/>
      <c r="F9" s="316"/>
      <c r="G9" s="316"/>
      <c r="H9" s="317" t="s">
        <v>271</v>
      </c>
      <c r="I9" s="317"/>
      <c r="J9" s="317"/>
      <c r="K9" s="317"/>
      <c r="L9" s="328"/>
    </row>
    <row r="10" spans="2:12" ht="130" customHeight="1" x14ac:dyDescent="0.15">
      <c r="B10" s="186" t="s">
        <v>40</v>
      </c>
      <c r="C10" s="316" t="s">
        <v>290</v>
      </c>
      <c r="D10" s="316"/>
      <c r="E10" s="316"/>
      <c r="F10" s="316"/>
      <c r="G10" s="316"/>
      <c r="H10" s="317" t="s">
        <v>295</v>
      </c>
      <c r="I10" s="317"/>
      <c r="J10" s="317"/>
      <c r="K10" s="317"/>
      <c r="L10" s="328"/>
    </row>
    <row r="11" spans="2:12" ht="92" customHeight="1" thickBot="1" x14ac:dyDescent="0.2">
      <c r="B11" s="187" t="s">
        <v>41</v>
      </c>
      <c r="C11" s="329" t="s">
        <v>296</v>
      </c>
      <c r="D11" s="329"/>
      <c r="E11" s="329"/>
      <c r="F11" s="329"/>
      <c r="G11" s="329"/>
      <c r="H11" s="330" t="s">
        <v>262</v>
      </c>
      <c r="I11" s="330"/>
      <c r="J11" s="330"/>
      <c r="K11" s="330"/>
      <c r="L11" s="331"/>
    </row>
    <row r="12" spans="2:12" ht="12.75" hidden="1" customHeight="1" x14ac:dyDescent="0.15">
      <c r="B12" s="184">
        <f>Resources!A15</f>
        <v>0</v>
      </c>
      <c r="C12" s="332"/>
      <c r="D12" s="332"/>
      <c r="E12" s="332"/>
      <c r="F12" s="332"/>
      <c r="G12" s="332"/>
      <c r="H12" s="333"/>
      <c r="I12" s="333"/>
      <c r="J12" s="333"/>
      <c r="K12" s="333"/>
      <c r="L12" s="333"/>
    </row>
    <row r="13" spans="2:12" ht="12.75" hidden="1" customHeight="1" x14ac:dyDescent="0.15">
      <c r="B13" s="139">
        <f>Resources!A16</f>
        <v>0</v>
      </c>
      <c r="C13" s="316"/>
      <c r="D13" s="316"/>
      <c r="E13" s="316"/>
      <c r="F13" s="316"/>
      <c r="G13" s="316"/>
      <c r="H13" s="317"/>
      <c r="I13" s="317"/>
      <c r="J13" s="317"/>
      <c r="K13" s="317"/>
      <c r="L13" s="317"/>
    </row>
    <row r="14" spans="2:12" ht="12.75" hidden="1" customHeight="1" x14ac:dyDescent="0.15">
      <c r="B14" s="140" t="s">
        <v>68</v>
      </c>
      <c r="C14" s="318"/>
      <c r="D14" s="318"/>
      <c r="E14" s="318"/>
      <c r="F14" s="318"/>
      <c r="G14" s="318"/>
      <c r="H14" s="319"/>
      <c r="I14" s="319"/>
      <c r="J14" s="319"/>
      <c r="K14" s="319"/>
      <c r="L14" s="319"/>
    </row>
    <row r="15" spans="2:12" x14ac:dyDescent="0.15">
      <c r="B15" s="1" t="s">
        <v>126</v>
      </c>
    </row>
    <row r="17" spans="2:13" ht="14" thickBot="1" x14ac:dyDescent="0.2">
      <c r="B17" s="32" t="s">
        <v>109</v>
      </c>
    </row>
    <row r="18" spans="2:13" ht="14" thickBot="1" x14ac:dyDescent="0.2">
      <c r="B18" s="325" t="s">
        <v>110</v>
      </c>
      <c r="C18" s="326"/>
      <c r="D18" s="326"/>
      <c r="E18" s="326"/>
      <c r="F18" s="327"/>
      <c r="G18" s="320" t="s">
        <v>111</v>
      </c>
      <c r="H18" s="320"/>
      <c r="I18" s="320"/>
      <c r="J18" s="320"/>
      <c r="K18" s="321"/>
    </row>
    <row r="19" spans="2:13" ht="36" customHeight="1" thickBot="1" x14ac:dyDescent="0.2">
      <c r="B19" s="322" t="s">
        <v>210</v>
      </c>
      <c r="C19" s="323"/>
      <c r="D19" s="323"/>
      <c r="E19" s="323"/>
      <c r="F19" s="324"/>
      <c r="G19" s="312" t="s">
        <v>222</v>
      </c>
      <c r="H19" s="312"/>
      <c r="I19" s="312"/>
      <c r="J19" s="312"/>
      <c r="K19" s="313"/>
      <c r="M19"/>
    </row>
    <row r="20" spans="2:13" ht="15" customHeight="1" x14ac:dyDescent="0.15">
      <c r="B20" s="141"/>
      <c r="C20" s="141"/>
      <c r="D20" s="141"/>
      <c r="E20" s="141"/>
      <c r="F20" s="141"/>
      <c r="G20" s="141"/>
      <c r="H20" s="141"/>
      <c r="I20" s="141"/>
      <c r="J20" s="141"/>
      <c r="K20" s="141"/>
    </row>
    <row r="22" spans="2:13" ht="12.75" customHeight="1" x14ac:dyDescent="0.15">
      <c r="B22" s="32" t="s">
        <v>211</v>
      </c>
    </row>
    <row r="23" spans="2:13" ht="14" thickBot="1" x14ac:dyDescent="0.2">
      <c r="B23" s="314" t="s">
        <v>110</v>
      </c>
      <c r="C23" s="314"/>
      <c r="D23" s="314"/>
      <c r="E23" s="314"/>
      <c r="F23" s="314"/>
      <c r="G23" s="315" t="s">
        <v>111</v>
      </c>
      <c r="H23" s="315"/>
      <c r="I23" s="315"/>
      <c r="J23" s="315"/>
      <c r="K23" s="315"/>
    </row>
    <row r="24" spans="2:13" ht="76" customHeight="1" x14ac:dyDescent="0.15">
      <c r="B24" s="303" t="s">
        <v>277</v>
      </c>
      <c r="C24" s="303"/>
      <c r="D24" s="303"/>
      <c r="E24" s="303"/>
      <c r="F24" s="303"/>
      <c r="G24" s="304" t="s">
        <v>278</v>
      </c>
      <c r="H24" s="304"/>
      <c r="I24" s="304"/>
      <c r="J24" s="304"/>
      <c r="K24" s="304"/>
    </row>
    <row r="25" spans="2:13" ht="36" customHeight="1" x14ac:dyDescent="0.15">
      <c r="B25" s="305" t="s">
        <v>255</v>
      </c>
      <c r="C25" s="305"/>
      <c r="D25" s="305"/>
      <c r="E25" s="305"/>
      <c r="F25" s="305"/>
      <c r="G25" s="306" t="s">
        <v>256</v>
      </c>
      <c r="H25" s="306"/>
      <c r="I25" s="306"/>
      <c r="J25" s="306"/>
      <c r="K25" s="306"/>
    </row>
    <row r="26" spans="2:13" ht="36" customHeight="1" thickBot="1" x14ac:dyDescent="0.2">
      <c r="B26" s="307" t="s">
        <v>246</v>
      </c>
      <c r="C26" s="307"/>
      <c r="D26" s="307"/>
      <c r="E26" s="307"/>
      <c r="F26" s="307"/>
      <c r="G26" s="308" t="s">
        <v>247</v>
      </c>
      <c r="H26" s="308"/>
      <c r="I26" s="308"/>
      <c r="J26" s="308"/>
      <c r="K26" s="308"/>
    </row>
    <row r="27" spans="2:13" ht="25.5" customHeight="1" x14ac:dyDescent="0.15">
      <c r="B27" s="309"/>
      <c r="C27" s="309"/>
      <c r="D27" s="309"/>
      <c r="E27" s="309"/>
      <c r="F27" s="309"/>
      <c r="G27" s="309"/>
      <c r="H27" s="309"/>
      <c r="I27" s="309"/>
      <c r="J27" s="309"/>
      <c r="K27" s="309"/>
    </row>
    <row r="28" spans="2:13" ht="25.5" customHeight="1" x14ac:dyDescent="0.15">
      <c r="B28" s="141"/>
      <c r="C28" s="142"/>
      <c r="D28" s="142"/>
      <c r="E28" s="142"/>
      <c r="F28" s="142"/>
      <c r="G28" s="141"/>
      <c r="H28" s="142"/>
      <c r="I28" s="142"/>
      <c r="J28" s="142"/>
      <c r="K28" s="142"/>
    </row>
    <row r="30" spans="2:13" ht="14" thickBot="1" x14ac:dyDescent="0.2">
      <c r="B30" s="32" t="s">
        <v>91</v>
      </c>
    </row>
    <row r="31" spans="2:13" x14ac:dyDescent="0.15">
      <c r="B31" s="310" t="s">
        <v>92</v>
      </c>
      <c r="C31" s="311"/>
      <c r="D31" s="311"/>
      <c r="E31" s="311"/>
      <c r="F31" s="311"/>
      <c r="G31" s="300" t="s">
        <v>175</v>
      </c>
      <c r="H31" s="300"/>
      <c r="I31" s="301" t="s">
        <v>176</v>
      </c>
      <c r="J31" s="301"/>
      <c r="K31" s="301"/>
      <c r="L31" s="301"/>
      <c r="M31" s="302"/>
    </row>
    <row r="32" spans="2:13" ht="71" customHeight="1" x14ac:dyDescent="0.15">
      <c r="B32" s="337" t="s">
        <v>227</v>
      </c>
      <c r="C32" s="296"/>
      <c r="D32" s="296"/>
      <c r="E32" s="296"/>
      <c r="F32" s="296"/>
      <c r="G32" s="295">
        <v>42461</v>
      </c>
      <c r="H32" s="295"/>
      <c r="I32" s="296" t="s">
        <v>279</v>
      </c>
      <c r="J32" s="296"/>
      <c r="K32" s="296"/>
      <c r="L32" s="296"/>
      <c r="M32" s="338"/>
    </row>
    <row r="33" spans="2:13" ht="52" customHeight="1" x14ac:dyDescent="0.15">
      <c r="B33" s="337" t="s">
        <v>228</v>
      </c>
      <c r="C33" s="293"/>
      <c r="D33" s="293"/>
      <c r="E33" s="293"/>
      <c r="F33" s="293"/>
      <c r="G33" s="295">
        <v>42461</v>
      </c>
      <c r="H33" s="295"/>
      <c r="I33" s="296" t="s">
        <v>280</v>
      </c>
      <c r="J33" s="296"/>
      <c r="K33" s="296"/>
      <c r="L33" s="296"/>
      <c r="M33" s="338"/>
    </row>
    <row r="34" spans="2:13" ht="36" customHeight="1" x14ac:dyDescent="0.15">
      <c r="B34" s="339" t="s">
        <v>241</v>
      </c>
      <c r="C34" s="293"/>
      <c r="D34" s="293"/>
      <c r="E34" s="293"/>
      <c r="F34" s="293"/>
      <c r="G34" s="295">
        <v>42461</v>
      </c>
      <c r="H34" s="295"/>
      <c r="I34" s="296" t="s">
        <v>248</v>
      </c>
      <c r="J34" s="296"/>
      <c r="K34" s="296"/>
      <c r="L34" s="296"/>
      <c r="M34" s="338"/>
    </row>
    <row r="35" spans="2:13" ht="36" customHeight="1" x14ac:dyDescent="0.15">
      <c r="B35" s="337" t="s">
        <v>240</v>
      </c>
      <c r="C35" s="296"/>
      <c r="D35" s="296"/>
      <c r="E35" s="296"/>
      <c r="F35" s="296"/>
      <c r="G35" s="295">
        <v>42461</v>
      </c>
      <c r="H35" s="295"/>
      <c r="I35" s="296" t="s">
        <v>249</v>
      </c>
      <c r="J35" s="296"/>
      <c r="K35" s="296"/>
      <c r="L35" s="296"/>
      <c r="M35" s="338"/>
    </row>
    <row r="36" spans="2:13" ht="36" customHeight="1" x14ac:dyDescent="0.15">
      <c r="B36" s="337" t="s">
        <v>242</v>
      </c>
      <c r="C36" s="296"/>
      <c r="D36" s="296"/>
      <c r="E36" s="296"/>
      <c r="F36" s="296"/>
      <c r="G36" s="295">
        <v>42430</v>
      </c>
      <c r="H36" s="295"/>
      <c r="I36" s="296" t="s">
        <v>257</v>
      </c>
      <c r="J36" s="296"/>
      <c r="K36" s="296"/>
      <c r="L36" s="296"/>
      <c r="M36" s="338"/>
    </row>
    <row r="37" spans="2:13" ht="36" customHeight="1" thickBot="1" x14ac:dyDescent="0.2">
      <c r="B37" s="225" t="s">
        <v>243</v>
      </c>
      <c r="C37" s="226"/>
      <c r="D37" s="226"/>
      <c r="E37" s="226"/>
      <c r="F37" s="226"/>
      <c r="G37" s="227">
        <v>42461</v>
      </c>
      <c r="H37" s="227"/>
      <c r="I37" s="226" t="s">
        <v>264</v>
      </c>
      <c r="J37" s="226"/>
      <c r="K37" s="226"/>
      <c r="L37" s="226"/>
      <c r="M37" s="228"/>
    </row>
    <row r="38" spans="2:13" ht="30.75" customHeight="1" thickBot="1" x14ac:dyDescent="0.2">
      <c r="B38" s="32" t="s">
        <v>193</v>
      </c>
    </row>
    <row r="39" spans="2:13" ht="28.5" customHeight="1" x14ac:dyDescent="0.15">
      <c r="B39" s="340" t="s">
        <v>92</v>
      </c>
      <c r="C39" s="341"/>
      <c r="D39" s="341"/>
      <c r="E39" s="341"/>
      <c r="F39" s="342"/>
      <c r="G39" s="343" t="s">
        <v>175</v>
      </c>
      <c r="H39" s="342"/>
      <c r="I39" s="343" t="s">
        <v>176</v>
      </c>
      <c r="J39" s="341"/>
      <c r="K39" s="341"/>
      <c r="L39" s="341"/>
      <c r="M39" s="344"/>
    </row>
    <row r="40" spans="2:13" ht="36" customHeight="1" x14ac:dyDescent="0.15">
      <c r="B40" s="296" t="s">
        <v>250</v>
      </c>
      <c r="C40" s="296"/>
      <c r="D40" s="296"/>
      <c r="E40" s="296"/>
      <c r="F40" s="296"/>
      <c r="G40" s="294" t="s">
        <v>251</v>
      </c>
      <c r="H40" s="295"/>
      <c r="I40" s="296" t="s">
        <v>252</v>
      </c>
      <c r="J40" s="296"/>
      <c r="K40" s="296"/>
      <c r="L40" s="296"/>
      <c r="M40" s="296"/>
    </row>
    <row r="41" spans="2:13" ht="36" customHeight="1" x14ac:dyDescent="0.15">
      <c r="B41" s="296" t="s">
        <v>253</v>
      </c>
      <c r="C41" s="293"/>
      <c r="D41" s="293"/>
      <c r="E41" s="293"/>
      <c r="F41" s="293"/>
      <c r="G41" s="294" t="s">
        <v>251</v>
      </c>
      <c r="H41" s="295"/>
      <c r="I41" s="296" t="s">
        <v>254</v>
      </c>
      <c r="J41" s="296"/>
      <c r="K41" s="296"/>
      <c r="L41" s="296"/>
      <c r="M41" s="296"/>
    </row>
    <row r="42" spans="2:13" ht="36" customHeight="1" x14ac:dyDescent="0.15">
      <c r="B42" s="293" t="s">
        <v>261</v>
      </c>
      <c r="C42" s="293"/>
      <c r="D42" s="293"/>
      <c r="E42" s="293"/>
      <c r="F42" s="293"/>
      <c r="G42" s="294" t="s">
        <v>251</v>
      </c>
      <c r="H42" s="295"/>
      <c r="I42" s="296" t="s">
        <v>263</v>
      </c>
      <c r="J42" s="296"/>
      <c r="K42" s="296"/>
      <c r="L42" s="296"/>
      <c r="M42" s="296"/>
    </row>
    <row r="43" spans="2:13" ht="36" customHeight="1" x14ac:dyDescent="0.15">
      <c r="B43" s="296" t="s">
        <v>268</v>
      </c>
      <c r="C43" s="296"/>
      <c r="D43" s="296"/>
      <c r="E43" s="296"/>
      <c r="F43" s="296"/>
      <c r="G43" s="295">
        <v>42551</v>
      </c>
      <c r="H43" s="295"/>
      <c r="I43" s="296" t="s">
        <v>267</v>
      </c>
      <c r="J43" s="296"/>
      <c r="K43" s="296"/>
      <c r="L43" s="296"/>
      <c r="M43" s="296"/>
    </row>
    <row r="44" spans="2:13" ht="36" customHeight="1" x14ac:dyDescent="0.15">
      <c r="B44" s="296" t="s">
        <v>265</v>
      </c>
      <c r="C44" s="296"/>
      <c r="D44" s="296"/>
      <c r="E44" s="296"/>
      <c r="F44" s="296"/>
      <c r="G44" s="295">
        <v>42551</v>
      </c>
      <c r="H44" s="295"/>
      <c r="I44" s="296" t="s">
        <v>272</v>
      </c>
      <c r="J44" s="296"/>
      <c r="K44" s="296"/>
      <c r="L44" s="296"/>
      <c r="M44" s="296"/>
    </row>
    <row r="45" spans="2:13" ht="36" customHeight="1" x14ac:dyDescent="0.15">
      <c r="B45" s="296" t="s">
        <v>266</v>
      </c>
      <c r="C45" s="296"/>
      <c r="D45" s="296"/>
      <c r="E45" s="296"/>
      <c r="F45" s="296"/>
      <c r="G45" s="295">
        <v>42551</v>
      </c>
      <c r="H45" s="295"/>
      <c r="I45" s="296" t="s">
        <v>269</v>
      </c>
      <c r="J45" s="296"/>
      <c r="K45" s="296"/>
      <c r="L45" s="296"/>
      <c r="M45" s="296"/>
    </row>
    <row r="46" spans="2:13" ht="36" customHeight="1" x14ac:dyDescent="0.15">
      <c r="B46" s="296" t="s">
        <v>291</v>
      </c>
      <c r="C46" s="296"/>
      <c r="D46" s="296"/>
      <c r="E46" s="296"/>
      <c r="F46" s="296"/>
      <c r="G46" s="295">
        <v>42551</v>
      </c>
      <c r="H46" s="295"/>
      <c r="I46" s="296" t="s">
        <v>292</v>
      </c>
      <c r="J46" s="296"/>
      <c r="K46" s="296"/>
      <c r="L46" s="296"/>
      <c r="M46" s="296"/>
    </row>
    <row r="47" spans="2:13" ht="36" customHeight="1" x14ac:dyDescent="0.15">
      <c r="B47" s="296" t="s">
        <v>293</v>
      </c>
      <c r="C47" s="296"/>
      <c r="D47" s="296"/>
      <c r="E47" s="296"/>
      <c r="F47" s="296"/>
      <c r="G47" s="295">
        <v>42551</v>
      </c>
      <c r="H47" s="295"/>
      <c r="I47" s="296" t="s">
        <v>294</v>
      </c>
      <c r="J47" s="296"/>
      <c r="K47" s="296"/>
      <c r="L47" s="296"/>
      <c r="M47" s="296"/>
    </row>
    <row r="48" spans="2:13" ht="36" customHeight="1" x14ac:dyDescent="0.15">
      <c r="B48" s="296" t="s">
        <v>281</v>
      </c>
      <c r="C48" s="296"/>
      <c r="D48" s="296"/>
      <c r="E48" s="296"/>
      <c r="F48" s="296"/>
      <c r="G48" s="295">
        <v>42522</v>
      </c>
      <c r="H48" s="295"/>
      <c r="I48" s="296" t="s">
        <v>282</v>
      </c>
      <c r="J48" s="296"/>
      <c r="K48" s="296"/>
      <c r="L48" s="296"/>
      <c r="M48" s="296"/>
    </row>
    <row r="49" spans="2:13" ht="36" customHeight="1" x14ac:dyDescent="0.15">
      <c r="B49" s="296" t="s">
        <v>283</v>
      </c>
      <c r="C49" s="296"/>
      <c r="D49" s="296"/>
      <c r="E49" s="296"/>
      <c r="F49" s="296"/>
      <c r="G49" s="295">
        <v>42552</v>
      </c>
      <c r="H49" s="295"/>
      <c r="I49" s="296" t="s">
        <v>284</v>
      </c>
      <c r="J49" s="296"/>
      <c r="K49" s="296"/>
      <c r="L49" s="296"/>
      <c r="M49" s="296"/>
    </row>
    <row r="50" spans="2:13" ht="36" customHeight="1" x14ac:dyDescent="0.15">
      <c r="B50" s="296" t="s">
        <v>285</v>
      </c>
      <c r="C50" s="296"/>
      <c r="D50" s="296"/>
      <c r="E50" s="296"/>
      <c r="F50" s="296"/>
      <c r="G50" s="295">
        <v>42614</v>
      </c>
      <c r="H50" s="295"/>
      <c r="I50" s="296" t="s">
        <v>286</v>
      </c>
      <c r="J50" s="296"/>
      <c r="K50" s="296"/>
      <c r="L50" s="296"/>
      <c r="M50" s="296"/>
    </row>
    <row r="51" spans="2:13" ht="36" customHeight="1" x14ac:dyDescent="0.15">
      <c r="B51" s="296" t="s">
        <v>287</v>
      </c>
      <c r="C51" s="296"/>
      <c r="D51" s="296"/>
      <c r="E51" s="296"/>
      <c r="F51" s="296"/>
      <c r="G51" s="295">
        <v>42644</v>
      </c>
      <c r="H51" s="295"/>
      <c r="I51" s="296" t="s">
        <v>288</v>
      </c>
      <c r="J51" s="296"/>
      <c r="K51" s="296"/>
      <c r="L51" s="296"/>
      <c r="M51" s="296"/>
    </row>
    <row r="52" spans="2:13" ht="13" customHeight="1" x14ac:dyDescent="0.15"/>
    <row r="53" spans="2:13" ht="14" thickBot="1" x14ac:dyDescent="0.2">
      <c r="B53" s="155" t="s">
        <v>90</v>
      </c>
      <c r="C53"/>
      <c r="D53"/>
      <c r="E53"/>
      <c r="F53"/>
      <c r="G53"/>
      <c r="H53"/>
      <c r="I53"/>
      <c r="J53"/>
      <c r="K53"/>
      <c r="L53"/>
      <c r="M53"/>
    </row>
    <row r="54" spans="2:13" ht="14" thickBot="1" x14ac:dyDescent="0.2">
      <c r="B54" s="243" t="s">
        <v>29</v>
      </c>
      <c r="C54" s="244"/>
      <c r="D54" s="244"/>
      <c r="E54" s="244"/>
      <c r="F54" s="244"/>
      <c r="G54" s="245" t="s">
        <v>30</v>
      </c>
      <c r="H54" s="246"/>
      <c r="I54" s="245" t="s">
        <v>31</v>
      </c>
      <c r="J54" s="244"/>
      <c r="K54" s="244"/>
      <c r="L54" s="244"/>
      <c r="M54" s="247"/>
    </row>
    <row r="55" spans="2:13" ht="25" customHeight="1" thickBot="1" x14ac:dyDescent="0.2">
      <c r="B55" s="297"/>
      <c r="C55" s="298"/>
      <c r="D55" s="298"/>
      <c r="E55" s="298"/>
      <c r="F55" s="299"/>
      <c r="G55" s="250"/>
      <c r="H55" s="249"/>
      <c r="I55" s="267"/>
      <c r="J55" s="249"/>
      <c r="K55" s="249"/>
      <c r="L55" s="249"/>
      <c r="M55" s="268"/>
    </row>
    <row r="56" spans="2:13" ht="14" thickBot="1" x14ac:dyDescent="0.2">
      <c r="B56" s="243" t="s">
        <v>32</v>
      </c>
      <c r="C56" s="244"/>
      <c r="D56" s="244"/>
      <c r="E56" s="244"/>
      <c r="F56" s="244"/>
      <c r="G56" s="245" t="s">
        <v>30</v>
      </c>
      <c r="H56" s="246"/>
      <c r="I56" s="245" t="s">
        <v>31</v>
      </c>
      <c r="J56" s="244"/>
      <c r="K56" s="244"/>
      <c r="L56" s="244"/>
      <c r="M56" s="247"/>
    </row>
    <row r="57" spans="2:13" ht="32" customHeight="1" thickBot="1" x14ac:dyDescent="0.2">
      <c r="B57" s="289" t="s">
        <v>275</v>
      </c>
      <c r="C57" s="249"/>
      <c r="D57" s="249"/>
      <c r="E57" s="249"/>
      <c r="F57" s="249"/>
      <c r="G57" s="250" t="s">
        <v>276</v>
      </c>
      <c r="H57" s="249"/>
      <c r="I57" s="290" t="s">
        <v>289</v>
      </c>
      <c r="J57" s="291"/>
      <c r="K57" s="291"/>
      <c r="L57" s="291"/>
      <c r="M57" s="292"/>
    </row>
    <row r="58" spans="2:13" ht="14" thickBot="1" x14ac:dyDescent="0.2">
      <c r="B58" s="243" t="s">
        <v>33</v>
      </c>
      <c r="C58" s="244"/>
      <c r="D58" s="244"/>
      <c r="E58" s="244"/>
      <c r="F58" s="244"/>
      <c r="G58" s="245" t="s">
        <v>30</v>
      </c>
      <c r="H58" s="246"/>
      <c r="I58" s="245" t="s">
        <v>31</v>
      </c>
      <c r="J58" s="244"/>
      <c r="K58" s="244"/>
      <c r="L58" s="244"/>
      <c r="M58" s="247"/>
    </row>
    <row r="59" spans="2:13" ht="19" customHeight="1" thickBot="1" x14ac:dyDescent="0.2">
      <c r="B59" s="248" t="s">
        <v>81</v>
      </c>
      <c r="C59" s="249"/>
      <c r="D59" s="249"/>
      <c r="E59" s="249"/>
      <c r="F59" s="249"/>
      <c r="G59" s="250"/>
      <c r="H59" s="249"/>
      <c r="I59" s="251"/>
      <c r="J59" s="252"/>
      <c r="K59" s="252"/>
      <c r="L59" s="252"/>
      <c r="M59" s="253"/>
    </row>
    <row r="60" spans="2:13" ht="14" thickBot="1" x14ac:dyDescent="0.2">
      <c r="B60" s="243" t="s">
        <v>34</v>
      </c>
      <c r="C60" s="244"/>
      <c r="D60" s="244"/>
      <c r="E60" s="244"/>
      <c r="F60" s="244"/>
      <c r="G60" s="245" t="s">
        <v>30</v>
      </c>
      <c r="H60" s="246"/>
      <c r="I60" s="245" t="s">
        <v>31</v>
      </c>
      <c r="J60" s="244"/>
      <c r="K60" s="244"/>
      <c r="L60" s="244"/>
      <c r="M60" s="247"/>
    </row>
    <row r="61" spans="2:13" ht="31" customHeight="1" thickBot="1" x14ac:dyDescent="0.2">
      <c r="B61" s="286" t="s">
        <v>273</v>
      </c>
      <c r="C61" s="287"/>
      <c r="D61" s="287"/>
      <c r="E61" s="287"/>
      <c r="F61" s="288"/>
      <c r="G61" s="250">
        <v>42461</v>
      </c>
      <c r="H61" s="249"/>
      <c r="I61" s="251" t="s">
        <v>274</v>
      </c>
      <c r="J61" s="252"/>
      <c r="K61" s="252"/>
      <c r="L61" s="252"/>
      <c r="M61" s="253"/>
    </row>
    <row r="62" spans="2:13" ht="14" thickBot="1" x14ac:dyDescent="0.2">
      <c r="B62" s="274" t="s">
        <v>35</v>
      </c>
      <c r="C62" s="275"/>
      <c r="D62" s="275"/>
      <c r="E62" s="275"/>
      <c r="F62" s="275"/>
      <c r="G62" s="276" t="s">
        <v>30</v>
      </c>
      <c r="H62" s="277"/>
      <c r="I62" s="276" t="s">
        <v>31</v>
      </c>
      <c r="J62" s="275"/>
      <c r="K62" s="275"/>
      <c r="L62" s="275"/>
      <c r="M62" s="278"/>
    </row>
    <row r="63" spans="2:13" ht="27" customHeight="1" x14ac:dyDescent="0.15">
      <c r="B63" s="284" t="s">
        <v>258</v>
      </c>
      <c r="C63" s="285"/>
      <c r="D63" s="285"/>
      <c r="E63" s="285"/>
      <c r="F63" s="285"/>
      <c r="G63" s="282">
        <v>42436</v>
      </c>
      <c r="H63" s="283"/>
      <c r="I63" s="279" t="s">
        <v>259</v>
      </c>
      <c r="J63" s="280"/>
      <c r="K63" s="280"/>
      <c r="L63" s="280"/>
      <c r="M63" s="281"/>
    </row>
    <row r="64" spans="2:13" ht="26" customHeight="1" x14ac:dyDescent="0.15">
      <c r="B64" s="266"/>
      <c r="C64" s="267"/>
      <c r="D64" s="267"/>
      <c r="E64" s="267"/>
      <c r="F64" s="267"/>
      <c r="G64" s="250"/>
      <c r="H64" s="250"/>
      <c r="I64" s="249"/>
      <c r="J64" s="249"/>
      <c r="K64" s="249"/>
      <c r="L64" s="249"/>
      <c r="M64" s="268"/>
    </row>
    <row r="65" spans="2:13" ht="25" customHeight="1" x14ac:dyDescent="0.15">
      <c r="B65" s="266"/>
      <c r="C65" s="267"/>
      <c r="D65" s="267"/>
      <c r="E65" s="267"/>
      <c r="F65" s="267"/>
      <c r="G65" s="250"/>
      <c r="H65" s="250"/>
      <c r="I65" s="249"/>
      <c r="J65" s="249"/>
      <c r="K65" s="249"/>
      <c r="L65" s="249"/>
      <c r="M65" s="268"/>
    </row>
    <row r="66" spans="2:13" ht="25" customHeight="1" x14ac:dyDescent="0.15">
      <c r="B66" s="266"/>
      <c r="C66" s="267"/>
      <c r="D66" s="267"/>
      <c r="E66" s="267"/>
      <c r="F66" s="267"/>
      <c r="G66" s="250"/>
      <c r="H66" s="250"/>
      <c r="I66" s="249"/>
      <c r="J66" s="249"/>
      <c r="K66" s="249"/>
      <c r="L66" s="249"/>
      <c r="M66" s="268"/>
    </row>
    <row r="67" spans="2:13" ht="25" customHeight="1" thickBot="1" x14ac:dyDescent="0.2">
      <c r="B67" s="345"/>
      <c r="C67" s="346"/>
      <c r="D67" s="346"/>
      <c r="E67" s="346"/>
      <c r="F67" s="346"/>
      <c r="G67" s="256"/>
      <c r="H67" s="255"/>
      <c r="I67" s="347"/>
      <c r="J67" s="348"/>
      <c r="K67" s="348"/>
      <c r="L67" s="348"/>
      <c r="M67" s="349"/>
    </row>
    <row r="68" spans="2:13" ht="14" thickBot="1" x14ac:dyDescent="0.2">
      <c r="B68" s="269" t="s">
        <v>18</v>
      </c>
      <c r="C68" s="270"/>
      <c r="D68" s="270"/>
      <c r="E68" s="270"/>
      <c r="F68" s="271"/>
      <c r="G68" s="272" t="s">
        <v>30</v>
      </c>
      <c r="H68" s="271"/>
      <c r="I68" s="272" t="s">
        <v>31</v>
      </c>
      <c r="J68" s="270"/>
      <c r="K68" s="270"/>
      <c r="L68" s="270"/>
      <c r="M68" s="273"/>
    </row>
    <row r="69" spans="2:13" x14ac:dyDescent="0.15">
      <c r="B69" s="248"/>
      <c r="C69" s="249"/>
      <c r="D69" s="249"/>
      <c r="E69" s="249"/>
      <c r="F69" s="249"/>
      <c r="G69" s="250"/>
      <c r="H69" s="249"/>
      <c r="I69" s="251"/>
      <c r="J69" s="252"/>
      <c r="K69" s="252"/>
      <c r="L69" s="252"/>
      <c r="M69" s="253"/>
    </row>
    <row r="70" spans="2:13" ht="14" thickBot="1" x14ac:dyDescent="0.2">
      <c r="B70" s="254"/>
      <c r="C70" s="255"/>
      <c r="D70" s="255"/>
      <c r="E70" s="255"/>
      <c r="F70" s="255"/>
      <c r="G70" s="256"/>
      <c r="H70" s="255"/>
      <c r="I70" s="255"/>
      <c r="J70" s="255"/>
      <c r="K70" s="255"/>
      <c r="L70" s="255"/>
      <c r="M70" s="257"/>
    </row>
    <row r="71" spans="2:13" ht="14" thickBot="1" x14ac:dyDescent="0.2">
      <c r="B71" s="243" t="s">
        <v>19</v>
      </c>
      <c r="C71" s="244"/>
      <c r="D71" s="244"/>
      <c r="E71" s="244"/>
      <c r="F71" s="244"/>
      <c r="G71" s="245" t="s">
        <v>30</v>
      </c>
      <c r="H71" s="246"/>
      <c r="I71" s="245" t="s">
        <v>31</v>
      </c>
      <c r="J71" s="244"/>
      <c r="K71" s="244"/>
      <c r="L71" s="244"/>
      <c r="M71" s="247"/>
    </row>
    <row r="72" spans="2:13" x14ac:dyDescent="0.15">
      <c r="B72" s="248" t="s">
        <v>81</v>
      </c>
      <c r="C72" s="249"/>
      <c r="D72" s="249"/>
      <c r="E72" s="249"/>
      <c r="F72" s="249"/>
      <c r="G72" s="250"/>
      <c r="H72" s="249"/>
      <c r="I72" s="251"/>
      <c r="J72" s="252"/>
      <c r="K72" s="252"/>
      <c r="L72" s="252"/>
      <c r="M72" s="253"/>
    </row>
    <row r="73" spans="2:13" ht="14" thickBot="1" x14ac:dyDescent="0.2">
      <c r="B73" s="254"/>
      <c r="C73" s="255"/>
      <c r="D73" s="255"/>
      <c r="E73" s="255"/>
      <c r="F73" s="255"/>
      <c r="G73" s="256"/>
      <c r="H73" s="255"/>
      <c r="I73" s="255"/>
      <c r="J73" s="255"/>
      <c r="K73" s="255"/>
      <c r="L73" s="255"/>
      <c r="M73" s="257"/>
    </row>
    <row r="74" spans="2:13" ht="14" thickBot="1" x14ac:dyDescent="0.2">
      <c r="B74" s="243" t="s">
        <v>20</v>
      </c>
      <c r="C74" s="244"/>
      <c r="D74" s="244"/>
      <c r="E74" s="244"/>
      <c r="F74" s="244"/>
      <c r="G74" s="245" t="s">
        <v>30</v>
      </c>
      <c r="H74" s="246"/>
      <c r="I74" s="245" t="s">
        <v>31</v>
      </c>
      <c r="J74" s="244"/>
      <c r="K74" s="244"/>
      <c r="L74" s="244"/>
      <c r="M74" s="247"/>
    </row>
    <row r="75" spans="2:13" ht="14" thickBot="1" x14ac:dyDescent="0.2">
      <c r="B75" s="229" t="s">
        <v>229</v>
      </c>
      <c r="C75" s="230"/>
      <c r="D75" s="230"/>
      <c r="E75" s="230"/>
      <c r="F75" s="231"/>
      <c r="G75" s="232" t="s">
        <v>230</v>
      </c>
      <c r="H75" s="233"/>
      <c r="I75" s="234" t="s">
        <v>231</v>
      </c>
      <c r="J75" s="235"/>
      <c r="K75" s="235"/>
      <c r="L75" s="235"/>
      <c r="M75" s="236"/>
    </row>
    <row r="76" spans="2:13" ht="14" thickBot="1" x14ac:dyDescent="0.2">
      <c r="B76" s="229" t="s">
        <v>260</v>
      </c>
      <c r="C76" s="230"/>
      <c r="D76" s="230"/>
      <c r="E76" s="230"/>
      <c r="F76" s="231"/>
      <c r="G76" s="232" t="s">
        <v>230</v>
      </c>
      <c r="H76" s="233"/>
      <c r="I76" s="234" t="s">
        <v>231</v>
      </c>
      <c r="J76" s="235"/>
      <c r="K76" s="235"/>
      <c r="L76" s="235"/>
      <c r="M76" s="236"/>
    </row>
    <row r="77" spans="2:13" ht="14" thickBot="1" x14ac:dyDescent="0.2">
      <c r="B77" s="237" t="s">
        <v>232</v>
      </c>
      <c r="C77" s="238"/>
      <c r="D77" s="238"/>
      <c r="E77" s="238"/>
      <c r="F77" s="262"/>
      <c r="G77" s="263" t="s">
        <v>230</v>
      </c>
      <c r="H77" s="264"/>
      <c r="I77" s="234" t="s">
        <v>233</v>
      </c>
      <c r="J77" s="235"/>
      <c r="K77" s="235"/>
      <c r="L77" s="235"/>
      <c r="M77" s="265"/>
    </row>
    <row r="78" spans="2:13" ht="14" thickBot="1" x14ac:dyDescent="0.2">
      <c r="B78" s="237" t="s">
        <v>234</v>
      </c>
      <c r="C78" s="238"/>
      <c r="D78" s="238"/>
      <c r="E78" s="238"/>
      <c r="F78" s="262"/>
      <c r="G78" s="263" t="s">
        <v>230</v>
      </c>
      <c r="H78" s="264"/>
      <c r="I78" s="234" t="s">
        <v>235</v>
      </c>
      <c r="J78" s="235"/>
      <c r="K78" s="235"/>
      <c r="L78" s="235"/>
      <c r="M78" s="265"/>
    </row>
    <row r="79" spans="2:13" ht="14" thickBot="1" x14ac:dyDescent="0.2">
      <c r="B79" s="237" t="s">
        <v>236</v>
      </c>
      <c r="C79" s="238"/>
      <c r="D79" s="238"/>
      <c r="E79" s="238"/>
      <c r="F79" s="239"/>
      <c r="G79" s="240" t="s">
        <v>230</v>
      </c>
      <c r="H79" s="241"/>
      <c r="I79" s="242" t="s">
        <v>237</v>
      </c>
      <c r="J79" s="235"/>
      <c r="K79" s="235"/>
      <c r="L79" s="235"/>
      <c r="M79" s="236"/>
    </row>
    <row r="80" spans="2:13" ht="17" customHeight="1" thickBot="1" x14ac:dyDescent="0.2">
      <c r="B80" s="258" t="s">
        <v>238</v>
      </c>
      <c r="C80" s="238"/>
      <c r="D80" s="238"/>
      <c r="E80" s="238"/>
      <c r="F80" s="259"/>
      <c r="G80" s="260" t="s">
        <v>230</v>
      </c>
      <c r="H80" s="261"/>
      <c r="I80" s="255" t="s">
        <v>239</v>
      </c>
      <c r="J80" s="255"/>
      <c r="K80" s="255"/>
      <c r="L80" s="255"/>
      <c r="M80" s="257"/>
    </row>
    <row r="81" spans="2:16" ht="24" customHeight="1" thickBot="1" x14ac:dyDescent="0.2">
      <c r="B81" s="243" t="s">
        <v>150</v>
      </c>
      <c r="C81" s="244"/>
      <c r="D81" s="244"/>
      <c r="E81" s="244"/>
      <c r="F81" s="244"/>
      <c r="G81" s="245" t="s">
        <v>30</v>
      </c>
      <c r="H81" s="246"/>
      <c r="I81" s="245" t="s">
        <v>31</v>
      </c>
      <c r="J81" s="244"/>
      <c r="K81" s="244"/>
      <c r="L81" s="244"/>
      <c r="M81" s="247"/>
    </row>
    <row r="82" spans="2:16" ht="24" customHeight="1" x14ac:dyDescent="0.15">
      <c r="B82" s="248" t="s">
        <v>0</v>
      </c>
      <c r="C82" s="249"/>
      <c r="D82" s="249"/>
      <c r="E82" s="249"/>
      <c r="F82" s="249"/>
      <c r="G82" s="250"/>
      <c r="H82" s="249"/>
      <c r="I82" s="251"/>
      <c r="J82" s="252"/>
      <c r="K82" s="252"/>
      <c r="L82" s="252"/>
      <c r="M82" s="253"/>
    </row>
    <row r="83" spans="2:16" ht="14" thickBot="1" x14ac:dyDescent="0.2">
      <c r="B83" s="254" t="s">
        <v>1</v>
      </c>
      <c r="C83" s="255"/>
      <c r="D83" s="255"/>
      <c r="E83" s="255"/>
      <c r="F83" s="255"/>
      <c r="G83" s="256"/>
      <c r="H83" s="255"/>
      <c r="I83" s="255"/>
      <c r="J83" s="255"/>
      <c r="K83" s="255"/>
      <c r="L83" s="255"/>
      <c r="M83" s="257"/>
    </row>
    <row r="87" spans="2:16" x14ac:dyDescent="0.15">
      <c r="P87" s="158"/>
    </row>
  </sheetData>
  <mergeCells count="178">
    <mergeCell ref="B46:F46"/>
    <mergeCell ref="G46:H46"/>
    <mergeCell ref="I46:M46"/>
    <mergeCell ref="B47:F47"/>
    <mergeCell ref="G47:H47"/>
    <mergeCell ref="I47:M47"/>
    <mergeCell ref="B50:F50"/>
    <mergeCell ref="G50:H50"/>
    <mergeCell ref="I50:M50"/>
    <mergeCell ref="B48:F48"/>
    <mergeCell ref="G48:H48"/>
    <mergeCell ref="I48:M48"/>
    <mergeCell ref="B49:F49"/>
    <mergeCell ref="G49:H49"/>
    <mergeCell ref="I49:M49"/>
    <mergeCell ref="B67:F67"/>
    <mergeCell ref="G67:H67"/>
    <mergeCell ref="I67:M67"/>
    <mergeCell ref="B65:F65"/>
    <mergeCell ref="B66:F66"/>
    <mergeCell ref="G65:H65"/>
    <mergeCell ref="G66:H66"/>
    <mergeCell ref="I65:M65"/>
    <mergeCell ref="I66:M66"/>
    <mergeCell ref="B41:F41"/>
    <mergeCell ref="G41:H41"/>
    <mergeCell ref="I41:M41"/>
    <mergeCell ref="B32:F32"/>
    <mergeCell ref="G32:H32"/>
    <mergeCell ref="I32:M32"/>
    <mergeCell ref="B33:F33"/>
    <mergeCell ref="G33:H33"/>
    <mergeCell ref="I33:M33"/>
    <mergeCell ref="B34:F34"/>
    <mergeCell ref="G34:H34"/>
    <mergeCell ref="I34:M34"/>
    <mergeCell ref="B35:F35"/>
    <mergeCell ref="G35:H35"/>
    <mergeCell ref="I35:M35"/>
    <mergeCell ref="B36:F36"/>
    <mergeCell ref="G36:H36"/>
    <mergeCell ref="I36:M36"/>
    <mergeCell ref="I40:M40"/>
    <mergeCell ref="B39:F39"/>
    <mergeCell ref="G39:H39"/>
    <mergeCell ref="I39:M39"/>
    <mergeCell ref="B40:F40"/>
    <mergeCell ref="G40:H40"/>
    <mergeCell ref="C10:G10"/>
    <mergeCell ref="H10:L10"/>
    <mergeCell ref="C11:G11"/>
    <mergeCell ref="H11:L11"/>
    <mergeCell ref="C12:G12"/>
    <mergeCell ref="H12:L12"/>
    <mergeCell ref="C8:G8"/>
    <mergeCell ref="H8:L8"/>
    <mergeCell ref="C9:G9"/>
    <mergeCell ref="H9:L9"/>
    <mergeCell ref="G19:K19"/>
    <mergeCell ref="B23:F23"/>
    <mergeCell ref="G23:K23"/>
    <mergeCell ref="C13:G13"/>
    <mergeCell ref="H13:L13"/>
    <mergeCell ref="C14:G14"/>
    <mergeCell ref="H14:L14"/>
    <mergeCell ref="G18:K18"/>
    <mergeCell ref="B19:F19"/>
    <mergeCell ref="B18:F18"/>
    <mergeCell ref="G31:H31"/>
    <mergeCell ref="I31:M31"/>
    <mergeCell ref="B24:F24"/>
    <mergeCell ref="G24:K24"/>
    <mergeCell ref="B25:F25"/>
    <mergeCell ref="G25:K25"/>
    <mergeCell ref="B26:F26"/>
    <mergeCell ref="G26:K26"/>
    <mergeCell ref="B27:F27"/>
    <mergeCell ref="G27:K27"/>
    <mergeCell ref="B31:F31"/>
    <mergeCell ref="B42:F42"/>
    <mergeCell ref="G42:H42"/>
    <mergeCell ref="I42:M42"/>
    <mergeCell ref="B56:F56"/>
    <mergeCell ref="G56:H56"/>
    <mergeCell ref="I56:M56"/>
    <mergeCell ref="B54:F54"/>
    <mergeCell ref="G54:H54"/>
    <mergeCell ref="I54:M54"/>
    <mergeCell ref="B55:F55"/>
    <mergeCell ref="G55:H55"/>
    <mergeCell ref="I55:M55"/>
    <mergeCell ref="B44:F44"/>
    <mergeCell ref="G44:H44"/>
    <mergeCell ref="I44:M44"/>
    <mergeCell ref="B43:F43"/>
    <mergeCell ref="G43:H43"/>
    <mergeCell ref="I43:M43"/>
    <mergeCell ref="B51:F51"/>
    <mergeCell ref="G51:H51"/>
    <mergeCell ref="I51:M51"/>
    <mergeCell ref="B45:F45"/>
    <mergeCell ref="G45:H45"/>
    <mergeCell ref="I45:M45"/>
    <mergeCell ref="B58:F58"/>
    <mergeCell ref="G58:H58"/>
    <mergeCell ref="I58:M58"/>
    <mergeCell ref="B59:F59"/>
    <mergeCell ref="G59:H59"/>
    <mergeCell ref="I59:M59"/>
    <mergeCell ref="B57:F57"/>
    <mergeCell ref="G57:H57"/>
    <mergeCell ref="I57:M57"/>
    <mergeCell ref="B69:F69"/>
    <mergeCell ref="G69:H69"/>
    <mergeCell ref="I69:M69"/>
    <mergeCell ref="B70:F70"/>
    <mergeCell ref="G70:H70"/>
    <mergeCell ref="I70:M70"/>
    <mergeCell ref="B60:F60"/>
    <mergeCell ref="G60:H60"/>
    <mergeCell ref="I60:M60"/>
    <mergeCell ref="B64:F64"/>
    <mergeCell ref="G64:H64"/>
    <mergeCell ref="I64:M64"/>
    <mergeCell ref="B68:F68"/>
    <mergeCell ref="G68:H68"/>
    <mergeCell ref="I68:M68"/>
    <mergeCell ref="B62:F62"/>
    <mergeCell ref="G62:H62"/>
    <mergeCell ref="I62:M62"/>
    <mergeCell ref="I63:M63"/>
    <mergeCell ref="G63:H63"/>
    <mergeCell ref="B63:F63"/>
    <mergeCell ref="B61:F61"/>
    <mergeCell ref="G61:H61"/>
    <mergeCell ref="I61:M61"/>
    <mergeCell ref="B83:F83"/>
    <mergeCell ref="G83:H83"/>
    <mergeCell ref="I83:M83"/>
    <mergeCell ref="B81:F81"/>
    <mergeCell ref="G81:H81"/>
    <mergeCell ref="I81:M81"/>
    <mergeCell ref="B82:F82"/>
    <mergeCell ref="G82:H82"/>
    <mergeCell ref="I82:M82"/>
    <mergeCell ref="B80:F80"/>
    <mergeCell ref="I80:M80"/>
    <mergeCell ref="G80:H80"/>
    <mergeCell ref="B77:F77"/>
    <mergeCell ref="G77:H77"/>
    <mergeCell ref="I77:M77"/>
    <mergeCell ref="B78:F78"/>
    <mergeCell ref="G78:H78"/>
    <mergeCell ref="I78:M78"/>
    <mergeCell ref="B37:F37"/>
    <mergeCell ref="G37:H37"/>
    <mergeCell ref="I37:M37"/>
    <mergeCell ref="B76:F76"/>
    <mergeCell ref="G76:H76"/>
    <mergeCell ref="I76:M76"/>
    <mergeCell ref="B79:F79"/>
    <mergeCell ref="G79:H79"/>
    <mergeCell ref="I79:M79"/>
    <mergeCell ref="B75:F75"/>
    <mergeCell ref="G75:H75"/>
    <mergeCell ref="I75:M75"/>
    <mergeCell ref="B71:F71"/>
    <mergeCell ref="G71:H71"/>
    <mergeCell ref="I71:M71"/>
    <mergeCell ref="B72:F72"/>
    <mergeCell ref="G72:H72"/>
    <mergeCell ref="I72:M72"/>
    <mergeCell ref="B73:F73"/>
    <mergeCell ref="G73:H73"/>
    <mergeCell ref="I73:M73"/>
    <mergeCell ref="B74:F74"/>
    <mergeCell ref="G74:H74"/>
    <mergeCell ref="I74:M74"/>
  </mergeCells>
  <phoneticPr fontId="8" type="noConversion"/>
  <pageMargins left="0.75" right="0.75" top="1" bottom="1" header="0.51180555555555551" footer="0.51180555555555551"/>
  <pageSetup paperSize="9"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Metrics</vt:lpstr>
      <vt:lpstr>Resources</vt:lpstr>
      <vt:lpstr>VOs</vt:lpstr>
      <vt:lpstr>Manpower</vt:lpstr>
      <vt:lpstr>Narrative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Gronbech</dc:creator>
  <cp:lastModifiedBy>Microsoft Office User</cp:lastModifiedBy>
  <dcterms:created xsi:type="dcterms:W3CDTF">2012-01-11T11:17:07Z</dcterms:created>
  <dcterms:modified xsi:type="dcterms:W3CDTF">2016-04-11T19:33:05Z</dcterms:modified>
</cp:coreProperties>
</file>