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autoCompressPictures="0"/>
  <mc:AlternateContent xmlns:mc="http://schemas.openxmlformats.org/markup-compatibility/2006">
    <mc:Choice Requires="x15">
      <x15ac:absPath xmlns:x15ac="http://schemas.microsoft.com/office/spreadsheetml/2010/11/ac" url="/Users/gareth/University/Quarterly Reports/15Q4/"/>
    </mc:Choice>
  </mc:AlternateContent>
  <bookViews>
    <workbookView xWindow="0" yWindow="460" windowWidth="38400" windowHeight="23540" tabRatio="500" activeTab="1"/>
  </bookViews>
  <sheets>
    <sheet name="Metrics" sheetId="1" r:id="rId1"/>
    <sheet name="Resources" sheetId="2" r:id="rId2"/>
    <sheet name="VOs" sheetId="3" r:id="rId3"/>
    <sheet name="Manpower" sheetId="4" r:id="rId4"/>
    <sheet name="Narrative" sheetId="5" r:id="rId5"/>
  </sheets>
  <definedNames>
    <definedName name="__xlnm.Print_Area_1">Metrics!$A$1:$Y$26</definedName>
    <definedName name="__xlnm.Print_Area_2">Resources!$A$1:$T$40</definedName>
    <definedName name="__xlnm.Print_Area_3">VOs!$A$1:$AN$21</definedName>
    <definedName name="__xlnm.Print_Area_4">Manpower!$B$1:$I$28</definedName>
    <definedName name="__xlnm.Print_Area_5">Narrative!$B$1:$M$44</definedName>
    <definedName name="_xlnm.Print_Area" localSheetId="3">Manpower!$B$1:$I$28</definedName>
    <definedName name="_xlnm.Print_Area" localSheetId="0">Metrics!$A$1:$Y$26</definedName>
    <definedName name="_xlnm.Print_Area" localSheetId="4">Narrative!$B$1:$M$44</definedName>
    <definedName name="_xlnm.Print_Area" localSheetId="1">Resources!$A$1:$T$40</definedName>
    <definedName name="_xlnm.Print_Area" localSheetId="2">VOs!$A$1:$AN$21</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26" i="2" l="1"/>
  <c r="M14" i="2"/>
  <c r="J26" i="2"/>
  <c r="N26" i="2"/>
  <c r="L17" i="1"/>
  <c r="S14" i="2"/>
  <c r="O26" i="2"/>
  <c r="L16" i="1"/>
  <c r="M25" i="2"/>
  <c r="M13" i="2"/>
  <c r="J25" i="2"/>
  <c r="N25" i="2"/>
  <c r="I17" i="1"/>
  <c r="S13" i="2"/>
  <c r="O25" i="2"/>
  <c r="I16" i="1"/>
  <c r="V20" i="3"/>
  <c r="U20" i="3"/>
  <c r="G26" i="2"/>
  <c r="L11" i="1"/>
  <c r="E20" i="3"/>
  <c r="G20" i="3"/>
  <c r="S12" i="2"/>
  <c r="M24" i="2"/>
  <c r="O24" i="2"/>
  <c r="F16" i="1"/>
  <c r="C25" i="2"/>
  <c r="G24" i="2"/>
  <c r="C5" i="4"/>
  <c r="Q11" i="2"/>
  <c r="R11" i="2"/>
  <c r="P11" i="2"/>
  <c r="C5" i="5"/>
  <c r="N20" i="3"/>
  <c r="D34" i="3"/>
  <c r="C5" i="3"/>
  <c r="D21" i="4"/>
  <c r="E21" i="4"/>
  <c r="F21" i="4"/>
  <c r="G21" i="4"/>
  <c r="H21" i="4"/>
  <c r="I21" i="4"/>
  <c r="C4" i="4"/>
  <c r="X15" i="1"/>
  <c r="D9" i="1"/>
  <c r="G9" i="1"/>
  <c r="J9" i="1"/>
  <c r="M9" i="1"/>
  <c r="P9" i="1"/>
  <c r="S9" i="1"/>
  <c r="O11" i="1"/>
  <c r="R11" i="1"/>
  <c r="U11" i="1"/>
  <c r="O12" i="1"/>
  <c r="R12" i="1"/>
  <c r="U12" i="1"/>
  <c r="X13" i="1"/>
  <c r="X14" i="1"/>
  <c r="O16" i="1"/>
  <c r="R16" i="1"/>
  <c r="U16" i="1"/>
  <c r="O17" i="1"/>
  <c r="R17" i="1"/>
  <c r="U17" i="1"/>
  <c r="F24" i="2"/>
  <c r="F12" i="1"/>
  <c r="F25" i="2"/>
  <c r="I12" i="1"/>
  <c r="F26" i="2"/>
  <c r="B27" i="2"/>
  <c r="D27" i="2"/>
  <c r="F27" i="2"/>
  <c r="X12" i="1"/>
  <c r="F11" i="1"/>
  <c r="G25" i="2"/>
  <c r="I11" i="1"/>
  <c r="C27" i="2"/>
  <c r="E27" i="2"/>
  <c r="G27" i="2"/>
  <c r="X11" i="1"/>
  <c r="M12" i="2"/>
  <c r="J24" i="2"/>
  <c r="N24" i="2"/>
  <c r="F17" i="1"/>
  <c r="J27" i="2"/>
  <c r="L27" i="2"/>
  <c r="M27" i="2"/>
  <c r="N27" i="2"/>
  <c r="X17" i="1"/>
  <c r="S15" i="2"/>
  <c r="S16" i="2"/>
  <c r="S17" i="2"/>
  <c r="S18" i="2"/>
  <c r="S19" i="2"/>
  <c r="O27" i="2"/>
  <c r="X16" i="1"/>
  <c r="C4" i="5"/>
  <c r="B12" i="5"/>
  <c r="B13" i="5"/>
  <c r="B4" i="2"/>
  <c r="C35" i="2"/>
  <c r="B3" i="2"/>
  <c r="B5" i="2"/>
  <c r="I12" i="2"/>
  <c r="O12" i="2"/>
  <c r="I13" i="2"/>
  <c r="O13" i="2"/>
  <c r="I14" i="2"/>
  <c r="O14" i="2"/>
  <c r="I15" i="2"/>
  <c r="M15" i="2"/>
  <c r="O15" i="2"/>
  <c r="I16" i="2"/>
  <c r="M16" i="2"/>
  <c r="O16" i="2"/>
  <c r="I17" i="2"/>
  <c r="M17" i="2"/>
  <c r="O17" i="2"/>
  <c r="M18" i="2"/>
  <c r="J19" i="2"/>
  <c r="K19" i="2"/>
  <c r="L19" i="2"/>
  <c r="M19" i="2"/>
  <c r="P19" i="2"/>
  <c r="Q19" i="2"/>
  <c r="R19" i="2"/>
  <c r="A24" i="2"/>
  <c r="H24" i="2"/>
  <c r="I24" i="2"/>
  <c r="A25" i="2"/>
  <c r="H25" i="2"/>
  <c r="I25" i="2"/>
  <c r="A26" i="2"/>
  <c r="H26" i="2"/>
  <c r="I26" i="2"/>
  <c r="H27" i="2"/>
  <c r="I27" i="2"/>
  <c r="A34" i="2"/>
  <c r="F34" i="2"/>
  <c r="A35" i="2"/>
  <c r="F35" i="2"/>
  <c r="A37" i="2"/>
  <c r="F37" i="2"/>
  <c r="K24" i="2"/>
  <c r="K26" i="2"/>
  <c r="K27" i="2"/>
  <c r="K25" i="2"/>
  <c r="C4" i="3"/>
  <c r="AP11" i="3"/>
  <c r="AP12" i="3"/>
  <c r="AP13" i="3"/>
  <c r="AP14" i="3"/>
  <c r="AP15" i="3"/>
  <c r="AP16" i="3"/>
  <c r="AP18" i="3"/>
  <c r="AP19" i="3"/>
  <c r="C20" i="3"/>
  <c r="D20" i="3"/>
  <c r="F20" i="3"/>
  <c r="H20" i="3"/>
  <c r="I20" i="3"/>
  <c r="J20" i="3"/>
  <c r="K20" i="3"/>
  <c r="L20" i="3"/>
  <c r="M20" i="3"/>
  <c r="O20" i="3"/>
  <c r="P20" i="3"/>
  <c r="Q20" i="3"/>
  <c r="R20" i="3"/>
  <c r="S20" i="3"/>
  <c r="T20" i="3"/>
  <c r="W20" i="3"/>
  <c r="X20" i="3"/>
  <c r="Y20" i="3"/>
  <c r="Z20" i="3"/>
  <c r="AA20" i="3"/>
  <c r="AB20" i="3"/>
  <c r="AC20" i="3"/>
  <c r="AD20" i="3"/>
  <c r="AE20" i="3"/>
  <c r="AF20" i="3"/>
  <c r="AG20" i="3"/>
  <c r="AH20" i="3"/>
  <c r="AI20" i="3"/>
  <c r="AJ20" i="3"/>
  <c r="AK20" i="3"/>
  <c r="AL20" i="3"/>
  <c r="AM20" i="3"/>
  <c r="AO20" i="3"/>
  <c r="AP20" i="3"/>
  <c r="AK31" i="3"/>
  <c r="AK32" i="3"/>
  <c r="AK33" i="3"/>
  <c r="AK34" i="3"/>
  <c r="AL31" i="3"/>
  <c r="AL32" i="3"/>
  <c r="AM31" i="3"/>
  <c r="AM33" i="3"/>
  <c r="C34" i="3"/>
  <c r="E34" i="3"/>
  <c r="F34" i="3"/>
  <c r="G34" i="3"/>
  <c r="H34" i="3"/>
  <c r="I34" i="3"/>
  <c r="J34" i="3"/>
  <c r="K34" i="3"/>
  <c r="L34" i="3"/>
  <c r="M34" i="3"/>
  <c r="N34" i="3"/>
  <c r="O34" i="3"/>
  <c r="P34" i="3"/>
  <c r="Q34" i="3"/>
  <c r="R34" i="3"/>
  <c r="T34" i="3"/>
  <c r="U34" i="3"/>
  <c r="V34" i="3"/>
  <c r="W34" i="3"/>
  <c r="X34" i="3"/>
  <c r="Y34" i="3"/>
  <c r="Z34" i="3"/>
  <c r="AA34" i="3"/>
  <c r="AB34" i="3"/>
  <c r="AC34" i="3"/>
  <c r="AD34" i="3"/>
  <c r="AE34" i="3"/>
  <c r="AF34" i="3"/>
  <c r="AG34" i="3"/>
  <c r="AH34" i="3"/>
  <c r="AI34" i="3"/>
  <c r="AJ34" i="3"/>
  <c r="AM34" i="3"/>
  <c r="AL33" i="3"/>
  <c r="AL34" i="3"/>
</calcChain>
</file>

<file path=xl/sharedStrings.xml><?xml version="1.0" encoding="utf-8"?>
<sst xmlns="http://schemas.openxmlformats.org/spreadsheetml/2006/main" count="391" uniqueCount="275">
  <si>
    <t>N/A</t>
    <phoneticPr fontId="8" type="noConversion"/>
  </si>
  <si>
    <t>N/A</t>
    <phoneticPr fontId="8" type="noConversion"/>
  </si>
  <si>
    <t>Not yet able to be measured</t>
  </si>
  <si>
    <t>2160/2184 (if leap year)</t>
  </si>
  <si>
    <t>Q2</t>
  </si>
  <si>
    <t>gstat2</t>
  </si>
  <si>
    <t>Glasgow</t>
  </si>
  <si>
    <t>D Crooks</t>
  </si>
  <si>
    <t xml:space="preserve"> atlas</t>
  </si>
  <si>
    <t xml:space="preserve"> biomed</t>
  </si>
  <si>
    <t xml:space="preserve"> camont</t>
  </si>
  <si>
    <t xml:space="preserve"> cdf</t>
  </si>
  <si>
    <t>Description</t>
  </si>
  <si>
    <t>Target</t>
  </si>
  <si>
    <t>Overall</t>
  </si>
  <si>
    <t>Comments</t>
  </si>
  <si>
    <t>Q-2</t>
  </si>
  <si>
    <t>Q-1</t>
  </si>
  <si>
    <t>Intellectual Property</t>
  </si>
  <si>
    <t>Spin out companies</t>
  </si>
  <si>
    <t>Roles held on committees and boards</t>
  </si>
  <si>
    <t>% Storage of Tier-2</t>
  </si>
  <si>
    <t>HS06 CPU hours from accounting</t>
  </si>
  <si>
    <t>Month 1</t>
  </si>
  <si>
    <t>Month 2</t>
  </si>
  <si>
    <t>Month 3</t>
  </si>
  <si>
    <t>Durham</t>
  </si>
  <si>
    <t>Edinburgh</t>
  </si>
  <si>
    <t>A Washbrook</t>
  </si>
  <si>
    <t>Publications</t>
  </si>
  <si>
    <t xml:space="preserve"> Date</t>
  </si>
  <si>
    <t>Notes</t>
  </si>
  <si>
    <t>Collaborations</t>
  </si>
  <si>
    <t>Further Funding (eg external grants)</t>
  </si>
  <si>
    <t>Destination of ex staff and recruitment issues</t>
  </si>
  <si>
    <t>Dissemmination events</t>
  </si>
  <si>
    <t>CPU hours (HEPSPEC06 )</t>
  </si>
  <si>
    <t>DURHAM</t>
  </si>
  <si>
    <t>DPM</t>
  </si>
  <si>
    <t>Total</t>
  </si>
  <si>
    <t>ECDF</t>
  </si>
  <si>
    <t>GLASGOW</t>
  </si>
  <si>
    <t>10Gb/s</t>
  </si>
  <si>
    <t>Total CPU hrs</t>
  </si>
  <si>
    <t>.x.3</t>
  </si>
  <si>
    <t>Storage (TB)</t>
  </si>
  <si>
    <t>CPU (HS06)</t>
  </si>
  <si>
    <t>% of MoU CPU</t>
  </si>
  <si>
    <t>% of MoU Disk</t>
  </si>
  <si>
    <t>% CPU of Tier-2</t>
  </si>
  <si>
    <t>% of promised (by that time) CPU available</t>
  </si>
  <si>
    <t xml:space="preserve"> cms</t>
  </si>
  <si>
    <t>compchem</t>
  </si>
  <si>
    <t>dames.org.uk</t>
  </si>
  <si>
    <t xml:space="preserve"> dteam</t>
  </si>
  <si>
    <t>enmr.eu</t>
  </si>
  <si>
    <t>EMI3</t>
    <phoneticPr fontId="8" type="noConversion"/>
  </si>
  <si>
    <t>Gstat currently shows KSI2k so this is converted to HS06 above</t>
  </si>
  <si>
    <t>ScotGrid</t>
  </si>
  <si>
    <t>Vos Supported</t>
  </si>
  <si>
    <t>95% averaged over sites in Tier-2</t>
  </si>
  <si>
    <t>.x.8</t>
  </si>
  <si>
    <t xml:space="preserve">Approx. CPU utilisation (CPU time) </t>
  </si>
  <si>
    <t>.x.3/.4</t>
  </si>
  <si>
    <t>Multiplied by HS06 at site</t>
  </si>
  <si>
    <t>dzero</t>
  </si>
  <si>
    <t>Site percentage non LHC</t>
  </si>
  <si>
    <t>10Gb/s</t>
    <phoneticPr fontId="8" type="noConversion"/>
  </si>
  <si>
    <t xml:space="preserve"> </t>
  </si>
  <si>
    <t>EGI Funded Posts (FTE)</t>
  </si>
  <si>
    <t>EGI Funded</t>
  </si>
  <si>
    <t xml:space="preserve"> monitoring.ngs.ac.uk</t>
  </si>
  <si>
    <t xml:space="preserve"> ngs.ac.uk</t>
  </si>
  <si>
    <t xml:space="preserve"> ops</t>
  </si>
  <si>
    <t xml:space="preserve"> pheno</t>
  </si>
  <si>
    <t xml:space="preserve"> planck</t>
  </si>
  <si>
    <t xml:space="preserve"> sixt</t>
  </si>
  <si>
    <t xml:space="preserve"> supernemo.vo.eu-egee.org</t>
  </si>
  <si>
    <t xml:space="preserve"> totalep</t>
  </si>
  <si>
    <t xml:space="preserve"> ukqcd.vo.gridpp.ac.uk</t>
  </si>
  <si>
    <t xml:space="preserve"> vo.nanocmos.ac.uk</t>
  </si>
  <si>
    <t>N/A</t>
    <phoneticPr fontId="8" type="noConversion"/>
  </si>
  <si>
    <t>10Gb/s</t>
    <phoneticPr fontId="8" type="noConversion"/>
  </si>
  <si>
    <t>DPM</t>
    <phoneticPr fontId="8" type="noConversion"/>
  </si>
  <si>
    <t>minos</t>
  </si>
  <si>
    <t>GridPP Quarterly Report</t>
  </si>
  <si>
    <t>Area</t>
  </si>
  <si>
    <t>Progress over last Quarter</t>
  </si>
  <si>
    <t>Site/area</t>
  </si>
  <si>
    <t>Successes</t>
  </si>
  <si>
    <t>EVAL Notes</t>
  </si>
  <si>
    <t>Objectives and Deliverables for Last Quarter</t>
  </si>
  <si>
    <t>Objective/Deliverable</t>
  </si>
  <si>
    <t>na48</t>
  </si>
  <si>
    <t>ngs</t>
  </si>
  <si>
    <t>ops</t>
  </si>
  <si>
    <t>pheno</t>
  </si>
  <si>
    <t>planck</t>
  </si>
  <si>
    <t>ralpp</t>
  </si>
  <si>
    <t>sixt</t>
  </si>
  <si>
    <t>southgrid</t>
  </si>
  <si>
    <t>superb</t>
  </si>
  <si>
    <t>supernemo</t>
  </si>
  <si>
    <t>t2k</t>
  </si>
  <si>
    <t>total</t>
  </si>
  <si>
    <t>totalep</t>
  </si>
  <si>
    <t>Utilisation of site CPU hours</t>
  </si>
  <si>
    <t>Utilisation of site Wall clock hours</t>
  </si>
  <si>
    <t>Totals</t>
  </si>
  <si>
    <t>General Risks</t>
  </si>
  <si>
    <t>Risk</t>
  </si>
  <si>
    <t>Mitigating Action</t>
  </si>
  <si>
    <t xml:space="preserve"> vo.optics.ac.uk</t>
  </si>
  <si>
    <t>Colour coding is green for within 10% and orange within 20%</t>
  </si>
  <si>
    <t>% of promised (by that time) disk available to GridPP</t>
  </si>
  <si>
    <t>.x.2</t>
  </si>
  <si>
    <t>Supported VOs</t>
  </si>
  <si>
    <t>alice</t>
  </si>
  <si>
    <t>atlas</t>
  </si>
  <si>
    <t>babar</t>
  </si>
  <si>
    <t>biomed</t>
  </si>
  <si>
    <t>calice</t>
  </si>
  <si>
    <t>camont</t>
  </si>
  <si>
    <t>cdf</t>
  </si>
  <si>
    <t>% of T2 CPU hours provided for the quarter</t>
  </si>
  <si>
    <t>No of hours per quarter approx</t>
  </si>
  <si>
    <t>Note:To get multiple lines per box use Alt-Return</t>
  </si>
  <si>
    <t>Suspended</t>
  </si>
  <si>
    <t>Metric no.</t>
  </si>
  <si>
    <t>na62</t>
    <phoneticPr fontId="8" type="noConversion"/>
  </si>
  <si>
    <t>G Roy</t>
    <phoneticPr fontId="8" type="noConversion"/>
  </si>
  <si>
    <t>Q3</t>
  </si>
  <si>
    <t>cpu cores</t>
  </si>
  <si>
    <t>HS06</t>
  </si>
  <si>
    <t>TB</t>
  </si>
  <si>
    <t>SI2K</t>
  </si>
  <si>
    <t>Q4</t>
  </si>
  <si>
    <t>S Skipsey</t>
  </si>
  <si>
    <t>GridPP Tier-2 Quarterly Report</t>
  </si>
  <si>
    <t>Current Resources Available</t>
  </si>
  <si>
    <t>Current</t>
  </si>
  <si>
    <t>.x.1</t>
  </si>
  <si>
    <t>Total available to GridPP</t>
  </si>
  <si>
    <t>CPU calculations</t>
  </si>
  <si>
    <t>HEPSPEC06</t>
  </si>
  <si>
    <t>ECDF Systems Team</t>
  </si>
  <si>
    <t>cedar</t>
  </si>
  <si>
    <t>cms</t>
  </si>
  <si>
    <t>dteam</t>
  </si>
  <si>
    <t>10Gb/s</t>
    <phoneticPr fontId="8" type="noConversion"/>
  </si>
  <si>
    <t>Other outputs and Knowledge</t>
  </si>
  <si>
    <t>.x.7</t>
  </si>
  <si>
    <t>Approx. CPU utilisation (wall clock time)</t>
  </si>
  <si>
    <t xml:space="preserve"> hone</t>
  </si>
  <si>
    <t xml:space="preserve"> ilc</t>
  </si>
  <si>
    <t>ildg</t>
  </si>
  <si>
    <t xml:space="preserve"> lhcb</t>
  </si>
  <si>
    <t xml:space="preserve"> mice</t>
  </si>
  <si>
    <t>zeus</t>
  </si>
  <si>
    <t>Effort (FTE)</t>
  </si>
  <si>
    <t>GridPP Funded</t>
  </si>
  <si>
    <t>Unfunded</t>
  </si>
  <si>
    <t>Name</t>
  </si>
  <si>
    <t>OK</t>
  </si>
  <si>
    <t>Tier-2</t>
  </si>
  <si>
    <t>Scotgrid</t>
  </si>
  <si>
    <t>Close to target</t>
  </si>
  <si>
    <t>Quarter</t>
  </si>
  <si>
    <t>Not OK</t>
  </si>
  <si>
    <t>Reported by</t>
  </si>
  <si>
    <t>Current Site Status Data</t>
  </si>
  <si>
    <t>Site</t>
  </si>
  <si>
    <t>Service Nodes</t>
  </si>
  <si>
    <t>Worker Nodes</t>
  </si>
  <si>
    <t>Local Network Connectivity</t>
  </si>
  <si>
    <t>Due Date</t>
  </si>
  <si>
    <t>Metric/Output</t>
  </si>
  <si>
    <t xml:space="preserve">Please check the figures in the Yellow </t>
  </si>
  <si>
    <t>Q1</t>
  </si>
  <si>
    <t xml:space="preserve"> vo.panda.gsi.de</t>
  </si>
  <si>
    <t xml:space="preserve"> vo.scotgrid.ac.uk</t>
  </si>
  <si>
    <t xml:space="preserve"> vo.ssp.ac.uk</t>
  </si>
  <si>
    <t>euindia</t>
  </si>
  <si>
    <t>fusion</t>
  </si>
  <si>
    <t>geant4</t>
  </si>
  <si>
    <t>gridpp</t>
  </si>
  <si>
    <t>hone</t>
  </si>
  <si>
    <t>ilc</t>
  </si>
  <si>
    <t>lhcb</t>
  </si>
  <si>
    <t>mice</t>
  </si>
  <si>
    <t>magic</t>
  </si>
  <si>
    <t>Site Connectivity</t>
  </si>
  <si>
    <t>SRM</t>
  </si>
  <si>
    <t>Objectives and Deliverables for Next Quarter</t>
  </si>
  <si>
    <t>.x.4</t>
  </si>
  <si>
    <t>.x.5</t>
  </si>
  <si>
    <t>Average SLL untargeted ATLAS test performance (UK test)</t>
  </si>
  <si>
    <t>Problems/Issues</t>
  </si>
  <si>
    <t>http://pprc.qmul.ac.uk/~lloyd/gridpp/uktest.html</t>
    <phoneticPr fontId="8" type="noConversion"/>
  </si>
  <si>
    <t xml:space="preserve"> zeus</t>
  </si>
  <si>
    <t>fraction used</t>
  </si>
  <si>
    <t>enroller.org.uk</t>
  </si>
  <si>
    <t xml:space="preserve"> gridpp</t>
  </si>
  <si>
    <t>http://pprc.qmul.ac.uk/~lloyd/gridpp/nagios_plots.html</t>
  </si>
  <si>
    <t>Average NAGIOS (SLL page) availability performance over the last quarter</t>
  </si>
  <si>
    <t>Average NAGIOS (SLL page) reliability performance over the last quarter</t>
  </si>
  <si>
    <t>Gareth Roy</t>
  </si>
  <si>
    <t>Oliver Smith</t>
  </si>
  <si>
    <t>G Qin</t>
  </si>
  <si>
    <t>4Gb/s</t>
  </si>
  <si>
    <t>epic</t>
  </si>
  <si>
    <t>Staff loss. Loss of expertise.</t>
  </si>
  <si>
    <t>Institute or area specific risks</t>
  </si>
  <si>
    <t>MoU figures taken from S.Lloyds spreadsheet</t>
  </si>
  <si>
    <t>Read the SI2K from gstat</t>
  </si>
  <si>
    <t>Promised (GridPP MoU 2014)</t>
  </si>
  <si>
    <t>EMI3</t>
  </si>
  <si>
    <t xml:space="preserve">Glasgow: Infrastructure including power, air con and space. </t>
    <phoneticPr fontId="8" type="noConversion"/>
  </si>
  <si>
    <t>Glasgow/NA62</t>
  </si>
  <si>
    <t>D. Protopopescu</t>
  </si>
  <si>
    <t>na62</t>
  </si>
  <si>
    <t>G. Stewart</t>
  </si>
  <si>
    <t>ECDF-RDF</t>
  </si>
  <si>
    <t>NOTE: Above ECDF is a combination of ECDF + ECDF-RDF</t>
  </si>
  <si>
    <t xml:space="preserve">Documentation for each site, including install and maintenance methods. </t>
  </si>
  <si>
    <t>Liam Skinner</t>
  </si>
  <si>
    <t>lsst</t>
  </si>
  <si>
    <t xml:space="preserve">Edinburgh: Eddie Mk3 workload testing and middleware integration </t>
  </si>
  <si>
    <t xml:space="preserve">Edinburgh:  New shared cluster will exclusively run on Scientific Linux 7 which is currently unsupported by all the VOs supported by the site </t>
  </si>
  <si>
    <t>Edinburgh: Critical systems (e.g storage head node) have recently fallen out of warranty</t>
  </si>
  <si>
    <t>Replace systems using GridPP4+ equipment funding</t>
  </si>
  <si>
    <t>Durham: Negotiate new bandwidth limit with central IT once new 10gbit Janet connection is installed</t>
  </si>
  <si>
    <t>Glasgow: Complete Openstack deployment, along with object store</t>
  </si>
  <si>
    <t>LZ</t>
  </si>
  <si>
    <t>Glasgow: Allocate more resources to VAC testing and request Experimental Queues.</t>
  </si>
  <si>
    <t>Q415</t>
  </si>
  <si>
    <t>Issues with Steve Lloyd metrics running at sites (c.f. Hammercloud)</t>
  </si>
  <si>
    <t>ScotGrid working with local Estates to procure Data facility</t>
  </si>
  <si>
    <t>M. Ebert</t>
  </si>
  <si>
    <t xml:space="preserve">Marcus Ebert joined the Edinburgh group to work on storage management for GridPP and LSST 
Collaborated with ATLAS and LHCb software groups to test if their software is compatible with the SL7 operating system.  This will be required for successful running on the new Eddie Mk3 compute cluster. We were able to test and validate a patch now included in the ATLAS software setup chain which will help SL7-based queues elsewhere in the future. </t>
  </si>
  <si>
    <t xml:space="preserve">Worked with LHC VOs on compatibility testing to allow SL6-based software to be run on an SL7 platform. Some progress made (see above) but validation on the new cluster is still ongoing. We will have access to a small section of cluster resources for SL6 use in the short term if there are any major incompatibility issues that need to be addressed. 
</t>
  </si>
  <si>
    <t xml:space="preserve">Integration still underway with full migration to the new cluster expected to be completed this quarter. The original deadline set by ECDF (end of December) has now been pushed back due to issues in validating their high performance storage (used by non-grid users). We will now get assistance from the ECDF systems team to help with the transition. </t>
  </si>
  <si>
    <t>Edinburgh: Eddie Mk3 workload testing and middleware integration</t>
  </si>
  <si>
    <t xml:space="preserve">Jobs from supported VOs running on the new cluster by the end of the quarter. Jobs running on the old cluster will cease as soon as possible pending a successful switchover.
</t>
  </si>
  <si>
    <t>Edinburgh: RDF Storage Enhancement</t>
  </si>
  <si>
    <t xml:space="preserve">Update and add DPM head node services for access to storage at the Research Data Facility (RDF). We already have a test DPM connected to this storage which we would now like to convert into a production instance. </t>
  </si>
  <si>
    <t>After discussion focus was to be moved to vcycle and use of the the openstack instance</t>
  </si>
  <si>
    <t>WLCG Cloud Traceability TF</t>
  </si>
  <si>
    <t>Present</t>
  </si>
  <si>
    <t>David Crooks</t>
  </si>
  <si>
    <t>UK Members of DPM Collaboration</t>
  </si>
  <si>
    <t xml:space="preserve">UK Data Storage (S. Skipsey) </t>
  </si>
  <si>
    <t>HTTP Deployment Working Group</t>
  </si>
  <si>
    <t xml:space="preserve"> S. Skipsey </t>
  </si>
  <si>
    <t>Member of Tier-2 Evolution Working Group</t>
  </si>
  <si>
    <t>S.Skipsey</t>
  </si>
  <si>
    <t>Co-chair of ATLAS future software and technology forum,</t>
  </si>
  <si>
    <t>Andrew Washbrook</t>
  </si>
  <si>
    <t>Openstack deployment was completed, whowever object store deployment was on hold while discussion continued around technology</t>
  </si>
  <si>
    <t>Finalised deployment of Openstack, initial testing and preparing to allow vcycle workloads.</t>
  </si>
  <si>
    <t>Replace account management at Glasgow with centralised account managemnt system.</t>
  </si>
  <si>
    <t>Glasgow: Retire/Replace SL5 systems</t>
  </si>
  <si>
    <t>Retire or replace all systems running SL5, with either Centos 6 or 7 where appropriate</t>
  </si>
  <si>
    <t>Glasgow: Deploy centralised account management</t>
  </si>
  <si>
    <t>Glasgow: Investigate security technologies in conjunction with CERN</t>
  </si>
  <si>
    <t>Report on progress at March GDB</t>
  </si>
  <si>
    <t>Equipment  has arrived and will be comissioned this quarter</t>
  </si>
  <si>
    <t>Will be receiving 4Gbit beginning Feb 2016</t>
  </si>
  <si>
    <t>Durham: Commsion new equipment.</t>
  </si>
  <si>
    <t>Commision newly arrived equipment.</t>
  </si>
  <si>
    <t>Carried out tender for new equipment to expand the Grid resources.</t>
  </si>
  <si>
    <t>GridPP - Security and Traceability</t>
  </si>
  <si>
    <t>D. Crooks</t>
  </si>
  <si>
    <t>Durham: Further purchase and installation of WN hardware, switching capacity upgrades and additional disk server</t>
  </si>
  <si>
    <t>Wall clock hours (Normalised elapsed time * number Processors HS06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</si>
</sst>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0.0"/>
    <numFmt numFmtId="167" formatCode="_-* #,##0_-;\-* #,##0_-;_-* &quot;-&quot;??_-;_-@_-"/>
  </numFmts>
  <fonts count="14" x14ac:knownFonts="1">
    <font>
      <sz val="10"/>
      <name val="Arial"/>
      <family val="2"/>
    </font>
    <font>
      <b/>
      <sz val="10"/>
      <name val="Arial"/>
      <family val="2"/>
    </font>
    <font>
      <sz val="10"/>
      <color indexed="12"/>
      <name val="Arial"/>
      <family val="2"/>
    </font>
    <font>
      <u/>
      <sz val="10"/>
      <color indexed="12"/>
      <name val="Arial"/>
      <family val="2"/>
    </font>
    <font>
      <sz val="10"/>
      <color indexed="60"/>
      <name val="Arial"/>
      <family val="2"/>
    </font>
    <font>
      <sz val="10"/>
      <color indexed="18"/>
      <name val="Arial"/>
      <family val="2"/>
    </font>
    <font>
      <b/>
      <sz val="10"/>
      <color indexed="12"/>
      <name val="Arial"/>
      <family val="2"/>
    </font>
    <font>
      <sz val="20"/>
      <color indexed="60"/>
      <name val="Arial"/>
      <family val="2"/>
    </font>
    <font>
      <sz val="8"/>
      <name val="Verdana"/>
      <family val="2"/>
    </font>
    <font>
      <sz val="10"/>
      <name val="Arial"/>
      <family val="2"/>
    </font>
    <font>
      <b/>
      <sz val="10"/>
      <name val="Arial"/>
      <family val="2"/>
    </font>
    <font>
      <sz val="10"/>
      <name val="Arial"/>
      <family val="2"/>
    </font>
    <font>
      <u/>
      <sz val="10"/>
      <color theme="11"/>
      <name val="Arial"/>
      <family val="2"/>
    </font>
    <font>
      <b/>
      <sz val="10"/>
      <color rgb="FF000000"/>
      <name val="Arial"/>
    </font>
  </fonts>
  <fills count="17">
    <fill>
      <patternFill patternType="none"/>
    </fill>
    <fill>
      <patternFill patternType="gray125"/>
    </fill>
    <fill>
      <patternFill patternType="solid">
        <fgColor indexed="44"/>
        <bgColor indexed="31"/>
      </patternFill>
    </fill>
    <fill>
      <patternFill patternType="solid">
        <fgColor indexed="57"/>
        <bgColor indexed="17"/>
      </patternFill>
    </fill>
    <fill>
      <patternFill patternType="solid">
        <fgColor indexed="27"/>
        <bgColor indexed="41"/>
      </patternFill>
    </fill>
    <fill>
      <patternFill patternType="solid">
        <fgColor indexed="52"/>
        <bgColor indexed="29"/>
      </patternFill>
    </fill>
    <fill>
      <patternFill patternType="solid">
        <fgColor indexed="60"/>
        <bgColor indexed="10"/>
      </patternFill>
    </fill>
    <fill>
      <patternFill patternType="solid">
        <fgColor indexed="46"/>
        <bgColor indexed="24"/>
      </patternFill>
    </fill>
    <fill>
      <patternFill patternType="solid">
        <fgColor indexed="8"/>
        <bgColor indexed="58"/>
      </patternFill>
    </fill>
    <fill>
      <patternFill patternType="solid">
        <fgColor indexed="22"/>
        <bgColor indexed="31"/>
      </patternFill>
    </fill>
    <fill>
      <patternFill patternType="solid">
        <fgColor indexed="13"/>
        <bgColor indexed="34"/>
      </patternFill>
    </fill>
    <fill>
      <patternFill patternType="solid">
        <fgColor indexed="29"/>
        <bgColor indexed="52"/>
      </patternFill>
    </fill>
    <fill>
      <patternFill patternType="solid">
        <fgColor indexed="44"/>
        <bgColor indexed="64"/>
      </patternFill>
    </fill>
    <fill>
      <patternFill patternType="solid">
        <fgColor rgb="FF00B050"/>
        <bgColor indexed="64"/>
      </patternFill>
    </fill>
    <fill>
      <patternFill patternType="solid">
        <fgColor indexed="9"/>
        <bgColor indexed="64"/>
      </patternFill>
    </fill>
    <fill>
      <patternFill patternType="solid">
        <fgColor rgb="FF99CCFF"/>
        <bgColor rgb="FFCCCCFF"/>
      </patternFill>
    </fill>
    <fill>
      <patternFill patternType="solid">
        <fgColor theme="0"/>
        <bgColor indexed="64"/>
      </patternFill>
    </fill>
  </fills>
  <borders count="124">
    <border>
      <left/>
      <right/>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top style="medium">
        <color indexed="8"/>
      </top>
      <bottom/>
      <diagonal/>
    </border>
    <border>
      <left style="thin">
        <color indexed="8"/>
      </left>
      <right style="medium">
        <color indexed="8"/>
      </right>
      <top style="medium">
        <color indexed="8"/>
      </top>
      <bottom/>
      <diagonal/>
    </border>
    <border>
      <left/>
      <right style="thin">
        <color indexed="8"/>
      </right>
      <top style="medium">
        <color indexed="8"/>
      </top>
      <bottom/>
      <diagonal/>
    </border>
    <border>
      <left style="thin">
        <color indexed="8"/>
      </left>
      <right/>
      <top style="medium">
        <color indexed="8"/>
      </top>
      <bottom style="medium">
        <color indexed="8"/>
      </bottom>
      <diagonal/>
    </border>
    <border>
      <left style="thin">
        <color indexed="8"/>
      </left>
      <right/>
      <top style="medium">
        <color indexed="8"/>
      </top>
      <bottom style="thin">
        <color indexed="8"/>
      </bottom>
      <diagonal/>
    </border>
    <border>
      <left/>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top style="thin">
        <color indexed="8"/>
      </top>
      <bottom style="thin">
        <color indexed="8"/>
      </bottom>
      <diagonal/>
    </border>
    <border>
      <left style="medium">
        <color indexed="8"/>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diagonal/>
    </border>
    <border>
      <left style="thin">
        <color indexed="8"/>
      </left>
      <right style="medium">
        <color indexed="8"/>
      </right>
      <top/>
      <bottom style="thin">
        <color indexed="8"/>
      </bottom>
      <diagonal/>
    </border>
    <border>
      <left style="thick">
        <color indexed="8"/>
      </left>
      <right/>
      <top style="thick">
        <color indexed="8"/>
      </top>
      <bottom style="thick">
        <color indexed="8"/>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indexed="8"/>
      </right>
      <top/>
      <bottom style="medium">
        <color indexed="8"/>
      </bottom>
      <diagonal/>
    </border>
    <border>
      <left/>
      <right/>
      <top style="medium">
        <color indexed="8"/>
      </top>
      <bottom style="medium">
        <color indexed="8"/>
      </bottom>
      <diagonal/>
    </border>
    <border>
      <left style="medium">
        <color indexed="8"/>
      </left>
      <right style="medium">
        <color indexed="8"/>
      </right>
      <top style="thick">
        <color indexed="8"/>
      </top>
      <bottom style="thick">
        <color indexed="8"/>
      </bottom>
      <diagonal/>
    </border>
    <border>
      <left/>
      <right style="thick">
        <color indexed="8"/>
      </right>
      <top style="thick">
        <color indexed="8"/>
      </top>
      <bottom style="thick">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8"/>
      </left>
      <right/>
      <top style="medium">
        <color indexed="8"/>
      </top>
      <bottom style="thin">
        <color indexed="8"/>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auto="1"/>
      </right>
      <top style="thin">
        <color auto="1"/>
      </top>
      <bottom style="medium">
        <color auto="1"/>
      </bottom>
      <diagonal/>
    </border>
    <border>
      <left/>
      <right style="medium">
        <color rgb="FF000000"/>
      </right>
      <top style="medium">
        <color auto="1"/>
      </top>
      <bottom style="medium">
        <color auto="1"/>
      </bottom>
      <diagonal/>
    </border>
    <border>
      <left style="medium">
        <color rgb="FF000000"/>
      </left>
      <right/>
      <top style="medium">
        <color rgb="FF000000"/>
      </top>
      <bottom style="medium">
        <color indexed="8"/>
      </bottom>
      <diagonal/>
    </border>
    <border>
      <left/>
      <right/>
      <top style="medium">
        <color rgb="FF000000"/>
      </top>
      <bottom style="medium">
        <color indexed="8"/>
      </bottom>
      <diagonal/>
    </border>
    <border>
      <left/>
      <right style="medium">
        <color indexed="8"/>
      </right>
      <top style="medium">
        <color rgb="FF000000"/>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auto="1"/>
      </bottom>
      <diagonal/>
    </border>
    <border>
      <left style="medium">
        <color indexed="8"/>
      </left>
      <right/>
      <top style="thin">
        <color indexed="8"/>
      </top>
      <bottom style="medium">
        <color auto="1"/>
      </bottom>
      <diagonal/>
    </border>
    <border>
      <left style="medium">
        <color indexed="8"/>
      </left>
      <right style="thin">
        <color indexed="8"/>
      </right>
      <top style="medium">
        <color indexed="8"/>
      </top>
      <bottom style="medium">
        <color auto="1"/>
      </bottom>
      <diagonal/>
    </border>
    <border>
      <left style="thin">
        <color indexed="8"/>
      </left>
      <right style="thin">
        <color indexed="8"/>
      </right>
      <top style="medium">
        <color indexed="8"/>
      </top>
      <bottom style="medium">
        <color auto="1"/>
      </bottom>
      <diagonal/>
    </border>
    <border>
      <left/>
      <right style="medium">
        <color indexed="8"/>
      </right>
      <top style="medium">
        <color indexed="8"/>
      </top>
      <bottom style="medium">
        <color auto="1"/>
      </bottom>
      <diagonal/>
    </border>
    <border>
      <left style="thin">
        <color auto="1"/>
      </left>
      <right style="medium">
        <color auto="1"/>
      </right>
      <top style="thin">
        <color indexed="8"/>
      </top>
      <bottom style="thin">
        <color auto="1"/>
      </bottom>
      <diagonal/>
    </border>
    <border>
      <left style="thin">
        <color auto="1"/>
      </left>
      <right style="medium">
        <color auto="1"/>
      </right>
      <top style="thin">
        <color auto="1"/>
      </top>
      <bottom style="thin">
        <color indexed="8"/>
      </bottom>
      <diagonal/>
    </border>
    <border>
      <left style="thin">
        <color indexed="8"/>
      </left>
      <right style="medium">
        <color indexed="8"/>
      </right>
      <top style="medium">
        <color indexed="8"/>
      </top>
      <bottom style="thin">
        <color auto="1"/>
      </bottom>
      <diagonal/>
    </border>
    <border>
      <left style="thin">
        <color indexed="8"/>
      </left>
      <right style="medium">
        <color indexed="8"/>
      </right>
      <top/>
      <bottom style="medium">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right style="medium">
        <color indexed="8"/>
      </right>
      <top/>
      <bottom style="thin">
        <color indexed="8"/>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94">
    <xf numFmtId="0" fontId="0" fillId="0" borderId="0"/>
    <xf numFmtId="0" fontId="9" fillId="0" borderId="0"/>
    <xf numFmtId="0" fontId="3" fillId="0" borderId="0"/>
    <xf numFmtId="9"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348">
    <xf numFmtId="0" fontId="0" fillId="0" borderId="0" xfId="0"/>
    <xf numFmtId="0" fontId="9" fillId="0" borderId="0" xfId="1"/>
    <xf numFmtId="0" fontId="9" fillId="0" borderId="0" xfId="1" applyAlignment="1">
      <alignment horizontal="left"/>
    </xf>
    <xf numFmtId="0" fontId="1" fillId="2" borderId="1" xfId="1" applyFont="1" applyFill="1" applyBorder="1"/>
    <xf numFmtId="0" fontId="9" fillId="2" borderId="2" xfId="1" applyFill="1" applyBorder="1"/>
    <xf numFmtId="0" fontId="9" fillId="3" borderId="1" xfId="1" applyFill="1" applyBorder="1"/>
    <xf numFmtId="0" fontId="1" fillId="4" borderId="3" xfId="1" applyFont="1" applyFill="1" applyBorder="1"/>
    <xf numFmtId="0" fontId="2" fillId="0" borderId="4" xfId="1" applyFont="1" applyFill="1" applyBorder="1"/>
    <xf numFmtId="0" fontId="0" fillId="5" borderId="5" xfId="1" applyFont="1" applyFill="1" applyBorder="1"/>
    <xf numFmtId="0" fontId="9" fillId="6" borderId="3" xfId="1" applyFill="1" applyBorder="1"/>
    <xf numFmtId="0" fontId="1" fillId="4" borderId="6" xfId="1" applyFont="1" applyFill="1" applyBorder="1"/>
    <xf numFmtId="0" fontId="2" fillId="0" borderId="7" xfId="1" applyFont="1" applyFill="1" applyBorder="1"/>
    <xf numFmtId="0" fontId="9" fillId="7" borderId="3" xfId="1" applyFill="1" applyBorder="1"/>
    <xf numFmtId="0" fontId="9" fillId="0" borderId="0" xfId="1" applyFill="1" applyBorder="1"/>
    <xf numFmtId="0" fontId="9" fillId="8" borderId="8" xfId="1" applyFill="1" applyBorder="1"/>
    <xf numFmtId="0" fontId="9" fillId="0" borderId="0" xfId="1" applyFill="1"/>
    <xf numFmtId="0" fontId="1" fillId="2" borderId="9" xfId="1" applyFont="1" applyFill="1" applyBorder="1"/>
    <xf numFmtId="0" fontId="1" fillId="2" borderId="10" xfId="1" applyFont="1" applyFill="1" applyBorder="1"/>
    <xf numFmtId="165" fontId="1" fillId="4" borderId="3" xfId="1" applyNumberFormat="1" applyFont="1" applyFill="1" applyBorder="1" applyAlignment="1">
      <alignment wrapText="1"/>
    </xf>
    <xf numFmtId="0" fontId="0" fillId="0" borderId="11" xfId="1" applyFont="1" applyBorder="1" applyAlignment="1">
      <alignment wrapText="1"/>
    </xf>
    <xf numFmtId="9" fontId="9" fillId="0" borderId="12" xfId="1" applyNumberFormat="1" applyBorder="1" applyAlignment="1">
      <alignment horizontal="left" wrapText="1"/>
    </xf>
    <xf numFmtId="9" fontId="9" fillId="0" borderId="11" xfId="1" applyNumberFormat="1" applyBorder="1"/>
    <xf numFmtId="9" fontId="9" fillId="0" borderId="13" xfId="1" applyNumberFormat="1" applyBorder="1"/>
    <xf numFmtId="0" fontId="0" fillId="0" borderId="2" xfId="1" applyFont="1" applyBorder="1"/>
    <xf numFmtId="9" fontId="9" fillId="0" borderId="11" xfId="1" applyNumberFormat="1" applyBorder="1" applyAlignment="1">
      <alignment horizontal="left" wrapText="1"/>
    </xf>
    <xf numFmtId="0" fontId="0" fillId="0" borderId="4" xfId="1" applyFont="1" applyBorder="1"/>
    <xf numFmtId="9" fontId="9" fillId="0" borderId="12" xfId="1" applyNumberFormat="1" applyBorder="1"/>
    <xf numFmtId="0" fontId="0" fillId="0" borderId="4" xfId="1" applyFont="1" applyBorder="1" applyAlignment="1">
      <alignment wrapText="1"/>
    </xf>
    <xf numFmtId="9" fontId="0" fillId="0" borderId="12" xfId="1" applyNumberFormat="1" applyFont="1" applyBorder="1"/>
    <xf numFmtId="0" fontId="3" fillId="0" borderId="0" xfId="2" applyNumberFormat="1" applyFont="1" applyFill="1" applyBorder="1" applyAlignment="1" applyProtection="1"/>
    <xf numFmtId="0" fontId="0" fillId="0" borderId="0" xfId="1" applyFont="1" applyBorder="1" applyAlignment="1"/>
    <xf numFmtId="0" fontId="4" fillId="0" borderId="0" xfId="1" applyFont="1"/>
    <xf numFmtId="0" fontId="5" fillId="0" borderId="0" xfId="1" applyFont="1"/>
    <xf numFmtId="0" fontId="1" fillId="0" borderId="0" xfId="1" applyFont="1"/>
    <xf numFmtId="0" fontId="1" fillId="4" borderId="14" xfId="1" applyFont="1" applyFill="1" applyBorder="1" applyAlignment="1">
      <alignment wrapText="1"/>
    </xf>
    <xf numFmtId="0" fontId="1" fillId="4" borderId="15" xfId="1" applyFont="1" applyFill="1" applyBorder="1" applyAlignment="1">
      <alignment horizontal="center" wrapText="1"/>
    </xf>
    <xf numFmtId="0" fontId="1" fillId="4" borderId="13" xfId="1" applyFont="1" applyFill="1" applyBorder="1" applyAlignment="1">
      <alignment horizontal="center" wrapText="1"/>
    </xf>
    <xf numFmtId="0" fontId="1" fillId="4" borderId="16" xfId="1" applyFont="1" applyFill="1" applyBorder="1" applyAlignment="1">
      <alignment horizontal="center" wrapText="1"/>
    </xf>
    <xf numFmtId="17" fontId="9" fillId="0" borderId="0" xfId="1" applyNumberFormat="1"/>
    <xf numFmtId="0" fontId="6" fillId="0" borderId="5" xfId="1" applyFont="1" applyFill="1" applyBorder="1"/>
    <xf numFmtId="0" fontId="2" fillId="0" borderId="1" xfId="1" applyFont="1" applyBorder="1"/>
    <xf numFmtId="0" fontId="2" fillId="0" borderId="0" xfId="1" applyFont="1" applyBorder="1"/>
    <xf numFmtId="0" fontId="2" fillId="0" borderId="17" xfId="1" applyFont="1" applyBorder="1"/>
    <xf numFmtId="0" fontId="2" fillId="0" borderId="18" xfId="1" applyFont="1" applyBorder="1"/>
    <xf numFmtId="0" fontId="1" fillId="9" borderId="19" xfId="1" applyFont="1" applyFill="1" applyBorder="1" applyAlignment="1">
      <alignment wrapText="1"/>
    </xf>
    <xf numFmtId="17" fontId="6" fillId="4" borderId="11" xfId="1" applyNumberFormat="1" applyFont="1" applyFill="1" applyBorder="1" applyAlignment="1">
      <alignment horizontal="center" wrapText="1"/>
    </xf>
    <xf numFmtId="17" fontId="1" fillId="9" borderId="11" xfId="1" applyNumberFormat="1" applyFont="1" applyFill="1" applyBorder="1"/>
    <xf numFmtId="0" fontId="1" fillId="9" borderId="19" xfId="1" applyFont="1" applyFill="1" applyBorder="1"/>
    <xf numFmtId="0" fontId="1" fillId="9" borderId="11" xfId="1" applyFont="1" applyFill="1" applyBorder="1"/>
    <xf numFmtId="0" fontId="2" fillId="0" borderId="3" xfId="1" applyFont="1" applyBorder="1"/>
    <xf numFmtId="0" fontId="2" fillId="0" borderId="11" xfId="1" applyFont="1" applyBorder="1"/>
    <xf numFmtId="0" fontId="2" fillId="0" borderId="20" xfId="1" applyFont="1" applyBorder="1"/>
    <xf numFmtId="0" fontId="1" fillId="9" borderId="21" xfId="1" applyFont="1" applyFill="1" applyBorder="1"/>
    <xf numFmtId="1" fontId="9" fillId="9" borderId="11" xfId="1" applyNumberFormat="1" applyFill="1" applyBorder="1"/>
    <xf numFmtId="0" fontId="9" fillId="9" borderId="11" xfId="1" applyFill="1" applyBorder="1"/>
    <xf numFmtId="0" fontId="1" fillId="9" borderId="13" xfId="1" applyFont="1" applyFill="1" applyBorder="1"/>
    <xf numFmtId="0" fontId="2" fillId="0" borderId="22" xfId="1" applyFont="1" applyFill="1" applyBorder="1"/>
    <xf numFmtId="0" fontId="0" fillId="9" borderId="11" xfId="1" applyFont="1" applyFill="1" applyBorder="1"/>
    <xf numFmtId="0" fontId="6" fillId="0" borderId="23" xfId="1" applyFont="1" applyBorder="1"/>
    <xf numFmtId="0" fontId="1" fillId="0" borderId="24" xfId="1" applyFont="1" applyBorder="1"/>
    <xf numFmtId="0" fontId="9" fillId="0" borderId="6" xfId="1" applyBorder="1"/>
    <xf numFmtId="0" fontId="9" fillId="0" borderId="21" xfId="1" applyBorder="1"/>
    <xf numFmtId="0" fontId="9" fillId="0" borderId="7" xfId="1" applyBorder="1"/>
    <xf numFmtId="0" fontId="1" fillId="9" borderId="12" xfId="1" applyFont="1" applyFill="1" applyBorder="1"/>
    <xf numFmtId="0" fontId="1" fillId="4" borderId="10" xfId="1" applyFont="1" applyFill="1" applyBorder="1" applyAlignment="1">
      <alignment wrapText="1"/>
    </xf>
    <xf numFmtId="0" fontId="1" fillId="4" borderId="25" xfId="1" applyFont="1" applyFill="1" applyBorder="1" applyAlignment="1">
      <alignment horizontal="center" wrapText="1"/>
    </xf>
    <xf numFmtId="0" fontId="1" fillId="4" borderId="26" xfId="1" applyFont="1" applyFill="1" applyBorder="1" applyAlignment="1">
      <alignment horizontal="center" wrapText="1"/>
    </xf>
    <xf numFmtId="0" fontId="1" fillId="4" borderId="27" xfId="1" applyFont="1" applyFill="1" applyBorder="1" applyAlignment="1">
      <alignment horizontal="center" wrapText="1"/>
    </xf>
    <xf numFmtId="0" fontId="1" fillId="4" borderId="18" xfId="1" applyFont="1" applyFill="1" applyBorder="1" applyAlignment="1">
      <alignment horizontal="center" wrapText="1"/>
    </xf>
    <xf numFmtId="0" fontId="1" fillId="4" borderId="19" xfId="1" applyFont="1" applyFill="1" applyBorder="1" applyAlignment="1">
      <alignment horizontal="center" wrapText="1"/>
    </xf>
    <xf numFmtId="0" fontId="1" fillId="9" borderId="28" xfId="1" applyFont="1" applyFill="1" applyBorder="1"/>
    <xf numFmtId="166" fontId="9" fillId="10" borderId="11" xfId="1" applyNumberFormat="1" applyFill="1" applyBorder="1"/>
    <xf numFmtId="166" fontId="9" fillId="11" borderId="11" xfId="1" applyNumberFormat="1" applyFill="1" applyBorder="1"/>
    <xf numFmtId="166" fontId="2" fillId="11" borderId="29" xfId="1" applyNumberFormat="1" applyFont="1" applyFill="1" applyBorder="1"/>
    <xf numFmtId="10" fontId="0" fillId="0" borderId="11" xfId="1" applyNumberFormat="1" applyFont="1" applyBorder="1"/>
    <xf numFmtId="10" fontId="9" fillId="9" borderId="11" xfId="1" applyNumberFormat="1" applyFill="1" applyBorder="1"/>
    <xf numFmtId="1" fontId="0" fillId="9" borderId="11" xfId="1" applyNumberFormat="1" applyFont="1" applyFill="1" applyBorder="1"/>
    <xf numFmtId="166" fontId="2" fillId="11" borderId="30" xfId="1" applyNumberFormat="1" applyFont="1" applyFill="1" applyBorder="1"/>
    <xf numFmtId="166" fontId="2" fillId="11" borderId="31" xfId="1" applyNumberFormat="1" applyFont="1" applyFill="1" applyBorder="1"/>
    <xf numFmtId="0" fontId="1" fillId="9" borderId="29" xfId="1" applyFont="1" applyFill="1" applyBorder="1"/>
    <xf numFmtId="166" fontId="2" fillId="11" borderId="32" xfId="1" applyNumberFormat="1" applyFont="1" applyFill="1" applyBorder="1"/>
    <xf numFmtId="166" fontId="2" fillId="11" borderId="20" xfId="1" applyNumberFormat="1" applyFont="1" applyFill="1" applyBorder="1"/>
    <xf numFmtId="0" fontId="1" fillId="9" borderId="24" xfId="1" applyFont="1" applyFill="1" applyBorder="1"/>
    <xf numFmtId="0" fontId="2" fillId="0" borderId="1" xfId="1" applyFont="1" applyFill="1" applyBorder="1"/>
    <xf numFmtId="0" fontId="9" fillId="0" borderId="1" xfId="1" applyFill="1" applyBorder="1"/>
    <xf numFmtId="1" fontId="0" fillId="9" borderId="6" xfId="1" applyNumberFormat="1" applyFont="1" applyFill="1" applyBorder="1"/>
    <xf numFmtId="0" fontId="0" fillId="9" borderId="33" xfId="1" applyFont="1" applyFill="1" applyBorder="1"/>
    <xf numFmtId="0" fontId="0" fillId="10" borderId="0" xfId="1" applyFont="1" applyFill="1"/>
    <xf numFmtId="0" fontId="0" fillId="0" borderId="0" xfId="1" applyFont="1"/>
    <xf numFmtId="0" fontId="0" fillId="11" borderId="0" xfId="1" applyFont="1" applyFill="1"/>
    <xf numFmtId="0" fontId="9" fillId="0" borderId="0" xfId="1" applyBorder="1"/>
    <xf numFmtId="0" fontId="4" fillId="0" borderId="0" xfId="1" applyFont="1" applyBorder="1"/>
    <xf numFmtId="0" fontId="0" fillId="0" borderId="11" xfId="1" applyFont="1" applyBorder="1"/>
    <xf numFmtId="0" fontId="4" fillId="0" borderId="0" xfId="1" applyFont="1" applyFill="1" applyBorder="1"/>
    <xf numFmtId="0" fontId="0" fillId="0" borderId="11" xfId="1" applyFont="1" applyBorder="1" applyAlignment="1">
      <alignment horizontal="center"/>
    </xf>
    <xf numFmtId="0" fontId="1" fillId="0" borderId="0" xfId="1" applyFont="1" applyFill="1" applyBorder="1" applyAlignment="1">
      <alignment horizontal="center" wrapText="1"/>
    </xf>
    <xf numFmtId="0" fontId="7" fillId="0" borderId="0" xfId="1" applyFont="1"/>
    <xf numFmtId="0" fontId="1" fillId="4" borderId="1" xfId="1" applyFont="1" applyFill="1" applyBorder="1"/>
    <xf numFmtId="0" fontId="1" fillId="0" borderId="0" xfId="1" applyFont="1" applyFill="1" applyBorder="1"/>
    <xf numFmtId="0" fontId="9" fillId="0" borderId="0" xfId="1" applyFill="1" applyBorder="1" applyAlignment="1"/>
    <xf numFmtId="0" fontId="9" fillId="0" borderId="0" xfId="1" applyBorder="1" applyAlignment="1"/>
    <xf numFmtId="0" fontId="6" fillId="2" borderId="36" xfId="1" applyFont="1" applyFill="1" applyBorder="1" applyAlignment="1">
      <alignment textRotation="90"/>
    </xf>
    <xf numFmtId="0" fontId="6" fillId="2" borderId="17" xfId="1" applyFont="1" applyFill="1" applyBorder="1" applyAlignment="1">
      <alignment textRotation="90"/>
    </xf>
    <xf numFmtId="0" fontId="1" fillId="0" borderId="14" xfId="1" applyFont="1" applyFill="1" applyBorder="1"/>
    <xf numFmtId="0" fontId="2" fillId="0" borderId="4" xfId="1" applyFont="1" applyBorder="1"/>
    <xf numFmtId="0" fontId="1" fillId="0" borderId="23" xfId="1" applyFont="1" applyBorder="1"/>
    <xf numFmtId="0" fontId="1" fillId="0" borderId="34" xfId="1" applyFont="1" applyFill="1" applyBorder="1"/>
    <xf numFmtId="0" fontId="9" fillId="0" borderId="24" xfId="1" applyBorder="1"/>
    <xf numFmtId="0" fontId="2" fillId="0" borderId="6" xfId="1" applyFont="1" applyBorder="1"/>
    <xf numFmtId="0" fontId="2" fillId="0" borderId="21" xfId="1" applyFont="1" applyBorder="1"/>
    <xf numFmtId="0" fontId="2" fillId="0" borderId="7" xfId="1" applyFont="1" applyBorder="1"/>
    <xf numFmtId="0" fontId="1" fillId="0" borderId="14" xfId="1" applyFont="1" applyBorder="1"/>
    <xf numFmtId="0" fontId="1" fillId="0" borderId="35" xfId="1" applyFont="1" applyBorder="1"/>
    <xf numFmtId="0" fontId="0" fillId="0" borderId="4" xfId="1" applyFont="1" applyFill="1" applyBorder="1"/>
    <xf numFmtId="0" fontId="0" fillId="0" borderId="7" xfId="1" applyFont="1" applyFill="1" applyBorder="1"/>
    <xf numFmtId="0" fontId="1" fillId="4" borderId="37" xfId="1" applyFont="1" applyFill="1" applyBorder="1" applyAlignment="1">
      <alignment wrapText="1"/>
    </xf>
    <xf numFmtId="0" fontId="1" fillId="4" borderId="38" xfId="1" applyFont="1" applyFill="1" applyBorder="1" applyAlignment="1">
      <alignment wrapText="1"/>
    </xf>
    <xf numFmtId="0" fontId="1" fillId="4" borderId="39" xfId="1" applyFont="1" applyFill="1" applyBorder="1" applyAlignment="1">
      <alignment wrapText="1"/>
    </xf>
    <xf numFmtId="0" fontId="1" fillId="4" borderId="36" xfId="1" applyFont="1" applyFill="1" applyBorder="1" applyAlignment="1">
      <alignment horizontal="center" wrapText="1"/>
    </xf>
    <xf numFmtId="0" fontId="1" fillId="4" borderId="17" xfId="1" applyFont="1" applyFill="1" applyBorder="1" applyAlignment="1">
      <alignment horizontal="center" wrapText="1"/>
    </xf>
    <xf numFmtId="0" fontId="1" fillId="4" borderId="9" xfId="1" applyFont="1" applyFill="1" applyBorder="1" applyAlignment="1">
      <alignment horizontal="center" wrapText="1"/>
    </xf>
    <xf numFmtId="2" fontId="9" fillId="0" borderId="23" xfId="1" applyNumberFormat="1" applyBorder="1"/>
    <xf numFmtId="2" fontId="9" fillId="0" borderId="3" xfId="1" applyNumberFormat="1" applyBorder="1"/>
    <xf numFmtId="2" fontId="9" fillId="0" borderId="19" xfId="1" applyNumberFormat="1" applyBorder="1"/>
    <xf numFmtId="2" fontId="9" fillId="0" borderId="2" xfId="1" applyNumberFormat="1" applyBorder="1"/>
    <xf numFmtId="0" fontId="1" fillId="0" borderId="40" xfId="1" applyFont="1" applyBorder="1"/>
    <xf numFmtId="2" fontId="9" fillId="0" borderId="41" xfId="1" applyNumberFormat="1" applyBorder="1"/>
    <xf numFmtId="2" fontId="9" fillId="0" borderId="11" xfId="1" applyNumberFormat="1" applyBorder="1"/>
    <xf numFmtId="2" fontId="9" fillId="0" borderId="42" xfId="1" applyNumberFormat="1" applyBorder="1"/>
    <xf numFmtId="2" fontId="9" fillId="0" borderId="4" xfId="1" applyNumberFormat="1" applyBorder="1"/>
    <xf numFmtId="2" fontId="9" fillId="0" borderId="43" xfId="1" applyNumberFormat="1" applyBorder="1"/>
    <xf numFmtId="0" fontId="1" fillId="0" borderId="5" xfId="1" applyFont="1" applyBorder="1"/>
    <xf numFmtId="2" fontId="9" fillId="0" borderId="49" xfId="1" applyNumberFormat="1" applyBorder="1"/>
    <xf numFmtId="2" fontId="9" fillId="0" borderId="50" xfId="1" applyNumberFormat="1" applyBorder="1"/>
    <xf numFmtId="2" fontId="9" fillId="0" borderId="22" xfId="1" applyNumberFormat="1" applyBorder="1"/>
    <xf numFmtId="2" fontId="9" fillId="0" borderId="51" xfId="1" applyNumberFormat="1" applyBorder="1"/>
    <xf numFmtId="2" fontId="9" fillId="0" borderId="7" xfId="1" applyNumberFormat="1" applyBorder="1"/>
    <xf numFmtId="0" fontId="1" fillId="0" borderId="37" xfId="1" applyFont="1" applyBorder="1"/>
    <xf numFmtId="0" fontId="1" fillId="0" borderId="38" xfId="1" applyFont="1" applyBorder="1"/>
    <xf numFmtId="0" fontId="1" fillId="0" borderId="13" xfId="1" applyFont="1" applyBorder="1"/>
    <xf numFmtId="0" fontId="1" fillId="0" borderId="16" xfId="1" applyFont="1" applyBorder="1"/>
    <xf numFmtId="0" fontId="1" fillId="9" borderId="37" xfId="1" applyFont="1" applyFill="1" applyBorder="1" applyAlignment="1">
      <alignment wrapText="1"/>
    </xf>
    <xf numFmtId="0" fontId="1" fillId="9" borderId="38" xfId="1" applyFont="1" applyFill="1" applyBorder="1" applyAlignment="1">
      <alignment wrapText="1"/>
    </xf>
    <xf numFmtId="0" fontId="1" fillId="9" borderId="10" xfId="1" applyFont="1" applyFill="1" applyBorder="1" applyAlignment="1">
      <alignment wrapText="1"/>
    </xf>
    <xf numFmtId="0" fontId="1" fillId="9" borderId="39" xfId="1" applyFont="1" applyFill="1" applyBorder="1" applyAlignment="1">
      <alignment wrapText="1"/>
    </xf>
    <xf numFmtId="0" fontId="1" fillId="9" borderId="36" xfId="1" applyFont="1" applyFill="1" applyBorder="1" applyAlignment="1">
      <alignment horizontal="center" wrapText="1"/>
    </xf>
    <xf numFmtId="0" fontId="1" fillId="9" borderId="17" xfId="1" applyFont="1" applyFill="1" applyBorder="1" applyAlignment="1">
      <alignment horizontal="center" wrapText="1"/>
    </xf>
    <xf numFmtId="0" fontId="1" fillId="9" borderId="9" xfId="1" applyFont="1" applyFill="1" applyBorder="1" applyAlignment="1">
      <alignment horizontal="center" wrapText="1"/>
    </xf>
    <xf numFmtId="0" fontId="1" fillId="2" borderId="35" xfId="1" applyFont="1" applyFill="1" applyBorder="1"/>
    <xf numFmtId="0" fontId="9" fillId="2" borderId="16" xfId="1" applyFill="1" applyBorder="1"/>
    <xf numFmtId="0" fontId="1" fillId="4" borderId="41" xfId="1" applyFont="1" applyFill="1" applyBorder="1"/>
    <xf numFmtId="0" fontId="0" fillId="0" borderId="53" xfId="1" applyFont="1" applyFill="1" applyBorder="1"/>
    <xf numFmtId="0" fontId="1" fillId="2" borderId="54" xfId="1" applyFont="1" applyFill="1" applyBorder="1" applyAlignment="1">
      <alignment wrapText="1"/>
    </xf>
    <xf numFmtId="0" fontId="1" fillId="0" borderId="55" xfId="1" applyFont="1" applyBorder="1" applyAlignment="1">
      <alignment vertical="center"/>
    </xf>
    <xf numFmtId="0" fontId="1" fillId="0" borderId="56" xfId="1" applyFont="1" applyBorder="1" applyAlignment="1">
      <alignment vertical="center"/>
    </xf>
    <xf numFmtId="0" fontId="9" fillId="0" borderId="0" xfId="1" applyBorder="1" applyAlignment="1">
      <alignment horizontal="center" vertical="center" wrapText="1"/>
    </xf>
    <xf numFmtId="0" fontId="9" fillId="0" borderId="0" xfId="1" applyBorder="1" applyAlignment="1">
      <alignment horizontal="center" vertical="center"/>
    </xf>
    <xf numFmtId="14" fontId="9" fillId="0" borderId="0" xfId="1" applyNumberFormat="1" applyBorder="1" applyAlignment="1">
      <alignment horizontal="center" vertical="center"/>
    </xf>
    <xf numFmtId="1" fontId="1" fillId="0" borderId="57" xfId="0" applyNumberFormat="1" applyFont="1" applyBorder="1"/>
    <xf numFmtId="9" fontId="0" fillId="0" borderId="58" xfId="0" applyNumberFormat="1" applyBorder="1"/>
    <xf numFmtId="9" fontId="9" fillId="0" borderId="58" xfId="0" applyNumberFormat="1" applyFont="1" applyBorder="1"/>
    <xf numFmtId="0" fontId="1" fillId="12" borderId="59" xfId="0" applyFont="1" applyFill="1" applyBorder="1" applyAlignment="1">
      <alignment textRotation="90" wrapText="1"/>
    </xf>
    <xf numFmtId="1" fontId="1" fillId="0" borderId="58" xfId="0" applyNumberFormat="1" applyFont="1" applyBorder="1"/>
    <xf numFmtId="0" fontId="9" fillId="0" borderId="0" xfId="1" applyFont="1" applyAlignment="1">
      <alignment horizontal="left"/>
    </xf>
    <xf numFmtId="3" fontId="9" fillId="9" borderId="11" xfId="1" applyNumberFormat="1" applyFill="1" applyBorder="1"/>
    <xf numFmtId="3" fontId="0" fillId="0" borderId="0" xfId="0" applyNumberFormat="1"/>
    <xf numFmtId="0" fontId="2" fillId="0" borderId="34" xfId="1" applyFont="1" applyFill="1" applyBorder="1"/>
    <xf numFmtId="1" fontId="2" fillId="13" borderId="69" xfId="0" applyNumberFormat="1" applyFont="1" applyFill="1" applyBorder="1"/>
    <xf numFmtId="0" fontId="2" fillId="13" borderId="69" xfId="0" applyFont="1" applyFill="1" applyBorder="1"/>
    <xf numFmtId="3" fontId="1" fillId="14" borderId="0" xfId="0" applyNumberFormat="1" applyFont="1" applyFill="1" applyAlignment="1">
      <alignment horizontal="right" wrapText="1"/>
    </xf>
    <xf numFmtId="0" fontId="10" fillId="0" borderId="0" xfId="0" applyFont="1"/>
    <xf numFmtId="0" fontId="9" fillId="0" borderId="0" xfId="1" applyFont="1"/>
    <xf numFmtId="9" fontId="9" fillId="0" borderId="11" xfId="1" applyNumberFormat="1" applyFont="1" applyBorder="1"/>
    <xf numFmtId="0" fontId="11" fillId="0" borderId="0" xfId="0" applyFont="1" applyBorder="1" applyAlignment="1">
      <alignment horizontal="center" vertical="center"/>
    </xf>
    <xf numFmtId="3" fontId="13" fillId="0" borderId="0" xfId="0" applyNumberFormat="1" applyFont="1"/>
    <xf numFmtId="167" fontId="13" fillId="0" borderId="0" xfId="14" applyNumberFormat="1" applyFont="1"/>
    <xf numFmtId="2" fontId="0" fillId="0" borderId="3" xfId="1" applyNumberFormat="1" applyFont="1" applyBorder="1"/>
    <xf numFmtId="2" fontId="0" fillId="0" borderId="11" xfId="1" applyNumberFormat="1" applyFont="1" applyBorder="1"/>
    <xf numFmtId="2" fontId="0" fillId="0" borderId="42" xfId="1" applyNumberFormat="1" applyFont="1" applyBorder="1"/>
    <xf numFmtId="2" fontId="0" fillId="0" borderId="43" xfId="1" applyNumberFormat="1" applyFont="1" applyBorder="1"/>
    <xf numFmtId="2" fontId="0" fillId="0" borderId="4" xfId="1" applyNumberFormat="1" applyFont="1" applyBorder="1"/>
    <xf numFmtId="0" fontId="2" fillId="0" borderId="96" xfId="1" applyFont="1" applyBorder="1"/>
    <xf numFmtId="0" fontId="1" fillId="0" borderId="97" xfId="1" applyFont="1" applyBorder="1"/>
    <xf numFmtId="0" fontId="1" fillId="0" borderId="98" xfId="1" applyFont="1" applyBorder="1"/>
    <xf numFmtId="2" fontId="9" fillId="0" borderId="99" xfId="1" applyNumberFormat="1" applyBorder="1"/>
    <xf numFmtId="2" fontId="9" fillId="0" borderId="100" xfId="1" applyNumberFormat="1" applyBorder="1"/>
    <xf numFmtId="2" fontId="9" fillId="0" borderId="101" xfId="1" applyNumberFormat="1" applyBorder="1"/>
    <xf numFmtId="0" fontId="1" fillId="0" borderId="99" xfId="1" applyFont="1" applyFill="1" applyBorder="1" applyAlignment="1">
      <alignment horizontal="center" wrapText="1"/>
    </xf>
    <xf numFmtId="0" fontId="1" fillId="0" borderId="100" xfId="1" applyFont="1" applyFill="1" applyBorder="1" applyAlignment="1">
      <alignment horizontal="center" wrapText="1"/>
    </xf>
    <xf numFmtId="0" fontId="1" fillId="0" borderId="101" xfId="1" applyFont="1" applyFill="1" applyBorder="1" applyAlignment="1">
      <alignment horizontal="center" wrapText="1"/>
    </xf>
    <xf numFmtId="0" fontId="1" fillId="16" borderId="44" xfId="1" applyFont="1" applyFill="1" applyBorder="1"/>
    <xf numFmtId="0" fontId="1" fillId="16" borderId="45" xfId="1" applyFont="1" applyFill="1" applyBorder="1"/>
    <xf numFmtId="2" fontId="0" fillId="16" borderId="46" xfId="1" applyNumberFormat="1" applyFont="1" applyFill="1" applyBorder="1"/>
    <xf numFmtId="2" fontId="0" fillId="16" borderId="47" xfId="1" applyNumberFormat="1" applyFont="1" applyFill="1" applyBorder="1"/>
    <xf numFmtId="2" fontId="0" fillId="16" borderId="52" xfId="1" applyNumberFormat="1" applyFont="1" applyFill="1" applyBorder="1"/>
    <xf numFmtId="2" fontId="0" fillId="16" borderId="43" xfId="1" applyNumberFormat="1" applyFont="1" applyFill="1" applyBorder="1"/>
    <xf numFmtId="0" fontId="0" fillId="0" borderId="4" xfId="1" applyFont="1" applyBorder="1" applyAlignment="1">
      <alignment vertical="center" wrapText="1"/>
    </xf>
    <xf numFmtId="0" fontId="2" fillId="0" borderId="26" xfId="1" applyFont="1" applyFill="1" applyBorder="1"/>
    <xf numFmtId="0" fontId="2" fillId="0" borderId="102" xfId="1" applyFont="1" applyFill="1" applyBorder="1"/>
    <xf numFmtId="0" fontId="2" fillId="0" borderId="103" xfId="1" applyFont="1" applyFill="1" applyBorder="1"/>
    <xf numFmtId="2" fontId="9" fillId="0" borderId="109" xfId="1" applyNumberFormat="1" applyBorder="1"/>
    <xf numFmtId="2" fontId="9" fillId="0" borderId="32" xfId="1" applyNumberFormat="1" applyBorder="1"/>
    <xf numFmtId="0" fontId="1" fillId="2" borderId="10" xfId="1" applyFont="1" applyFill="1" applyBorder="1" applyAlignment="1"/>
    <xf numFmtId="0" fontId="1" fillId="2" borderId="14" xfId="1" applyFont="1" applyFill="1" applyBorder="1" applyAlignment="1">
      <alignment horizontal="center"/>
    </xf>
    <xf numFmtId="0" fontId="1" fillId="2" borderId="14" xfId="1" applyFont="1" applyFill="1" applyBorder="1" applyAlignment="1"/>
    <xf numFmtId="0" fontId="1" fillId="2" borderId="10" xfId="1" applyFont="1" applyFill="1" applyBorder="1" applyAlignment="1">
      <alignment wrapText="1"/>
    </xf>
    <xf numFmtId="0" fontId="1" fillId="2" borderId="10" xfId="1" applyFont="1" applyFill="1" applyBorder="1" applyAlignment="1">
      <alignment horizontal="left"/>
    </xf>
    <xf numFmtId="0" fontId="0" fillId="0" borderId="26" xfId="1" applyFont="1" applyBorder="1" applyAlignment="1"/>
    <xf numFmtId="0" fontId="0" fillId="0" borderId="22" xfId="1" applyFont="1" applyBorder="1" applyAlignment="1"/>
    <xf numFmtId="0" fontId="0" fillId="0" borderId="48" xfId="1" applyFont="1" applyBorder="1" applyAlignment="1"/>
    <xf numFmtId="0" fontId="0" fillId="0" borderId="60" xfId="1" applyFont="1" applyBorder="1" applyAlignment="1"/>
    <xf numFmtId="0" fontId="1" fillId="0" borderId="11" xfId="1" applyFont="1" applyBorder="1" applyAlignment="1">
      <alignment horizontal="center"/>
    </xf>
    <xf numFmtId="0" fontId="1" fillId="9" borderId="47" xfId="1" applyFont="1" applyFill="1" applyBorder="1" applyAlignment="1">
      <alignment horizontal="center"/>
    </xf>
    <xf numFmtId="0" fontId="1" fillId="4" borderId="14" xfId="1" applyFont="1" applyFill="1" applyBorder="1" applyAlignment="1">
      <alignment horizontal="center" wrapText="1"/>
    </xf>
    <xf numFmtId="0" fontId="1" fillId="4" borderId="61" xfId="1" applyFont="1" applyFill="1" applyBorder="1" applyAlignment="1">
      <alignment horizontal="center" wrapText="1"/>
    </xf>
    <xf numFmtId="0" fontId="1" fillId="4" borderId="11" xfId="1" applyFont="1" applyFill="1" applyBorder="1" applyAlignment="1">
      <alignment horizontal="center" wrapText="1"/>
    </xf>
    <xf numFmtId="0" fontId="0" fillId="0" borderId="0" xfId="1" applyFont="1" applyBorder="1" applyAlignment="1">
      <alignment horizontal="right"/>
    </xf>
    <xf numFmtId="0" fontId="0" fillId="0" borderId="4" xfId="1" applyFont="1" applyFill="1" applyBorder="1" applyAlignment="1">
      <alignment horizontal="left"/>
    </xf>
    <xf numFmtId="0" fontId="0" fillId="0" borderId="4" xfId="1" applyFont="1" applyFill="1" applyBorder="1" applyAlignment="1"/>
    <xf numFmtId="0" fontId="0" fillId="0" borderId="7" xfId="1" applyFont="1" applyFill="1" applyBorder="1" applyAlignment="1"/>
    <xf numFmtId="0" fontId="0" fillId="0" borderId="2" xfId="1" applyFont="1" applyFill="1" applyBorder="1" applyAlignment="1"/>
    <xf numFmtId="0" fontId="9" fillId="0" borderId="4" xfId="1" applyFill="1" applyBorder="1" applyAlignment="1"/>
    <xf numFmtId="0" fontId="1" fillId="4" borderId="14" xfId="1" applyFont="1" applyFill="1" applyBorder="1" applyAlignment="1">
      <alignment horizontal="center"/>
    </xf>
    <xf numFmtId="0" fontId="1" fillId="4" borderId="38" xfId="1" applyFont="1" applyFill="1" applyBorder="1" applyAlignment="1">
      <alignment horizontal="center"/>
    </xf>
    <xf numFmtId="0" fontId="1" fillId="9" borderId="14" xfId="1" applyFont="1" applyFill="1" applyBorder="1" applyAlignment="1">
      <alignment horizontal="center"/>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4" xfId="0" applyBorder="1" applyAlignment="1">
      <alignment horizontal="center" vertical="center" wrapText="1"/>
    </xf>
    <xf numFmtId="14" fontId="0" fillId="0" borderId="70" xfId="0" applyNumberFormat="1" applyBorder="1" applyAlignment="1">
      <alignment horizontal="center" vertical="center"/>
    </xf>
    <xf numFmtId="14" fontId="0" fillId="0" borderId="74" xfId="0" applyNumberForma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70" xfId="0" applyFont="1" applyBorder="1" applyAlignment="1">
      <alignment horizontal="center" vertical="center" wrapText="1"/>
    </xf>
    <xf numFmtId="0" fontId="0" fillId="0" borderId="73" xfId="0" applyBorder="1" applyAlignment="1">
      <alignment horizontal="center" vertical="center" wrapText="1"/>
    </xf>
    <xf numFmtId="0" fontId="0" fillId="0" borderId="79" xfId="0" applyBorder="1" applyAlignment="1">
      <alignment horizontal="center" vertical="center"/>
    </xf>
    <xf numFmtId="0" fontId="0" fillId="0" borderId="83" xfId="0" applyBorder="1" applyAlignment="1">
      <alignment horizontal="center" vertical="center"/>
    </xf>
    <xf numFmtId="14" fontId="0" fillId="0" borderId="111" xfId="0" applyNumberFormat="1" applyBorder="1" applyAlignment="1">
      <alignment horizontal="center" vertical="center"/>
    </xf>
    <xf numFmtId="0" fontId="0" fillId="0" borderId="111" xfId="0" applyBorder="1" applyAlignment="1">
      <alignment horizontal="center" vertical="center"/>
    </xf>
    <xf numFmtId="0" fontId="0" fillId="0" borderId="89" xfId="0" applyBorder="1" applyAlignment="1">
      <alignment horizontal="center" vertical="center" wrapText="1"/>
    </xf>
    <xf numFmtId="14" fontId="0" fillId="0" borderId="90" xfId="0" applyNumberFormat="1" applyBorder="1" applyAlignment="1">
      <alignment horizontal="center" vertical="center"/>
    </xf>
    <xf numFmtId="14" fontId="0" fillId="0" borderId="91" xfId="0" applyNumberFormat="1" applyBorder="1" applyAlignment="1">
      <alignment horizontal="center" vertical="center"/>
    </xf>
    <xf numFmtId="0" fontId="0" fillId="0" borderId="72" xfId="0" applyBorder="1" applyAlignment="1">
      <alignment horizontal="center" vertical="center"/>
    </xf>
    <xf numFmtId="0" fontId="0" fillId="0" borderId="92" xfId="0" applyBorder="1" applyAlignment="1">
      <alignment horizontal="center" vertical="center"/>
    </xf>
    <xf numFmtId="0" fontId="11" fillId="0" borderId="78" xfId="0" applyFont="1" applyBorder="1" applyAlignment="1">
      <alignment horizontal="center" vertical="center"/>
    </xf>
    <xf numFmtId="14" fontId="0" fillId="0" borderId="79" xfId="0" applyNumberFormat="1" applyBorder="1" applyAlignment="1">
      <alignment horizontal="center" vertical="center"/>
    </xf>
    <xf numFmtId="0" fontId="10" fillId="12" borderId="70" xfId="0" applyFont="1" applyFill="1" applyBorder="1" applyAlignment="1">
      <alignment horizontal="center"/>
    </xf>
    <xf numFmtId="0" fontId="10" fillId="12" borderId="71" xfId="0" applyFont="1" applyFill="1" applyBorder="1" applyAlignment="1">
      <alignment horizontal="center"/>
    </xf>
    <xf numFmtId="0" fontId="10" fillId="12" borderId="72" xfId="0" applyFont="1" applyFill="1" applyBorder="1" applyAlignment="1">
      <alignment horizontal="center"/>
    </xf>
    <xf numFmtId="0" fontId="10" fillId="12" borderId="73" xfId="0" applyFont="1" applyFill="1" applyBorder="1" applyAlignment="1">
      <alignment horizontal="center"/>
    </xf>
    <xf numFmtId="0" fontId="10" fillId="12" borderId="74" xfId="0" applyFont="1" applyFill="1" applyBorder="1" applyAlignment="1">
      <alignment horizontal="center"/>
    </xf>
    <xf numFmtId="0" fontId="11" fillId="0" borderId="80" xfId="0" applyFont="1" applyBorder="1" applyAlignment="1">
      <alignment horizontal="center" vertical="center"/>
    </xf>
    <xf numFmtId="0" fontId="0" fillId="0" borderId="76" xfId="0" applyBorder="1" applyAlignment="1">
      <alignment horizontal="center" vertical="center"/>
    </xf>
    <xf numFmtId="14" fontId="0" fillId="0" borderId="76" xfId="0" applyNumberFormat="1" applyBorder="1" applyAlignment="1">
      <alignment horizontal="center" vertical="center"/>
    </xf>
    <xf numFmtId="0" fontId="0" fillId="0" borderId="75"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3" xfId="0" applyFont="1" applyBorder="1" applyAlignment="1">
      <alignment horizontal="center" vertical="center"/>
    </xf>
    <xf numFmtId="14" fontId="0" fillId="0" borderId="75" xfId="0" applyNumberFormat="1" applyBorder="1" applyAlignment="1">
      <alignment horizontal="center" vertical="center"/>
    </xf>
    <xf numFmtId="14" fontId="0" fillId="0" borderId="88" xfId="0" applyNumberFormat="1" applyBorder="1" applyAlignment="1">
      <alignment horizontal="center" vertical="center"/>
    </xf>
    <xf numFmtId="0" fontId="0" fillId="0" borderId="80"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77" xfId="0" applyBorder="1" applyAlignment="1">
      <alignment horizontal="center" vertical="center"/>
    </xf>
    <xf numFmtId="0" fontId="10" fillId="12" borderId="117" xfId="0" applyFont="1" applyFill="1" applyBorder="1" applyAlignment="1">
      <alignment horizontal="center"/>
    </xf>
    <xf numFmtId="0" fontId="10" fillId="12" borderId="118" xfId="0" applyFont="1" applyFill="1" applyBorder="1" applyAlignment="1">
      <alignment horizontal="center"/>
    </xf>
    <xf numFmtId="0" fontId="10" fillId="12" borderId="119" xfId="0" applyFont="1" applyFill="1" applyBorder="1" applyAlignment="1">
      <alignment horizontal="center"/>
    </xf>
    <xf numFmtId="0" fontId="10" fillId="12" borderId="120" xfId="0" applyFont="1" applyFill="1" applyBorder="1" applyAlignment="1">
      <alignment horizontal="center"/>
    </xf>
    <xf numFmtId="0" fontId="10" fillId="12" borderId="121" xfId="0" applyFont="1" applyFill="1" applyBorder="1" applyAlignment="1">
      <alignment horizontal="center"/>
    </xf>
    <xf numFmtId="0" fontId="10" fillId="12" borderId="112" xfId="0" applyFont="1" applyFill="1" applyBorder="1" applyAlignment="1">
      <alignment horizontal="center"/>
    </xf>
    <xf numFmtId="0" fontId="10" fillId="12" borderId="113" xfId="0" applyFont="1" applyFill="1" applyBorder="1" applyAlignment="1">
      <alignment horizontal="center"/>
    </xf>
    <xf numFmtId="0" fontId="10" fillId="12" borderId="114" xfId="0" applyFont="1" applyFill="1" applyBorder="1" applyAlignment="1">
      <alignment horizontal="center"/>
    </xf>
    <xf numFmtId="0" fontId="10" fillId="12" borderId="115" xfId="0" applyFont="1" applyFill="1" applyBorder="1" applyAlignment="1">
      <alignment horizontal="center"/>
    </xf>
    <xf numFmtId="0" fontId="10" fillId="12" borderId="116" xfId="0" applyFont="1" applyFill="1" applyBorder="1" applyAlignment="1">
      <alignment horizontal="center"/>
    </xf>
    <xf numFmtId="49" fontId="0" fillId="0" borderId="122" xfId="0" applyNumberFormat="1" applyFont="1" applyBorder="1" applyAlignment="1">
      <alignment horizontal="center" vertical="center" wrapText="1"/>
    </xf>
    <xf numFmtId="49" fontId="0" fillId="0" borderId="122" xfId="0" applyNumberFormat="1" applyBorder="1" applyAlignment="1">
      <alignment horizontal="center" vertical="center" wrapText="1"/>
    </xf>
    <xf numFmtId="49" fontId="0" fillId="0" borderId="123" xfId="0" applyNumberFormat="1" applyBorder="1" applyAlignment="1">
      <alignment horizontal="center" vertical="center" wrapText="1"/>
    </xf>
    <xf numFmtId="14" fontId="0" fillId="0" borderId="122" xfId="0" applyNumberFormat="1" applyBorder="1" applyAlignment="1">
      <alignment horizontal="center" vertical="center"/>
    </xf>
    <xf numFmtId="0" fontId="0" fillId="0" borderId="122" xfId="0" applyBorder="1" applyAlignment="1">
      <alignment horizontal="center" vertical="center"/>
    </xf>
    <xf numFmtId="0" fontId="0" fillId="0" borderId="69" xfId="0" applyFont="1" applyBorder="1" applyAlignment="1">
      <alignment horizontal="center" vertical="center" wrapText="1"/>
    </xf>
    <xf numFmtId="0" fontId="0" fillId="0" borderId="122" xfId="0" applyBorder="1" applyAlignment="1">
      <alignment horizontal="center" vertical="center" wrapText="1"/>
    </xf>
    <xf numFmtId="0" fontId="0" fillId="0" borderId="57" xfId="0" applyFont="1" applyBorder="1" applyAlignment="1">
      <alignment horizontal="center" vertical="center" wrapText="1"/>
    </xf>
    <xf numFmtId="0" fontId="0" fillId="0" borderId="86" xfId="0" applyBorder="1" applyAlignment="1">
      <alignment horizontal="center" vertical="center" wrapText="1"/>
    </xf>
    <xf numFmtId="0" fontId="0" fillId="0" borderId="110" xfId="0" applyBorder="1" applyAlignment="1">
      <alignment horizontal="center" vertical="center" wrapText="1"/>
    </xf>
    <xf numFmtId="0" fontId="0" fillId="0" borderId="80" xfId="0" applyFont="1" applyBorder="1" applyAlignment="1">
      <alignment horizontal="center" vertical="center"/>
    </xf>
    <xf numFmtId="0" fontId="0" fillId="0" borderId="85" xfId="0" applyBorder="1" applyAlignment="1">
      <alignment horizontal="center" vertical="center" wrapText="1"/>
    </xf>
    <xf numFmtId="0" fontId="0" fillId="0" borderId="86" xfId="0" applyBorder="1"/>
    <xf numFmtId="0" fontId="0" fillId="0" borderId="87" xfId="0" applyBorder="1"/>
    <xf numFmtId="0" fontId="0" fillId="0" borderId="76" xfId="1" applyFont="1" applyBorder="1" applyAlignment="1">
      <alignment horizontal="center" vertical="center"/>
    </xf>
    <xf numFmtId="15" fontId="9" fillId="0" borderId="76" xfId="1" applyNumberFormat="1" applyBorder="1" applyAlignment="1">
      <alignment horizontal="center" vertical="center"/>
    </xf>
    <xf numFmtId="0" fontId="0" fillId="0" borderId="76" xfId="1" applyFont="1" applyBorder="1" applyAlignment="1">
      <alignment horizontal="center" vertical="center" wrapText="1"/>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3" xfId="0" applyFont="1" applyBorder="1" applyAlignment="1">
      <alignment horizontal="center" vertical="center" wrapText="1"/>
    </xf>
    <xf numFmtId="0" fontId="1" fillId="2" borderId="17" xfId="1" applyFont="1" applyFill="1" applyBorder="1" applyAlignment="1">
      <alignment horizontal="center"/>
    </xf>
    <xf numFmtId="0" fontId="1" fillId="2" borderId="16" xfId="1" applyFont="1" applyFill="1" applyBorder="1" applyAlignment="1">
      <alignment horizontal="center"/>
    </xf>
    <xf numFmtId="0" fontId="0" fillId="0" borderId="1"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 xfId="1" applyFont="1" applyBorder="1" applyAlignment="1">
      <alignment horizontal="center" vertical="center" wrapText="1"/>
    </xf>
    <xf numFmtId="0" fontId="0" fillId="0" borderId="4" xfId="1" applyFont="1" applyBorder="1" applyAlignment="1">
      <alignment horizontal="center" vertical="center" wrapText="1"/>
    </xf>
    <xf numFmtId="0" fontId="0" fillId="0" borderId="6" xfId="1" applyFont="1" applyBorder="1" applyAlignment="1">
      <alignment horizontal="center" vertical="center" wrapText="1"/>
    </xf>
    <xf numFmtId="0" fontId="0" fillId="0" borderId="7" xfId="1" applyFont="1" applyBorder="1" applyAlignment="1">
      <alignment horizontal="center" vertical="center" wrapText="1"/>
    </xf>
    <xf numFmtId="0" fontId="9" fillId="0" borderId="25" xfId="1" applyBorder="1" applyAlignment="1">
      <alignment horizontal="center" vertical="center" wrapText="1"/>
    </xf>
    <xf numFmtId="0" fontId="1" fillId="2" borderId="39" xfId="1" applyFont="1" applyFill="1" applyBorder="1" applyAlignment="1">
      <alignment horizontal="center"/>
    </xf>
    <xf numFmtId="0" fontId="0" fillId="0" borderId="104" xfId="1" applyFont="1" applyBorder="1" applyAlignment="1">
      <alignment horizontal="center" vertical="center" wrapText="1"/>
    </xf>
    <xf numFmtId="0" fontId="0" fillId="0" borderId="105" xfId="1" applyFont="1" applyBorder="1" applyAlignment="1">
      <alignment horizontal="center" vertical="center" wrapText="1"/>
    </xf>
    <xf numFmtId="0" fontId="1" fillId="2" borderId="37" xfId="1" applyFont="1" applyFill="1" applyBorder="1" applyAlignment="1">
      <alignment horizontal="center"/>
    </xf>
    <xf numFmtId="0" fontId="1" fillId="2" borderId="38" xfId="1" applyFont="1" applyFill="1" applyBorder="1" applyAlignment="1">
      <alignment horizontal="center"/>
    </xf>
    <xf numFmtId="0" fontId="0" fillId="0" borderId="43" xfId="1" applyFont="1" applyBorder="1" applyAlignment="1">
      <alignment vertical="center" wrapText="1"/>
    </xf>
    <xf numFmtId="0" fontId="0" fillId="0" borderId="64" xfId="1" applyFont="1" applyBorder="1" applyAlignment="1">
      <alignment horizontal="left" vertical="center" wrapText="1"/>
    </xf>
    <xf numFmtId="0" fontId="4" fillId="0" borderId="65" xfId="1" applyFont="1" applyBorder="1" applyAlignment="1">
      <alignment vertical="center"/>
    </xf>
    <xf numFmtId="0" fontId="4" fillId="0" borderId="66" xfId="1" applyFont="1" applyBorder="1" applyAlignment="1">
      <alignment vertical="center" wrapText="1"/>
    </xf>
    <xf numFmtId="0" fontId="0" fillId="0" borderId="84" xfId="1" applyFont="1" applyBorder="1" applyAlignment="1">
      <alignment horizontal="center" vertical="center"/>
    </xf>
    <xf numFmtId="0" fontId="0" fillId="0" borderId="67" xfId="1" applyFont="1" applyBorder="1" applyAlignment="1">
      <alignment horizontal="center" vertical="center"/>
    </xf>
    <xf numFmtId="0" fontId="0" fillId="0" borderId="68" xfId="1" applyFont="1" applyBorder="1" applyAlignment="1">
      <alignment horizontal="center" vertical="center"/>
    </xf>
    <xf numFmtId="0" fontId="1" fillId="15" borderId="93" xfId="0" applyFont="1" applyFill="1" applyBorder="1" applyAlignment="1">
      <alignment horizontal="center"/>
    </xf>
    <xf numFmtId="0" fontId="1" fillId="15" borderId="94" xfId="0" applyFont="1" applyFill="1" applyBorder="1" applyAlignment="1">
      <alignment horizontal="center"/>
    </xf>
    <xf numFmtId="0" fontId="1" fillId="15" borderId="95" xfId="0" applyFont="1" applyFill="1" applyBorder="1" applyAlignment="1">
      <alignment horizontal="center"/>
    </xf>
    <xf numFmtId="0" fontId="0" fillId="0" borderId="65" xfId="1" applyFont="1" applyBorder="1" applyAlignment="1">
      <alignment vertical="center" wrapText="1"/>
    </xf>
    <xf numFmtId="0" fontId="0" fillId="0" borderId="66" xfId="1" applyFont="1" applyBorder="1" applyAlignment="1">
      <alignment horizontal="left" vertical="center" wrapText="1"/>
    </xf>
    <xf numFmtId="0" fontId="1" fillId="2" borderId="62" xfId="1" applyFont="1" applyFill="1" applyBorder="1" applyAlignment="1">
      <alignment horizontal="center"/>
    </xf>
    <xf numFmtId="0" fontId="1" fillId="2" borderId="63" xfId="1" applyFont="1" applyFill="1" applyBorder="1" applyAlignment="1">
      <alignment horizontal="center"/>
    </xf>
    <xf numFmtId="0" fontId="0" fillId="0" borderId="28" xfId="1" applyFont="1" applyBorder="1" applyAlignment="1">
      <alignment horizontal="center" vertical="center" wrapText="1"/>
    </xf>
    <xf numFmtId="0" fontId="0" fillId="0" borderId="61" xfId="1" applyFont="1" applyBorder="1" applyAlignment="1">
      <alignment horizontal="center" vertical="center" wrapText="1"/>
    </xf>
    <xf numFmtId="0" fontId="0" fillId="0" borderId="15" xfId="1" applyFont="1" applyBorder="1" applyAlignment="1">
      <alignment horizontal="center" vertical="center" wrapText="1"/>
    </xf>
    <xf numFmtId="15" fontId="9" fillId="0" borderId="28" xfId="1" applyNumberFormat="1" applyBorder="1" applyAlignment="1">
      <alignment horizontal="center" vertical="center"/>
    </xf>
    <xf numFmtId="15" fontId="9" fillId="0" borderId="15" xfId="1" applyNumberFormat="1" applyBorder="1" applyAlignment="1">
      <alignment horizontal="center" vertical="center"/>
    </xf>
    <xf numFmtId="0" fontId="0" fillId="0" borderId="61" xfId="1" applyFont="1" applyBorder="1" applyAlignment="1">
      <alignment horizontal="center" vertical="center"/>
    </xf>
    <xf numFmtId="0" fontId="0" fillId="0" borderId="15" xfId="1" applyFont="1" applyBorder="1" applyAlignment="1">
      <alignment horizontal="center" vertical="center"/>
    </xf>
    <xf numFmtId="0" fontId="0" fillId="0" borderId="28" xfId="1" applyFont="1" applyBorder="1" applyAlignment="1">
      <alignment horizontal="center" vertical="center"/>
    </xf>
    <xf numFmtId="0" fontId="0" fillId="0" borderId="29"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68" xfId="1" applyFont="1" applyBorder="1" applyAlignment="1">
      <alignment horizontal="center" vertical="center" wrapText="1"/>
    </xf>
    <xf numFmtId="0" fontId="0" fillId="0" borderId="106" xfId="1" applyFont="1" applyBorder="1" applyAlignment="1">
      <alignment horizontal="center" vertical="center" wrapText="1"/>
    </xf>
    <xf numFmtId="0" fontId="0" fillId="0" borderId="107"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81" xfId="1" applyFont="1" applyBorder="1" applyAlignment="1">
      <alignment horizontal="center" vertical="center" wrapText="1"/>
    </xf>
    <xf numFmtId="0" fontId="0" fillId="0" borderId="88" xfId="1" applyFont="1" applyBorder="1" applyAlignment="1">
      <alignment horizontal="center" vertical="center" wrapText="1"/>
    </xf>
    <xf numFmtId="0" fontId="1" fillId="2" borderId="25" xfId="1" applyFont="1" applyFill="1" applyBorder="1" applyAlignment="1">
      <alignment horizontal="center"/>
    </xf>
    <xf numFmtId="0" fontId="1" fillId="2" borderId="27" xfId="1" applyFont="1" applyFill="1" applyBorder="1" applyAlignment="1">
      <alignment horizontal="center"/>
    </xf>
    <xf numFmtId="0" fontId="1" fillId="2" borderId="18" xfId="1" applyFont="1" applyFill="1" applyBorder="1" applyAlignment="1">
      <alignment horizontal="center"/>
    </xf>
    <xf numFmtId="0" fontId="1" fillId="2" borderId="9" xfId="1" applyFont="1" applyFill="1" applyBorder="1" applyAlignment="1">
      <alignment horizontal="center"/>
    </xf>
    <xf numFmtId="0" fontId="0" fillId="0" borderId="78" xfId="0" applyFont="1" applyBorder="1" applyAlignment="1">
      <alignment horizontal="center" vertical="center" wrapText="1"/>
    </xf>
    <xf numFmtId="0" fontId="0" fillId="0" borderId="79" xfId="0" applyBorder="1" applyAlignment="1">
      <alignment horizontal="center" vertical="center" wrapText="1"/>
    </xf>
    <xf numFmtId="49" fontId="0" fillId="0" borderId="79" xfId="0" applyNumberFormat="1" applyFont="1" applyBorder="1" applyAlignment="1">
      <alignment horizontal="center" vertical="center" wrapText="1"/>
    </xf>
    <xf numFmtId="49" fontId="0" fillId="0" borderId="79" xfId="0" applyNumberFormat="1" applyBorder="1" applyAlignment="1">
      <alignment horizontal="center" vertical="center" wrapText="1"/>
    </xf>
    <xf numFmtId="49" fontId="0" fillId="0" borderId="83" xfId="0" applyNumberFormat="1" applyBorder="1" applyAlignment="1">
      <alignment horizontal="center" vertical="center" wrapText="1"/>
    </xf>
  </cellXfs>
  <cellStyles count="94">
    <cellStyle name="Comma" xfId="14" builtinId="3"/>
    <cellStyle name="Excel Built-in Normal" xfId="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Hyperlink" xfId="2" builtinId="8"/>
    <cellStyle name="Normal" xfId="0" builtinId="0"/>
    <cellStyle name="Percent 2" xfId="3"/>
  </cellStyles>
  <dxfs count="39">
    <dxf>
      <fill>
        <patternFill patternType="solid">
          <fgColor indexed="17"/>
          <bgColor indexed="57"/>
        </patternFill>
      </fill>
    </dxf>
    <dxf>
      <fill>
        <patternFill patternType="solid">
          <fgColor indexed="17"/>
          <bgColor indexed="57"/>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patternType="solid">
          <fgColor indexed="10"/>
          <bgColor indexed="60"/>
        </patternFill>
      </fill>
    </dxf>
    <dxf>
      <fill>
        <patternFill patternType="solid">
          <fgColor indexed="13"/>
          <bgColor indexed="51"/>
        </patternFill>
      </fill>
    </dxf>
    <dxf>
      <fill>
        <patternFill patternType="solid">
          <fgColor indexed="17"/>
          <bgColor indexed="57"/>
        </patternFill>
      </fill>
    </dxf>
    <dxf>
      <fill>
        <patternFill patternType="solid">
          <fgColor indexed="10"/>
          <bgColor indexed="60"/>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29"/>
          <bgColor indexed="52"/>
        </patternFill>
      </fill>
    </dxf>
    <dxf>
      <font>
        <b val="0"/>
        <condense val="0"/>
        <extend val="0"/>
        <color indexed="0"/>
      </font>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29"/>
          <bgColor indexed="52"/>
        </patternFill>
      </fill>
    </dxf>
    <dxf>
      <font>
        <b val="0"/>
        <condense val="0"/>
        <extend val="0"/>
        <color indexed="0"/>
      </font>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
      <fill>
        <patternFill patternType="solid">
          <fgColor indexed="10"/>
          <bgColor indexed="60"/>
        </patternFill>
      </fill>
    </dxf>
    <dxf>
      <fill>
        <patternFill patternType="solid">
          <fgColor indexed="19"/>
          <bgColor indexed="53"/>
        </patternFill>
      </fill>
    </dxf>
    <dxf>
      <fill>
        <patternFill patternType="solid">
          <fgColor indexed="17"/>
          <bgColor indexed="57"/>
        </patternFill>
      </fill>
    </dxf>
  </dxfs>
  <tableStyles count="0" defaultTableStyle="TableStyleMedium2"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90"/>
      <rgbColor rgb="00E46C0A"/>
      <rgbColor rgb="00800080"/>
      <rgbColor rgb="00008080"/>
      <rgbColor rgb="00C0C0C0"/>
      <rgbColor rgb="00808080"/>
      <rgbColor rgb="009999FF"/>
      <rgbColor rgb="00993366"/>
      <rgbColor rgb="00FFFFCC"/>
      <rgbColor rgb="00CCFFFF"/>
      <rgbColor rgb="00660066"/>
      <rgbColor rgb="00F7964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DD080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ukte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G26"/>
  <sheetViews>
    <sheetView workbookViewId="0">
      <selection activeCell="Y16" sqref="Y16"/>
    </sheetView>
  </sheetViews>
  <sheetFormatPr baseColWidth="10" defaultColWidth="8.83203125" defaultRowHeight="13" x14ac:dyDescent="0.15"/>
  <cols>
    <col min="1" max="1" width="12" style="1" customWidth="1"/>
    <col min="2" max="2" width="40.5" style="1" customWidth="1"/>
    <col min="3" max="3" width="23.83203125" style="2" customWidth="1"/>
    <col min="4" max="4" width="10.6640625" style="2" customWidth="1"/>
    <col min="5" max="5" width="6.6640625" style="2" customWidth="1"/>
    <col min="6" max="6" width="8.83203125" style="2" customWidth="1"/>
    <col min="7" max="12" width="8.6640625" style="1" customWidth="1"/>
    <col min="13" max="21" width="0" style="1" hidden="1" customWidth="1"/>
    <col min="22" max="24" width="8.6640625" style="1" customWidth="1"/>
    <col min="25" max="25" width="58.5" style="1" customWidth="1"/>
    <col min="26" max="30" width="8.6640625" style="1" customWidth="1"/>
    <col min="31" max="31" width="21" style="1" customWidth="1"/>
    <col min="32" max="16384" width="8.83203125" style="1"/>
  </cols>
  <sheetData>
    <row r="2" spans="1:33" x14ac:dyDescent="0.15">
      <c r="A2" s="3" t="s">
        <v>138</v>
      </c>
      <c r="B2" s="4"/>
      <c r="G2" s="5"/>
      <c r="H2" s="207" t="s">
        <v>163</v>
      </c>
      <c r="I2" s="207"/>
      <c r="J2" s="207"/>
    </row>
    <row r="3" spans="1:33" x14ac:dyDescent="0.15">
      <c r="A3" s="6" t="s">
        <v>164</v>
      </c>
      <c r="B3" s="7" t="s">
        <v>165</v>
      </c>
      <c r="G3" s="8"/>
      <c r="H3" s="208" t="s">
        <v>166</v>
      </c>
      <c r="I3" s="208"/>
      <c r="J3" s="208"/>
    </row>
    <row r="4" spans="1:33" x14ac:dyDescent="0.15">
      <c r="A4" s="6" t="s">
        <v>167</v>
      </c>
      <c r="B4" s="7" t="s">
        <v>235</v>
      </c>
      <c r="G4" s="9"/>
      <c r="H4" s="209" t="s">
        <v>168</v>
      </c>
      <c r="I4" s="209"/>
      <c r="J4" s="209"/>
    </row>
    <row r="5" spans="1:33" x14ac:dyDescent="0.15">
      <c r="A5" s="10" t="s">
        <v>169</v>
      </c>
      <c r="B5" s="11" t="s">
        <v>206</v>
      </c>
      <c r="G5" s="12"/>
      <c r="H5" s="209" t="s">
        <v>2</v>
      </c>
      <c r="I5" s="209"/>
      <c r="J5" s="209"/>
    </row>
    <row r="6" spans="1:33" x14ac:dyDescent="0.15">
      <c r="A6" s="13"/>
      <c r="B6" s="13"/>
      <c r="G6" s="14"/>
      <c r="H6" s="210" t="s">
        <v>127</v>
      </c>
      <c r="I6" s="210"/>
      <c r="J6" s="210"/>
      <c r="AG6" s="15"/>
    </row>
    <row r="9" spans="1:33" ht="12" customHeight="1" x14ac:dyDescent="0.15">
      <c r="A9" s="204" t="s">
        <v>128</v>
      </c>
      <c r="B9" s="205" t="s">
        <v>12</v>
      </c>
      <c r="C9" s="206" t="s">
        <v>13</v>
      </c>
      <c r="D9" s="203" t="str">
        <f>Resources!A11</f>
        <v>DURHAM</v>
      </c>
      <c r="E9" s="203"/>
      <c r="F9" s="203"/>
      <c r="G9" s="203" t="str">
        <f>Resources!A12</f>
        <v>ECDF</v>
      </c>
      <c r="H9" s="203"/>
      <c r="I9" s="203"/>
      <c r="J9" s="203" t="str">
        <f>Resources!A13</f>
        <v>GLASGOW</v>
      </c>
      <c r="K9" s="203"/>
      <c r="L9" s="203"/>
      <c r="M9" s="203">
        <f>Resources!A14</f>
        <v>0</v>
      </c>
      <c r="N9" s="203"/>
      <c r="O9" s="203"/>
      <c r="P9" s="203">
        <f>Resources!A15</f>
        <v>0</v>
      </c>
      <c r="Q9" s="203"/>
      <c r="R9" s="203"/>
      <c r="S9" s="203">
        <f>Resources!A16</f>
        <v>0</v>
      </c>
      <c r="T9" s="203"/>
      <c r="U9" s="203"/>
      <c r="V9" s="203" t="s">
        <v>14</v>
      </c>
      <c r="W9" s="203"/>
      <c r="X9" s="203"/>
      <c r="Y9" s="202" t="s">
        <v>15</v>
      </c>
    </row>
    <row r="10" spans="1:33" ht="14" thickBot="1" x14ac:dyDescent="0.2">
      <c r="A10" s="204"/>
      <c r="B10" s="205"/>
      <c r="C10" s="206"/>
      <c r="D10" s="16" t="s">
        <v>16</v>
      </c>
      <c r="E10" s="17" t="s">
        <v>17</v>
      </c>
      <c r="F10" s="17" t="s">
        <v>140</v>
      </c>
      <c r="G10" s="16" t="s">
        <v>16</v>
      </c>
      <c r="H10" s="17" t="s">
        <v>17</v>
      </c>
      <c r="I10" s="17" t="s">
        <v>140</v>
      </c>
      <c r="J10" s="16" t="s">
        <v>16</v>
      </c>
      <c r="K10" s="17" t="s">
        <v>17</v>
      </c>
      <c r="L10" s="17" t="s">
        <v>140</v>
      </c>
      <c r="M10" s="16" t="s">
        <v>16</v>
      </c>
      <c r="N10" s="17" t="s">
        <v>17</v>
      </c>
      <c r="O10" s="17" t="s">
        <v>140</v>
      </c>
      <c r="P10" s="16" t="s">
        <v>16</v>
      </c>
      <c r="Q10" s="17" t="s">
        <v>17</v>
      </c>
      <c r="R10" s="17" t="s">
        <v>140</v>
      </c>
      <c r="S10" s="16" t="s">
        <v>16</v>
      </c>
      <c r="T10" s="17" t="s">
        <v>17</v>
      </c>
      <c r="U10" s="17" t="s">
        <v>140</v>
      </c>
      <c r="V10" s="16" t="s">
        <v>16</v>
      </c>
      <c r="W10" s="17" t="s">
        <v>17</v>
      </c>
      <c r="X10" s="17" t="s">
        <v>140</v>
      </c>
      <c r="Y10" s="202"/>
    </row>
    <row r="11" spans="1:33" ht="14" thickBot="1" x14ac:dyDescent="0.2">
      <c r="A11" s="18" t="s">
        <v>141</v>
      </c>
      <c r="B11" s="19" t="s">
        <v>114</v>
      </c>
      <c r="C11" s="20">
        <v>1</v>
      </c>
      <c r="D11" s="22">
        <v>1.91</v>
      </c>
      <c r="E11" s="22">
        <v>1.91</v>
      </c>
      <c r="F11" s="22">
        <f>Resources!G24</f>
        <v>1.9079999999999999</v>
      </c>
      <c r="G11" s="21">
        <v>3.58</v>
      </c>
      <c r="H11" s="21">
        <v>3.58</v>
      </c>
      <c r="I11" s="22">
        <f>Resources!G25</f>
        <v>3.5824561933534746</v>
      </c>
      <c r="J11" s="21">
        <v>3.08</v>
      </c>
      <c r="K11" s="21">
        <v>3.08</v>
      </c>
      <c r="L11" s="22">
        <f>Resources!G26</f>
        <v>3.0809523809523811</v>
      </c>
      <c r="M11" s="22"/>
      <c r="N11" s="22"/>
      <c r="O11" s="22" t="e">
        <f>#N/A</f>
        <v>#N/A</v>
      </c>
      <c r="P11" s="22"/>
      <c r="Q11" s="22"/>
      <c r="R11" s="22" t="e">
        <f>#N/A</f>
        <v>#N/A</v>
      </c>
      <c r="S11" s="22"/>
      <c r="T11" s="22"/>
      <c r="U11" s="22" t="e">
        <f>#N/A</f>
        <v>#N/A</v>
      </c>
      <c r="V11" s="21">
        <v>1.1200000000000001</v>
      </c>
      <c r="W11" s="21">
        <v>2</v>
      </c>
      <c r="X11" s="22">
        <f>Resources!G27</f>
        <v>3.1920075062552127</v>
      </c>
      <c r="Y11" s="23"/>
    </row>
    <row r="12" spans="1:33" ht="20" customHeight="1" thickBot="1" x14ac:dyDescent="0.2">
      <c r="A12" s="18" t="s">
        <v>115</v>
      </c>
      <c r="B12" s="19" t="s">
        <v>50</v>
      </c>
      <c r="C12" s="24">
        <v>1</v>
      </c>
      <c r="D12" s="22">
        <v>10.52</v>
      </c>
      <c r="E12" s="22">
        <v>10.52</v>
      </c>
      <c r="F12" s="22">
        <f>Resources!F24</f>
        <v>18.178260869565218</v>
      </c>
      <c r="G12" s="21">
        <v>4.6900000000000004</v>
      </c>
      <c r="H12" s="21">
        <v>4.6900000000000004</v>
      </c>
      <c r="I12" s="22">
        <f>Resources!F25</f>
        <v>4.694572635684108</v>
      </c>
      <c r="J12" s="21">
        <v>5.59</v>
      </c>
      <c r="K12" s="21">
        <v>5.59</v>
      </c>
      <c r="L12" s="22">
        <v>5.59</v>
      </c>
      <c r="M12" s="22"/>
      <c r="N12" s="22"/>
      <c r="O12" s="22" t="e">
        <f>#N/A</f>
        <v>#N/A</v>
      </c>
      <c r="P12" s="22"/>
      <c r="Q12" s="22"/>
      <c r="R12" s="22" t="e">
        <f>#N/A</f>
        <v>#N/A</v>
      </c>
      <c r="S12" s="22"/>
      <c r="T12" s="22"/>
      <c r="U12" s="22" t="e">
        <f>#N/A</f>
        <v>#N/A</v>
      </c>
      <c r="V12" s="21">
        <v>5.59</v>
      </c>
      <c r="W12" s="21">
        <v>4.72</v>
      </c>
      <c r="X12" s="22">
        <f>Resources!F27</f>
        <v>6.1093454900683817</v>
      </c>
      <c r="Y12" s="25"/>
    </row>
    <row r="13" spans="1:33" ht="27" thickBot="1" x14ac:dyDescent="0.2">
      <c r="A13" s="18" t="s">
        <v>44</v>
      </c>
      <c r="B13" s="19" t="s">
        <v>204</v>
      </c>
      <c r="C13" s="24" t="s">
        <v>60</v>
      </c>
      <c r="D13" s="26">
        <v>1</v>
      </c>
      <c r="E13" s="26">
        <v>1</v>
      </c>
      <c r="F13" s="26">
        <v>1</v>
      </c>
      <c r="G13" s="21">
        <v>1</v>
      </c>
      <c r="H13" s="21">
        <v>0.98</v>
      </c>
      <c r="I13" s="22">
        <v>0.98</v>
      </c>
      <c r="J13" s="21">
        <v>1</v>
      </c>
      <c r="K13" s="21">
        <v>1</v>
      </c>
      <c r="L13" s="22">
        <v>1</v>
      </c>
      <c r="M13" s="22"/>
      <c r="N13" s="22"/>
      <c r="O13" s="22"/>
      <c r="P13" s="22"/>
      <c r="Q13" s="22"/>
      <c r="R13" s="22"/>
      <c r="S13" s="22"/>
      <c r="T13" s="22"/>
      <c r="U13" s="22"/>
      <c r="V13" s="21">
        <v>1</v>
      </c>
      <c r="W13" s="21">
        <v>1</v>
      </c>
      <c r="X13" s="22">
        <f>AVERAGE(I13,L13,O13,R13,U13)</f>
        <v>0.99</v>
      </c>
      <c r="Y13" s="27"/>
    </row>
    <row r="14" spans="1:33" ht="27" thickBot="1" x14ac:dyDescent="0.2">
      <c r="A14" s="18" t="s">
        <v>194</v>
      </c>
      <c r="B14" s="19" t="s">
        <v>205</v>
      </c>
      <c r="C14" s="24" t="s">
        <v>60</v>
      </c>
      <c r="D14" s="21">
        <v>1</v>
      </c>
      <c r="E14" s="22">
        <v>1</v>
      </c>
      <c r="F14" s="22">
        <v>1</v>
      </c>
      <c r="G14" s="21">
        <v>1</v>
      </c>
      <c r="H14" s="21">
        <v>0.98</v>
      </c>
      <c r="I14" s="26">
        <v>1</v>
      </c>
      <c r="J14" s="21">
        <v>1</v>
      </c>
      <c r="K14" s="21">
        <v>1</v>
      </c>
      <c r="L14" s="26">
        <v>1</v>
      </c>
      <c r="M14" s="26"/>
      <c r="N14" s="26"/>
      <c r="O14" s="26"/>
      <c r="P14" s="26"/>
      <c r="Q14" s="26"/>
      <c r="R14" s="26"/>
      <c r="S14" s="26"/>
      <c r="T14" s="26"/>
      <c r="U14" s="26"/>
      <c r="V14" s="21">
        <v>1</v>
      </c>
      <c r="W14" s="21">
        <v>1</v>
      </c>
      <c r="X14" s="22">
        <f>AVERAGE(I14,L14,O14,R14,U14)</f>
        <v>1</v>
      </c>
      <c r="Y14" s="27"/>
    </row>
    <row r="15" spans="1:33" ht="26" x14ac:dyDescent="0.15">
      <c r="A15" s="18" t="s">
        <v>195</v>
      </c>
      <c r="B15" s="19" t="s">
        <v>196</v>
      </c>
      <c r="C15" s="24" t="s">
        <v>60</v>
      </c>
      <c r="D15" s="26">
        <v>1</v>
      </c>
      <c r="E15" s="26">
        <v>0.13</v>
      </c>
      <c r="F15" s="28">
        <v>0</v>
      </c>
      <c r="G15" s="26">
        <v>1</v>
      </c>
      <c r="H15" s="26">
        <v>1</v>
      </c>
      <c r="I15" s="26">
        <v>0</v>
      </c>
      <c r="J15" s="21">
        <v>0.99</v>
      </c>
      <c r="K15" s="21">
        <v>0.95</v>
      </c>
      <c r="L15" s="28">
        <v>0</v>
      </c>
      <c r="M15" s="26"/>
      <c r="N15" s="26"/>
      <c r="O15" s="26"/>
      <c r="P15" s="26"/>
      <c r="Q15" s="26"/>
      <c r="R15" s="26"/>
      <c r="S15" s="26"/>
      <c r="T15" s="26"/>
      <c r="U15" s="26"/>
      <c r="V15" s="21">
        <v>0.49</v>
      </c>
      <c r="W15" s="21">
        <v>0.5</v>
      </c>
      <c r="X15" s="26">
        <f>AVERAGE(I15,L15,O15,R15,U15)</f>
        <v>0</v>
      </c>
      <c r="Y15" s="27" t="s">
        <v>236</v>
      </c>
    </row>
    <row r="16" spans="1:33" ht="24" customHeight="1" x14ac:dyDescent="0.15">
      <c r="A16" s="18" t="s">
        <v>151</v>
      </c>
      <c r="B16" s="19" t="s">
        <v>152</v>
      </c>
      <c r="C16" s="24">
        <v>0.5</v>
      </c>
      <c r="D16" s="21">
        <v>0.61</v>
      </c>
      <c r="E16" s="21">
        <v>0.84</v>
      </c>
      <c r="F16" s="21">
        <f>Resources!O24</f>
        <v>0.71116931126490091</v>
      </c>
      <c r="G16" s="21">
        <v>0.19</v>
      </c>
      <c r="H16" s="21">
        <v>0.14000000000000001</v>
      </c>
      <c r="I16" s="21">
        <f>Resources!O25</f>
        <v>0.33137577895591014</v>
      </c>
      <c r="J16" s="21">
        <v>0.46</v>
      </c>
      <c r="K16" s="21">
        <v>0.44</v>
      </c>
      <c r="L16" s="21">
        <f>Resources!O26</f>
        <v>0.72663168165222281</v>
      </c>
      <c r="M16" s="21"/>
      <c r="N16" s="21"/>
      <c r="O16" s="21" t="e">
        <f>#N/A</f>
        <v>#N/A</v>
      </c>
      <c r="P16" s="21"/>
      <c r="Q16" s="21"/>
      <c r="R16" s="21" t="e">
        <f>#N/A</f>
        <v>#N/A</v>
      </c>
      <c r="S16" s="21"/>
      <c r="T16" s="21"/>
      <c r="U16" s="21" t="e">
        <f>#N/A</f>
        <v>#N/A</v>
      </c>
      <c r="V16" s="21">
        <v>0.66</v>
      </c>
      <c r="W16" s="21">
        <v>0.4</v>
      </c>
      <c r="X16" s="21">
        <f>Resources!O27</f>
        <v>0.64710648620207478</v>
      </c>
      <c r="Y16" s="27"/>
    </row>
    <row r="17" spans="1:25" ht="23" customHeight="1" x14ac:dyDescent="0.15">
      <c r="A17" s="18" t="s">
        <v>61</v>
      </c>
      <c r="B17" s="19" t="s">
        <v>62</v>
      </c>
      <c r="C17" s="24">
        <v>0.5</v>
      </c>
      <c r="D17" s="21">
        <v>0.64</v>
      </c>
      <c r="E17" s="172">
        <v>0.84</v>
      </c>
      <c r="F17" s="21">
        <f>Resources!N24</f>
        <v>0.58325423044726143</v>
      </c>
      <c r="G17" s="21">
        <v>0.2</v>
      </c>
      <c r="H17" s="21">
        <v>0.22</v>
      </c>
      <c r="I17" s="21">
        <f>Resources!N25</f>
        <v>0.26766501243881424</v>
      </c>
      <c r="J17" s="21">
        <v>0.33</v>
      </c>
      <c r="K17" s="21">
        <v>0.57999999999999996</v>
      </c>
      <c r="L17" s="21">
        <f>Resources!N26</f>
        <v>0.60652412758762608</v>
      </c>
      <c r="M17" s="21"/>
      <c r="N17" s="21"/>
      <c r="O17" s="21" t="e">
        <f>#N/A</f>
        <v>#N/A</v>
      </c>
      <c r="P17" s="21"/>
      <c r="Q17" s="21"/>
      <c r="R17" s="21" t="e">
        <f>#N/A</f>
        <v>#N/A</v>
      </c>
      <c r="S17" s="21"/>
      <c r="T17" s="21"/>
      <c r="U17" s="21" t="e">
        <f>#N/A</f>
        <v>#N/A</v>
      </c>
      <c r="V17" s="21">
        <v>0.47</v>
      </c>
      <c r="W17" s="21">
        <v>0.36</v>
      </c>
      <c r="X17" s="21">
        <f>Resources!N27</f>
        <v>0.53611439278175621</v>
      </c>
      <c r="Y17" s="196"/>
    </row>
    <row r="18" spans="1:25" x14ac:dyDescent="0.15">
      <c r="D18" s="163"/>
      <c r="F18" s="1"/>
    </row>
    <row r="19" spans="1:25" x14ac:dyDescent="0.15">
      <c r="F19" s="1"/>
    </row>
    <row r="24" spans="1:25" x14ac:dyDescent="0.15">
      <c r="A24" t="s">
        <v>63</v>
      </c>
      <c r="B24" s="29" t="s">
        <v>203</v>
      </c>
    </row>
    <row r="25" spans="1:25" x14ac:dyDescent="0.15">
      <c r="A25" s="1" t="s">
        <v>195</v>
      </c>
      <c r="B25" s="29" t="s">
        <v>198</v>
      </c>
    </row>
    <row r="26" spans="1:25" x14ac:dyDescent="0.15">
      <c r="B26" s="29"/>
    </row>
  </sheetData>
  <mergeCells count="16">
    <mergeCell ref="H2:J2"/>
    <mergeCell ref="H3:J3"/>
    <mergeCell ref="H4:J4"/>
    <mergeCell ref="H5:J5"/>
    <mergeCell ref="H6:J6"/>
    <mergeCell ref="A9:A10"/>
    <mergeCell ref="B9:B10"/>
    <mergeCell ref="C9:C10"/>
    <mergeCell ref="D9:F9"/>
    <mergeCell ref="G9:I9"/>
    <mergeCell ref="Y9:Y10"/>
    <mergeCell ref="J9:L9"/>
    <mergeCell ref="M9:O9"/>
    <mergeCell ref="P9:R9"/>
    <mergeCell ref="S9:U9"/>
    <mergeCell ref="V9:X9"/>
  </mergeCells>
  <phoneticPr fontId="8" type="noConversion"/>
  <conditionalFormatting sqref="M15:N15 G11:I12 J12:K12 L11:X12 D11">
    <cfRule type="cellIs" dxfId="38" priority="4" stopIfTrue="1" operator="greaterThanOrEqual">
      <formula>1</formula>
    </cfRule>
    <cfRule type="cellIs" dxfId="37" priority="5" stopIfTrue="1" operator="greaterThanOrEqual">
      <formula>0.95</formula>
    </cfRule>
    <cfRule type="cellIs" dxfId="36" priority="6" stopIfTrue="1" operator="lessThan">
      <formula>0.95</formula>
    </cfRule>
  </conditionalFormatting>
  <conditionalFormatting sqref="O13:X15 J11:K11 M13:N14 D14 G13:L15">
    <cfRule type="cellIs" dxfId="35" priority="7" stopIfTrue="1" operator="greaterThanOrEqual">
      <formula>0.95</formula>
    </cfRule>
    <cfRule type="cellIs" dxfId="34" priority="8" stopIfTrue="1" operator="greaterThanOrEqual">
      <formula>0.9</formula>
    </cfRule>
    <cfRule type="cellIs" dxfId="33" priority="9" stopIfTrue="1" operator="lessThan">
      <formula>0.9</formula>
    </cfRule>
  </conditionalFormatting>
  <conditionalFormatting sqref="G16:X17">
    <cfRule type="cellIs" dxfId="32" priority="10" stopIfTrue="1" operator="greaterThanOrEqual">
      <formula>0.5</formula>
    </cfRule>
    <cfRule type="cellIs" dxfId="31" priority="11" stopIfTrue="1" operator="greaterThanOrEqual">
      <formula>0.4</formula>
    </cfRule>
    <cfRule type="cellIs" dxfId="30" priority="12" stopIfTrue="1" operator="lessThan">
      <formula>0.4</formula>
    </cfRule>
  </conditionalFormatting>
  <conditionalFormatting sqref="D12:F12">
    <cfRule type="cellIs" dxfId="29" priority="13" stopIfTrue="1" operator="greaterThanOrEqual">
      <formula>1</formula>
    </cfRule>
    <cfRule type="cellIs" dxfId="28" priority="14" stopIfTrue="1" operator="greaterThanOrEqual">
      <formula>0.95</formula>
    </cfRule>
    <cfRule type="cellIs" dxfId="27" priority="15" stopIfTrue="1" operator="lessThan">
      <formula>0.95</formula>
    </cfRule>
  </conditionalFormatting>
  <conditionalFormatting sqref="E13:F15 D15:E15">
    <cfRule type="cellIs" dxfId="26" priority="16" stopIfTrue="1" operator="greaterThanOrEqual">
      <formula>0.95</formula>
    </cfRule>
    <cfRule type="cellIs" dxfId="25" priority="17" stopIfTrue="1" operator="greaterThanOrEqual">
      <formula>0.9</formula>
    </cfRule>
    <cfRule type="cellIs" dxfId="24" priority="18" stopIfTrue="1" operator="lessThan">
      <formula>0.9</formula>
    </cfRule>
  </conditionalFormatting>
  <conditionalFormatting sqref="D16:F17">
    <cfRule type="cellIs" dxfId="23" priority="19" stopIfTrue="1" operator="greaterThanOrEqual">
      <formula>0.5</formula>
    </cfRule>
    <cfRule type="cellIs" dxfId="22" priority="20" stopIfTrue="1" operator="greaterThanOrEqual">
      <formula>0.4</formula>
    </cfRule>
    <cfRule type="cellIs" dxfId="21" priority="21" stopIfTrue="1" operator="lessThan">
      <formula>0.4</formula>
    </cfRule>
  </conditionalFormatting>
  <conditionalFormatting sqref="E11:F11">
    <cfRule type="cellIs" dxfId="20" priority="22" stopIfTrue="1" operator="greaterThanOrEqual">
      <formula>1</formula>
    </cfRule>
    <cfRule type="cellIs" dxfId="19" priority="23" stopIfTrue="1" operator="greaterThanOrEqual">
      <formula>0.95</formula>
    </cfRule>
    <cfRule type="cellIs" dxfId="18" priority="24" stopIfTrue="1" operator="lessThan">
      <formula>0.95</formula>
    </cfRule>
  </conditionalFormatting>
  <conditionalFormatting sqref="D13">
    <cfRule type="cellIs" dxfId="17" priority="1" stopIfTrue="1" operator="greaterThanOrEqual">
      <formula>0.95</formula>
    </cfRule>
    <cfRule type="cellIs" dxfId="16" priority="2" stopIfTrue="1" operator="greaterThanOrEqual">
      <formula>0.9</formula>
    </cfRule>
    <cfRule type="cellIs" dxfId="15" priority="3" stopIfTrue="1" operator="lessThan">
      <formula>0.9</formula>
    </cfRule>
  </conditionalFormatting>
  <hyperlinks>
    <hyperlink ref="B25" r:id="rId1"/>
  </hyperlinks>
  <pageMargins left="0.75" right="0.75" top="1" bottom="1"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S52"/>
  <sheetViews>
    <sheetView tabSelected="1" topLeftCell="A2" zoomScale="90" zoomScaleNormal="90" zoomScalePageLayoutView="90" workbookViewId="0">
      <selection activeCell="R15" sqref="R15"/>
    </sheetView>
  </sheetViews>
  <sheetFormatPr baseColWidth="10" defaultColWidth="7.6640625" defaultRowHeight="13" x14ac:dyDescent="0.15"/>
  <cols>
    <col min="1" max="1" width="13.83203125" style="1" customWidth="1"/>
    <col min="2" max="2" width="9.5" style="1" customWidth="1"/>
    <col min="3" max="3" width="12.5" style="1" customWidth="1"/>
    <col min="4" max="4" width="11.6640625" style="1" customWidth="1"/>
    <col min="5" max="5" width="12.5" style="1" customWidth="1"/>
    <col min="6" max="6" width="12.6640625" style="1" customWidth="1"/>
    <col min="7" max="7" width="19" style="1" customWidth="1"/>
    <col min="8" max="8" width="20" style="1" customWidth="1"/>
    <col min="9" max="9" width="13.1640625" style="1" customWidth="1"/>
    <col min="10" max="10" width="13.6640625" style="1" customWidth="1"/>
    <col min="11" max="11" width="12.5" style="1" customWidth="1"/>
    <col min="12" max="12" width="13.6640625" style="1" customWidth="1"/>
    <col min="13" max="13" width="12" style="1" bestFit="1" customWidth="1"/>
    <col min="14" max="14" width="10.6640625" style="1" customWidth="1"/>
    <col min="15" max="15" width="15.6640625" style="1" customWidth="1"/>
    <col min="16" max="16" width="12.83203125" style="1" customWidth="1"/>
    <col min="17" max="17" width="12" style="1" customWidth="1"/>
    <col min="18" max="18" width="13.1640625" style="1" customWidth="1"/>
    <col min="19" max="19" width="12.5" style="1" customWidth="1"/>
    <col min="20" max="20" width="10.33203125" style="1" customWidth="1"/>
    <col min="21" max="16384" width="7.6640625" style="1"/>
  </cols>
  <sheetData>
    <row r="2" spans="1:19" x14ac:dyDescent="0.15">
      <c r="A2" s="202" t="s">
        <v>138</v>
      </c>
      <c r="B2" s="202"/>
      <c r="C2" s="202"/>
      <c r="D2" s="30"/>
    </row>
    <row r="3" spans="1:19" x14ac:dyDescent="0.15">
      <c r="A3" s="6" t="s">
        <v>164</v>
      </c>
      <c r="B3" s="217" t="str">
        <f>Metrics!B3</f>
        <v>Scotgrid</v>
      </c>
      <c r="C3" s="217"/>
      <c r="D3" s="30"/>
    </row>
    <row r="4" spans="1:19" x14ac:dyDescent="0.15">
      <c r="A4" s="6" t="s">
        <v>167</v>
      </c>
      <c r="B4" s="218" t="str">
        <f>Metrics!B4</f>
        <v>Q415</v>
      </c>
      <c r="C4" s="218"/>
      <c r="D4" s="30"/>
      <c r="I4" s="31"/>
    </row>
    <row r="5" spans="1:19" x14ac:dyDescent="0.15">
      <c r="A5" s="10" t="s">
        <v>169</v>
      </c>
      <c r="B5" s="219" t="str">
        <f>Metrics!B5</f>
        <v>Gareth Roy</v>
      </c>
      <c r="C5" s="219"/>
      <c r="D5" s="30"/>
      <c r="I5" s="31"/>
      <c r="O5" s="32"/>
    </row>
    <row r="6" spans="1:19" x14ac:dyDescent="0.15">
      <c r="I6" s="31"/>
    </row>
    <row r="9" spans="1:19" x14ac:dyDescent="0.15">
      <c r="A9" s="33" t="s">
        <v>170</v>
      </c>
    </row>
    <row r="10" spans="1:19" ht="49.5" customHeight="1" thickBot="1" x14ac:dyDescent="0.2">
      <c r="A10" s="34" t="s">
        <v>171</v>
      </c>
      <c r="B10" s="35" t="s">
        <v>172</v>
      </c>
      <c r="C10" s="36" t="s">
        <v>173</v>
      </c>
      <c r="D10" s="36"/>
      <c r="E10" s="36" t="s">
        <v>174</v>
      </c>
      <c r="F10" s="36" t="s">
        <v>191</v>
      </c>
      <c r="G10" s="37" t="s">
        <v>192</v>
      </c>
      <c r="I10" s="212" t="s">
        <v>36</v>
      </c>
      <c r="J10" s="212"/>
      <c r="K10" s="212"/>
      <c r="L10" s="212"/>
      <c r="M10" s="212"/>
      <c r="N10" s="38"/>
      <c r="O10" s="212" t="s">
        <v>274</v>
      </c>
      <c r="P10" s="212"/>
      <c r="Q10" s="212"/>
      <c r="R10" s="212"/>
      <c r="S10" s="212"/>
    </row>
    <row r="11" spans="1:19" x14ac:dyDescent="0.15">
      <c r="A11" s="39" t="s">
        <v>37</v>
      </c>
      <c r="B11" s="40" t="s">
        <v>216</v>
      </c>
      <c r="C11" s="41" t="s">
        <v>56</v>
      </c>
      <c r="D11" s="41"/>
      <c r="E11" s="42" t="s">
        <v>209</v>
      </c>
      <c r="F11" s="43" t="s">
        <v>209</v>
      </c>
      <c r="G11" s="197" t="s">
        <v>38</v>
      </c>
      <c r="I11" s="44" t="s">
        <v>171</v>
      </c>
      <c r="J11" s="45">
        <v>42278</v>
      </c>
      <c r="K11" s="45">
        <v>42309</v>
      </c>
      <c r="L11" s="45">
        <v>42339</v>
      </c>
      <c r="M11" s="46" t="s">
        <v>39</v>
      </c>
      <c r="O11" s="47" t="s">
        <v>171</v>
      </c>
      <c r="P11" s="45">
        <f>J11</f>
        <v>42278</v>
      </c>
      <c r="Q11" s="45">
        <f t="shared" ref="Q11:R11" si="0">K11</f>
        <v>42309</v>
      </c>
      <c r="R11" s="45">
        <f t="shared" si="0"/>
        <v>42339</v>
      </c>
      <c r="S11" s="48" t="s">
        <v>39</v>
      </c>
    </row>
    <row r="12" spans="1:19" ht="14" thickBot="1" x14ac:dyDescent="0.2">
      <c r="A12" s="39" t="s">
        <v>40</v>
      </c>
      <c r="B12" s="49" t="s">
        <v>216</v>
      </c>
      <c r="C12" s="41" t="s">
        <v>216</v>
      </c>
      <c r="D12" s="50"/>
      <c r="E12" s="50" t="s">
        <v>82</v>
      </c>
      <c r="F12" s="51" t="s">
        <v>149</v>
      </c>
      <c r="G12" s="199" t="s">
        <v>83</v>
      </c>
      <c r="I12" s="52" t="str">
        <f t="shared" ref="I12:I17" si="1">$A11</f>
        <v>DURHAM</v>
      </c>
      <c r="J12" s="174">
        <v>7995273</v>
      </c>
      <c r="K12" s="174">
        <v>8517116</v>
      </c>
      <c r="L12" s="169">
        <v>5025202</v>
      </c>
      <c r="M12" s="169">
        <f>SUM(J12:L12)</f>
        <v>21537591</v>
      </c>
      <c r="O12" s="48" t="str">
        <f t="shared" ref="O12:O17" si="2">$A11</f>
        <v>DURHAM</v>
      </c>
      <c r="P12" s="175">
        <v>9953703</v>
      </c>
      <c r="Q12" s="174">
        <v>9486328</v>
      </c>
      <c r="R12" s="174">
        <v>6821028</v>
      </c>
      <c r="S12" s="54">
        <f>SUM(P12:R12)</f>
        <v>26261059</v>
      </c>
    </row>
    <row r="13" spans="1:19" ht="14" thickBot="1" x14ac:dyDescent="0.2">
      <c r="A13" s="39" t="s">
        <v>41</v>
      </c>
      <c r="B13" s="49" t="s">
        <v>216</v>
      </c>
      <c r="C13" s="41" t="s">
        <v>216</v>
      </c>
      <c r="D13" s="50"/>
      <c r="E13" s="50" t="s">
        <v>42</v>
      </c>
      <c r="F13" s="51" t="s">
        <v>67</v>
      </c>
      <c r="G13" s="198" t="s">
        <v>38</v>
      </c>
      <c r="I13" s="55" t="str">
        <f t="shared" si="1"/>
        <v>ECDF</v>
      </c>
      <c r="J13" s="174">
        <v>2321572</v>
      </c>
      <c r="K13" s="174">
        <v>2725404</v>
      </c>
      <c r="L13" s="174">
        <v>3490200</v>
      </c>
      <c r="M13" s="164">
        <f t="shared" ref="M13:M19" si="3">SUM(J13:L13)</f>
        <v>8537176</v>
      </c>
      <c r="O13" s="48" t="str">
        <f t="shared" si="2"/>
        <v>ECDF</v>
      </c>
      <c r="P13" s="174">
        <v>2893642</v>
      </c>
      <c r="Q13" s="174">
        <v>3157139</v>
      </c>
      <c r="R13" s="174">
        <v>4518450</v>
      </c>
      <c r="S13" s="54">
        <f t="shared" ref="S13:S18" si="4">SUM(P13:R13)</f>
        <v>10569231</v>
      </c>
    </row>
    <row r="14" spans="1:19" ht="14" thickBot="1" x14ac:dyDescent="0.2">
      <c r="A14" s="39"/>
      <c r="B14" s="49"/>
      <c r="C14" s="50"/>
      <c r="D14" s="50"/>
      <c r="E14" s="50"/>
      <c r="F14" s="50"/>
      <c r="G14" s="56"/>
      <c r="I14" s="55" t="str">
        <f t="shared" si="1"/>
        <v>GLASGOW</v>
      </c>
      <c r="J14" s="174">
        <v>20446070</v>
      </c>
      <c r="K14" s="174">
        <v>22583647</v>
      </c>
      <c r="L14" s="174">
        <v>15731932</v>
      </c>
      <c r="M14" s="54">
        <f>SUM(J14:L14)</f>
        <v>58761649</v>
      </c>
      <c r="O14" s="48" t="str">
        <f t="shared" si="2"/>
        <v>GLASGOW</v>
      </c>
      <c r="P14" s="174">
        <v>23162296</v>
      </c>
      <c r="Q14" s="174">
        <v>24765308</v>
      </c>
      <c r="R14" s="174">
        <v>22470380</v>
      </c>
      <c r="S14" s="54">
        <f>SUM(P14:R14)</f>
        <v>70397984</v>
      </c>
    </row>
    <row r="15" spans="1:19" ht="14" thickBot="1" x14ac:dyDescent="0.2">
      <c r="A15" s="39"/>
      <c r="B15" s="49"/>
      <c r="C15" s="50"/>
      <c r="D15" s="50"/>
      <c r="E15" s="50"/>
      <c r="F15" s="50"/>
      <c r="G15" s="56"/>
      <c r="I15" s="55">
        <f t="shared" si="1"/>
        <v>0</v>
      </c>
      <c r="M15" s="53">
        <f t="shared" si="3"/>
        <v>0</v>
      </c>
      <c r="O15" s="48">
        <f t="shared" si="2"/>
        <v>0</v>
      </c>
      <c r="S15" s="54">
        <f t="shared" si="4"/>
        <v>0</v>
      </c>
    </row>
    <row r="16" spans="1:19" x14ac:dyDescent="0.15">
      <c r="A16" s="39"/>
      <c r="B16" s="49"/>
      <c r="C16" s="50"/>
      <c r="D16" s="50"/>
      <c r="E16" s="50"/>
      <c r="F16" s="50"/>
      <c r="G16" s="56"/>
      <c r="I16" s="55">
        <f t="shared" si="1"/>
        <v>0</v>
      </c>
      <c r="M16" s="54">
        <f t="shared" si="3"/>
        <v>0</v>
      </c>
      <c r="O16" s="48">
        <f t="shared" si="2"/>
        <v>0</v>
      </c>
      <c r="S16" s="57">
        <f t="shared" si="4"/>
        <v>0</v>
      </c>
    </row>
    <row r="17" spans="1:19" x14ac:dyDescent="0.15">
      <c r="A17" s="58"/>
      <c r="B17" s="49"/>
      <c r="C17" s="50"/>
      <c r="D17" s="50"/>
      <c r="E17" s="50"/>
      <c r="F17" s="50"/>
      <c r="G17" s="56"/>
      <c r="I17" s="55">
        <f t="shared" si="1"/>
        <v>0</v>
      </c>
      <c r="M17" s="53">
        <f t="shared" si="3"/>
        <v>0</v>
      </c>
      <c r="O17" s="48">
        <f t="shared" si="2"/>
        <v>0</v>
      </c>
      <c r="S17" s="54">
        <f t="shared" si="4"/>
        <v>0</v>
      </c>
    </row>
    <row r="18" spans="1:19" x14ac:dyDescent="0.15">
      <c r="A18" s="59"/>
      <c r="B18" s="60"/>
      <c r="C18" s="61"/>
      <c r="D18" s="61"/>
      <c r="E18" s="61"/>
      <c r="F18" s="61"/>
      <c r="G18" s="62"/>
      <c r="I18" s="63"/>
      <c r="J18" s="50"/>
      <c r="K18" s="50"/>
      <c r="L18" s="50"/>
      <c r="M18" s="54">
        <f t="shared" si="3"/>
        <v>0</v>
      </c>
      <c r="O18" s="48"/>
      <c r="P18" s="50"/>
      <c r="Q18" s="50"/>
      <c r="R18" s="50"/>
      <c r="S18" s="54">
        <f t="shared" si="4"/>
        <v>0</v>
      </c>
    </row>
    <row r="19" spans="1:19" x14ac:dyDescent="0.15">
      <c r="I19" s="48" t="s">
        <v>43</v>
      </c>
      <c r="J19" s="53">
        <f>SUM(J12:J17)</f>
        <v>30762915</v>
      </c>
      <c r="K19" s="53">
        <f>SUM(K12:K17)</f>
        <v>33826167</v>
      </c>
      <c r="L19" s="53">
        <f>SUM(L12:L17)</f>
        <v>24247334</v>
      </c>
      <c r="M19" s="54">
        <f t="shared" si="3"/>
        <v>88836416</v>
      </c>
      <c r="O19" s="48" t="s">
        <v>39</v>
      </c>
      <c r="P19" s="54">
        <f>SUM(P12:P18)</f>
        <v>36009641</v>
      </c>
      <c r="Q19" s="54">
        <f>SUM(Q12:Q18)</f>
        <v>37408775</v>
      </c>
      <c r="R19" s="54">
        <f>SUM(R12:R18)</f>
        <v>33809858</v>
      </c>
      <c r="S19" s="54">
        <f>SUM(S12:S18)</f>
        <v>107228274</v>
      </c>
    </row>
    <row r="20" spans="1:19" x14ac:dyDescent="0.15">
      <c r="A20" s="33" t="s">
        <v>139</v>
      </c>
    </row>
    <row r="21" spans="1:19" ht="13.5" customHeight="1" x14ac:dyDescent="0.15"/>
    <row r="22" spans="1:19" ht="28.5" customHeight="1" x14ac:dyDescent="0.15">
      <c r="A22" s="34"/>
      <c r="B22" s="213" t="s">
        <v>142</v>
      </c>
      <c r="C22" s="213"/>
      <c r="D22" s="214" t="s">
        <v>215</v>
      </c>
      <c r="E22" s="214"/>
      <c r="F22" s="215" t="s">
        <v>143</v>
      </c>
      <c r="G22" s="215"/>
      <c r="H22" s="215"/>
      <c r="I22" s="215"/>
      <c r="J22" s="215"/>
      <c r="K22" s="215"/>
      <c r="L22" s="215"/>
      <c r="M22" s="215"/>
      <c r="N22" s="215"/>
      <c r="O22" s="215"/>
    </row>
    <row r="23" spans="1:19" ht="52" x14ac:dyDescent="0.15">
      <c r="A23" s="64" t="s">
        <v>171</v>
      </c>
      <c r="B23" s="65" t="s">
        <v>144</v>
      </c>
      <c r="C23" s="66" t="s">
        <v>45</v>
      </c>
      <c r="D23" s="67" t="s">
        <v>46</v>
      </c>
      <c r="E23" s="68" t="s">
        <v>45</v>
      </c>
      <c r="F23" s="69" t="s">
        <v>47</v>
      </c>
      <c r="G23" s="69" t="s">
        <v>48</v>
      </c>
      <c r="H23" s="69" t="s">
        <v>49</v>
      </c>
      <c r="I23" s="69" t="s">
        <v>21</v>
      </c>
      <c r="J23" s="69" t="s">
        <v>22</v>
      </c>
      <c r="K23" s="69" t="s">
        <v>124</v>
      </c>
      <c r="L23" s="69" t="s">
        <v>125</v>
      </c>
      <c r="M23" s="69" t="s">
        <v>64</v>
      </c>
      <c r="N23" s="69" t="s">
        <v>106</v>
      </c>
      <c r="O23" s="69" t="s">
        <v>107</v>
      </c>
    </row>
    <row r="24" spans="1:19" ht="14" thickBot="1" x14ac:dyDescent="0.2">
      <c r="A24" s="70" t="str">
        <f>A11</f>
        <v>DURHAM</v>
      </c>
      <c r="B24" s="71">
        <v>16724</v>
      </c>
      <c r="C24" s="71">
        <v>53.423999999999999</v>
      </c>
      <c r="D24" s="72">
        <v>920</v>
      </c>
      <c r="E24" s="73">
        <v>28</v>
      </c>
      <c r="F24" s="74">
        <f t="shared" ref="F24:G26" si="5">B24/D24</f>
        <v>18.178260869565218</v>
      </c>
      <c r="G24" s="74">
        <f t="shared" si="5"/>
        <v>1.9079999999999999</v>
      </c>
      <c r="H24" s="75">
        <f>(B24/$B$27)</f>
        <v>0.22284642198509738</v>
      </c>
      <c r="I24" s="75">
        <f>(C24/$C$27)</f>
        <v>1.3958968096138787E-2</v>
      </c>
      <c r="J24" s="76">
        <f>M12</f>
        <v>21537591</v>
      </c>
      <c r="K24" s="75">
        <f>J24/$J$27</f>
        <v>0.24244101653087852</v>
      </c>
      <c r="L24" s="54">
        <v>2208</v>
      </c>
      <c r="M24" s="54">
        <f>L24*B24</f>
        <v>36926592</v>
      </c>
      <c r="N24" s="75">
        <f>J24/M24</f>
        <v>0.58325423044726143</v>
      </c>
      <c r="O24" s="75">
        <f>S12/M24</f>
        <v>0.71116931126490091</v>
      </c>
    </row>
    <row r="25" spans="1:19" ht="14" thickBot="1" x14ac:dyDescent="0.2">
      <c r="A25" s="70" t="str">
        <f>A12</f>
        <v>ECDF</v>
      </c>
      <c r="B25" s="71">
        <v>14445.2</v>
      </c>
      <c r="C25" s="71">
        <f>D36+D35</f>
        <v>1185.7930000000001</v>
      </c>
      <c r="D25" s="77">
        <v>3077</v>
      </c>
      <c r="E25" s="78">
        <v>331</v>
      </c>
      <c r="F25" s="74">
        <f t="shared" si="5"/>
        <v>4.694572635684108</v>
      </c>
      <c r="G25" s="74">
        <f t="shared" si="5"/>
        <v>3.5824561933534746</v>
      </c>
      <c r="H25" s="75">
        <f>(B25/$B$27)</f>
        <v>0.19248153162276543</v>
      </c>
      <c r="I25" s="75">
        <f>(C25/$C$27)</f>
        <v>0.3098316609693153</v>
      </c>
      <c r="J25" s="76">
        <f>M13</f>
        <v>8537176</v>
      </c>
      <c r="K25" s="75">
        <f>J25/$J$27</f>
        <v>9.6099959728226769E-2</v>
      </c>
      <c r="L25" s="54">
        <v>2208</v>
      </c>
      <c r="M25" s="54">
        <f>L25*B25</f>
        <v>31895001.600000001</v>
      </c>
      <c r="N25" s="75">
        <f>J25/M25</f>
        <v>0.26766501243881424</v>
      </c>
      <c r="O25" s="75">
        <f>S13/M25</f>
        <v>0.33137577895591014</v>
      </c>
    </row>
    <row r="26" spans="1:19" ht="14" thickBot="1" x14ac:dyDescent="0.2">
      <c r="A26" s="79" t="str">
        <f>A13</f>
        <v>GLASGOW</v>
      </c>
      <c r="B26" s="71">
        <v>43878</v>
      </c>
      <c r="C26" s="71">
        <v>2588</v>
      </c>
      <c r="D26" s="80">
        <v>8287</v>
      </c>
      <c r="E26" s="81">
        <v>840</v>
      </c>
      <c r="F26" s="74">
        <f t="shared" si="5"/>
        <v>5.294799082900929</v>
      </c>
      <c r="G26" s="74">
        <f t="shared" si="5"/>
        <v>3.0809523809523811</v>
      </c>
      <c r="H26" s="75">
        <f>(B26/$B$27)</f>
        <v>0.58467204639213721</v>
      </c>
      <c r="I26" s="75">
        <f>(C26/$C$27)</f>
        <v>0.67620937093454592</v>
      </c>
      <c r="J26" s="76">
        <f>M14</f>
        <v>58761649</v>
      </c>
      <c r="K26" s="75">
        <f>J26/$J$27</f>
        <v>0.66145902374089471</v>
      </c>
      <c r="L26" s="54">
        <v>2208</v>
      </c>
      <c r="M26" s="54">
        <f>L26*B26</f>
        <v>96882624</v>
      </c>
      <c r="N26" s="75">
        <f>J26/M26</f>
        <v>0.60652412758762608</v>
      </c>
      <c r="O26" s="75">
        <f>S14/M26</f>
        <v>0.72663168165222281</v>
      </c>
    </row>
    <row r="27" spans="1:19" x14ac:dyDescent="0.15">
      <c r="A27" s="82" t="s">
        <v>108</v>
      </c>
      <c r="B27" s="83">
        <f>SUM(B24:B26)</f>
        <v>75047.199999999997</v>
      </c>
      <c r="C27" s="84">
        <f>SUM(C24:C26)</f>
        <v>3827.2170000000001</v>
      </c>
      <c r="D27" s="85">
        <f>SUM(D24:D26)</f>
        <v>12284</v>
      </c>
      <c r="E27" s="86">
        <f>SUM(E24:E26)</f>
        <v>1199</v>
      </c>
      <c r="F27" s="74">
        <f>B27/D27</f>
        <v>6.1093454900683817</v>
      </c>
      <c r="G27" s="74">
        <f>C27/E27</f>
        <v>3.1920075062552127</v>
      </c>
      <c r="H27" s="75">
        <f>(B27/$B$27)</f>
        <v>1</v>
      </c>
      <c r="I27" s="75">
        <f>(C27/$C$27)</f>
        <v>1</v>
      </c>
      <c r="J27" s="53">
        <f>SUM(J24:J26)</f>
        <v>88836416</v>
      </c>
      <c r="K27" s="75">
        <f>J27/$J$27</f>
        <v>1</v>
      </c>
      <c r="L27" s="54">
        <f>$L$24</f>
        <v>2208</v>
      </c>
      <c r="M27" s="54">
        <f>L27*B27</f>
        <v>165704217.59999999</v>
      </c>
      <c r="N27" s="75">
        <f>J27/M27</f>
        <v>0.53611439278175621</v>
      </c>
      <c r="O27" s="75">
        <f>S19/M27</f>
        <v>0.64710648620207478</v>
      </c>
    </row>
    <row r="29" spans="1:19" x14ac:dyDescent="0.15">
      <c r="B29" s="87" t="s">
        <v>177</v>
      </c>
      <c r="F29" s="88"/>
    </row>
    <row r="30" spans="1:19" x14ac:dyDescent="0.15">
      <c r="B30" s="89" t="s">
        <v>213</v>
      </c>
      <c r="K30" s="88" t="s">
        <v>178</v>
      </c>
      <c r="L30" s="216" t="s">
        <v>3</v>
      </c>
      <c r="M30" s="216"/>
      <c r="O30" s="31"/>
    </row>
    <row r="31" spans="1:19" x14ac:dyDescent="0.15">
      <c r="D31" s="90"/>
      <c r="E31" s="90"/>
      <c r="F31" s="91"/>
      <c r="G31" s="31"/>
      <c r="H31" s="31"/>
      <c r="K31" s="88" t="s">
        <v>4</v>
      </c>
      <c r="L31" s="1">
        <v>2184</v>
      </c>
    </row>
    <row r="32" spans="1:19" x14ac:dyDescent="0.15">
      <c r="A32" s="92" t="s">
        <v>171</v>
      </c>
      <c r="B32" s="211" t="s">
        <v>5</v>
      </c>
      <c r="C32" s="211"/>
      <c r="D32" s="211"/>
      <c r="E32" s="88" t="s">
        <v>214</v>
      </c>
      <c r="F32" s="93"/>
      <c r="G32" s="31"/>
      <c r="H32" s="31"/>
      <c r="K32" s="88" t="s">
        <v>131</v>
      </c>
      <c r="L32" s="1">
        <v>2208</v>
      </c>
    </row>
    <row r="33" spans="1:16" ht="14" thickBot="1" x14ac:dyDescent="0.2">
      <c r="A33" s="92"/>
      <c r="B33" s="94" t="s">
        <v>132</v>
      </c>
      <c r="C33" s="94" t="s">
        <v>133</v>
      </c>
      <c r="D33" s="94" t="s">
        <v>134</v>
      </c>
      <c r="E33" s="94" t="s">
        <v>135</v>
      </c>
      <c r="F33" s="95"/>
      <c r="K33" s="88" t="s">
        <v>136</v>
      </c>
      <c r="L33" s="1">
        <v>2208</v>
      </c>
    </row>
    <row r="34" spans="1:16" ht="14" thickBot="1" x14ac:dyDescent="0.2">
      <c r="A34" s="92" t="str">
        <f>A11</f>
        <v>DURHAM</v>
      </c>
      <c r="B34" s="92">
        <v>216</v>
      </c>
      <c r="C34" s="167">
        <v>16724</v>
      </c>
      <c r="D34" s="168">
        <v>53.423999999999999</v>
      </c>
      <c r="E34" s="165">
        <v>2419200</v>
      </c>
      <c r="F34" s="95" t="str">
        <f>A11</f>
        <v>DURHAM</v>
      </c>
      <c r="N34" s="38"/>
    </row>
    <row r="35" spans="1:16" ht="14" thickBot="1" x14ac:dyDescent="0.2">
      <c r="A35" s="92" t="str">
        <f>A12</f>
        <v>ECDF</v>
      </c>
      <c r="B35" s="92">
        <v>568</v>
      </c>
      <c r="C35" s="167">
        <f t="shared" ref="C35" si="6">4*E35/1000</f>
        <v>43249.023999999998</v>
      </c>
      <c r="D35" s="168">
        <v>945.79300000000001</v>
      </c>
      <c r="E35" s="165">
        <v>10812256</v>
      </c>
      <c r="F35" s="95" t="str">
        <f>A12</f>
        <v>ECDF</v>
      </c>
      <c r="G35" s="88" t="s">
        <v>223</v>
      </c>
    </row>
    <row r="36" spans="1:16" ht="14" thickBot="1" x14ac:dyDescent="0.2">
      <c r="A36" s="92" t="s">
        <v>222</v>
      </c>
      <c r="B36" s="92">
        <v>0</v>
      </c>
      <c r="C36" s="167">
        <v>0</v>
      </c>
      <c r="D36" s="168">
        <v>240</v>
      </c>
      <c r="E36" s="165">
        <v>0</v>
      </c>
      <c r="F36" s="95" t="s">
        <v>222</v>
      </c>
    </row>
    <row r="37" spans="1:16" ht="14" thickBot="1" x14ac:dyDescent="0.2">
      <c r="A37" s="92" t="str">
        <f>A13</f>
        <v>GLASGOW</v>
      </c>
      <c r="B37" s="92">
        <v>573</v>
      </c>
      <c r="C37" s="167">
        <v>43878</v>
      </c>
      <c r="D37" s="168">
        <v>2588</v>
      </c>
      <c r="E37" s="165">
        <v>8469816</v>
      </c>
      <c r="F37" s="95" t="str">
        <f>A13</f>
        <v>GLASGOW</v>
      </c>
    </row>
    <row r="38" spans="1:16" x14ac:dyDescent="0.15">
      <c r="A38" s="92" t="s">
        <v>108</v>
      </c>
      <c r="B38" s="92"/>
      <c r="C38" s="166"/>
      <c r="D38" s="83"/>
      <c r="E38" s="83"/>
    </row>
    <row r="40" spans="1:16" x14ac:dyDescent="0.15">
      <c r="A40" s="88" t="s">
        <v>113</v>
      </c>
    </row>
    <row r="41" spans="1:16" x14ac:dyDescent="0.15">
      <c r="A41" s="88" t="s">
        <v>57</v>
      </c>
    </row>
    <row r="46" spans="1:16" ht="25" x14ac:dyDescent="0.25">
      <c r="M46" s="96"/>
      <c r="N46" s="96"/>
      <c r="O46" s="96"/>
      <c r="P46" s="96"/>
    </row>
    <row r="52" spans="7:7" x14ac:dyDescent="0.15">
      <c r="G52" s="88"/>
    </row>
  </sheetData>
  <mergeCells count="11">
    <mergeCell ref="A2:C2"/>
    <mergeCell ref="B3:C3"/>
    <mergeCell ref="B4:C4"/>
    <mergeCell ref="B5:C5"/>
    <mergeCell ref="I10:M10"/>
    <mergeCell ref="B32:D32"/>
    <mergeCell ref="O10:S10"/>
    <mergeCell ref="B22:C22"/>
    <mergeCell ref="D22:E22"/>
    <mergeCell ref="F22:O22"/>
    <mergeCell ref="L30:M30"/>
  </mergeCells>
  <phoneticPr fontId="8" type="noConversion"/>
  <conditionalFormatting sqref="C27">
    <cfRule type="cellIs" dxfId="14" priority="30" stopIfTrue="1" operator="greaterThanOrEqual">
      <formula>E27</formula>
    </cfRule>
    <cfRule type="cellIs" dxfId="13" priority="31" stopIfTrue="1" operator="lessThan">
      <formula>E27</formula>
    </cfRule>
  </conditionalFormatting>
  <conditionalFormatting sqref="F24:G27">
    <cfRule type="cellIs" dxfId="12" priority="32" stopIfTrue="1" operator="greaterThanOrEqual">
      <formula>1</formula>
    </cfRule>
    <cfRule type="cellIs" dxfId="11" priority="33" stopIfTrue="1" operator="greaterThanOrEqual">
      <formula>0.95</formula>
    </cfRule>
    <cfRule type="cellIs" dxfId="10" priority="34" stopIfTrue="1" operator="lessThan">
      <formula>0.95</formula>
    </cfRule>
  </conditionalFormatting>
  <conditionalFormatting sqref="C34:D35">
    <cfRule type="cellIs" dxfId="9" priority="1" stopIfTrue="1" operator="between">
      <formula>1.1*B24</formula>
      <formula>1.2*B24</formula>
    </cfRule>
    <cfRule type="cellIs" dxfId="8" priority="2" stopIfTrue="1" operator="between">
      <formula>0.9*B24</formula>
      <formula>0.8*B24</formula>
    </cfRule>
    <cfRule type="cellIs" dxfId="7" priority="3" stopIfTrue="1" operator="lessThan">
      <formula>0.8*B24</formula>
    </cfRule>
    <cfRule type="cellIs" dxfId="6" priority="4" stopIfTrue="1" operator="greaterThan">
      <formula>1.2*B24</formula>
    </cfRule>
  </conditionalFormatting>
  <conditionalFormatting sqref="C37:D37">
    <cfRule type="cellIs" dxfId="5" priority="39" stopIfTrue="1" operator="between">
      <formula>1.1*B26</formula>
      <formula>1.2*B26</formula>
    </cfRule>
    <cfRule type="cellIs" dxfId="4" priority="40" stopIfTrue="1" operator="between">
      <formula>0.9*B26</formula>
      <formula>0.8*B26</formula>
    </cfRule>
    <cfRule type="cellIs" dxfId="3" priority="41" stopIfTrue="1" operator="lessThan">
      <formula>0.8*B26</formula>
    </cfRule>
    <cfRule type="cellIs" dxfId="2" priority="42" stopIfTrue="1" operator="greaterThan">
      <formula>1.2*B26</formula>
    </cfRule>
  </conditionalFormatting>
  <pageMargins left="0.75" right="0.75" top="1" bottom="1" header="0.51180555555555551" footer="0.5118055555555555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AP37"/>
  <sheetViews>
    <sheetView topLeftCell="B1" zoomScale="90" zoomScaleNormal="90" zoomScalePageLayoutView="90" workbookViewId="0">
      <selection activeCell="S32" sqref="S32"/>
    </sheetView>
  </sheetViews>
  <sheetFormatPr baseColWidth="10" defaultColWidth="8.83203125" defaultRowHeight="13" x14ac:dyDescent="0.15"/>
  <cols>
    <col min="1" max="1" width="8.83203125" style="1"/>
    <col min="2" max="2" width="30.33203125" style="1" bestFit="1" customWidth="1"/>
    <col min="3" max="3" width="7.33203125" style="1" customWidth="1"/>
    <col min="4" max="4" width="5.83203125" style="1" customWidth="1"/>
    <col min="5" max="10" width="4.6640625" style="1" customWidth="1"/>
    <col min="11" max="11" width="7.6640625" style="1" customWidth="1"/>
    <col min="12" max="35" width="4.6640625" style="1" customWidth="1"/>
    <col min="36" max="36" width="5.83203125" style="1" customWidth="1"/>
    <col min="37" max="37" width="6" style="1" customWidth="1"/>
    <col min="38" max="38" width="5.33203125" style="1" customWidth="1"/>
    <col min="39" max="40" width="4.33203125" style="1" customWidth="1"/>
    <col min="41" max="16384" width="8.83203125" style="1"/>
  </cols>
  <sheetData>
    <row r="2" spans="2:42" x14ac:dyDescent="0.15">
      <c r="B2" s="202" t="s">
        <v>138</v>
      </c>
      <c r="C2" s="202"/>
      <c r="D2" s="202"/>
      <c r="E2" s="202"/>
      <c r="F2" s="202"/>
    </row>
    <row r="3" spans="2:42" x14ac:dyDescent="0.15">
      <c r="B3" s="97" t="s">
        <v>164</v>
      </c>
      <c r="C3" s="220" t="s">
        <v>58</v>
      </c>
      <c r="D3" s="220"/>
      <c r="E3" s="220"/>
      <c r="F3" s="220"/>
    </row>
    <row r="4" spans="2:42" x14ac:dyDescent="0.15">
      <c r="B4" s="6" t="s">
        <v>167</v>
      </c>
      <c r="C4" s="221" t="str">
        <f>Metrics!B4</f>
        <v>Q415</v>
      </c>
      <c r="D4" s="221"/>
      <c r="E4" s="221"/>
      <c r="F4" s="221"/>
    </row>
    <row r="5" spans="2:42" x14ac:dyDescent="0.15">
      <c r="B5" s="10" t="s">
        <v>169</v>
      </c>
      <c r="C5" s="219" t="str">
        <f>Metrics!B5</f>
        <v>Gareth Roy</v>
      </c>
      <c r="D5" s="219"/>
      <c r="E5" s="219"/>
      <c r="F5" s="219"/>
    </row>
    <row r="6" spans="2:42" x14ac:dyDescent="0.15">
      <c r="B6" s="98"/>
      <c r="C6" s="99"/>
      <c r="D6" s="100"/>
      <c r="E6" s="100"/>
      <c r="F6" s="100"/>
    </row>
    <row r="7" spans="2:42" x14ac:dyDescent="0.15">
      <c r="B7" s="98" t="s">
        <v>59</v>
      </c>
      <c r="D7" s="100"/>
      <c r="E7" s="100"/>
      <c r="F7" s="100"/>
    </row>
    <row r="8" spans="2:42" ht="14" thickBot="1" x14ac:dyDescent="0.2"/>
    <row r="9" spans="2:42" hidden="1" x14ac:dyDescent="0.15">
      <c r="B9" s="33" t="s">
        <v>116</v>
      </c>
    </row>
    <row r="10" spans="2:42" ht="75.75" customHeight="1" thickBot="1" x14ac:dyDescent="0.2">
      <c r="B10" s="17" t="s">
        <v>171</v>
      </c>
      <c r="C10" s="101" t="s">
        <v>117</v>
      </c>
      <c r="D10" s="102" t="s">
        <v>118</v>
      </c>
      <c r="E10" s="102" t="s">
        <v>119</v>
      </c>
      <c r="F10" s="102" t="s">
        <v>120</v>
      </c>
      <c r="G10" s="102" t="s">
        <v>121</v>
      </c>
      <c r="H10" s="102" t="s">
        <v>122</v>
      </c>
      <c r="I10" s="102" t="s">
        <v>123</v>
      </c>
      <c r="J10" s="102" t="s">
        <v>146</v>
      </c>
      <c r="K10" s="102" t="s">
        <v>147</v>
      </c>
      <c r="L10" s="102" t="s">
        <v>148</v>
      </c>
      <c r="M10" s="102" t="s">
        <v>65</v>
      </c>
      <c r="N10" s="102" t="s">
        <v>210</v>
      </c>
      <c r="O10" s="102" t="s">
        <v>55</v>
      </c>
      <c r="P10" s="102" t="s">
        <v>182</v>
      </c>
      <c r="Q10" s="102" t="s">
        <v>183</v>
      </c>
      <c r="R10" s="102" t="s">
        <v>184</v>
      </c>
      <c r="S10" s="102" t="s">
        <v>185</v>
      </c>
      <c r="T10" s="102" t="s">
        <v>186</v>
      </c>
      <c r="U10" s="102" t="s">
        <v>233</v>
      </c>
      <c r="V10" s="102" t="s">
        <v>226</v>
      </c>
      <c r="W10" s="102" t="s">
        <v>187</v>
      </c>
      <c r="X10" s="102" t="s">
        <v>188</v>
      </c>
      <c r="Y10" s="102" t="s">
        <v>189</v>
      </c>
      <c r="Z10" s="102" t="s">
        <v>190</v>
      </c>
      <c r="AA10" s="102" t="s">
        <v>84</v>
      </c>
      <c r="AB10" s="102" t="s">
        <v>93</v>
      </c>
      <c r="AC10" s="102" t="s">
        <v>94</v>
      </c>
      <c r="AD10" s="102" t="s">
        <v>95</v>
      </c>
      <c r="AE10" s="102" t="s">
        <v>96</v>
      </c>
      <c r="AF10" s="102" t="s">
        <v>97</v>
      </c>
      <c r="AG10" s="102" t="s">
        <v>98</v>
      </c>
      <c r="AH10" s="102" t="s">
        <v>99</v>
      </c>
      <c r="AI10" s="102" t="s">
        <v>100</v>
      </c>
      <c r="AJ10" s="102" t="s">
        <v>101</v>
      </c>
      <c r="AK10" s="102" t="s">
        <v>102</v>
      </c>
      <c r="AL10" s="102" t="s">
        <v>103</v>
      </c>
      <c r="AM10" s="102" t="s">
        <v>105</v>
      </c>
      <c r="AN10" s="102" t="s">
        <v>220</v>
      </c>
      <c r="AO10" s="102" t="s">
        <v>158</v>
      </c>
      <c r="AP10" s="17" t="s">
        <v>39</v>
      </c>
    </row>
    <row r="11" spans="2:42" ht="14" thickBot="1" x14ac:dyDescent="0.2">
      <c r="B11" s="103" t="s">
        <v>37</v>
      </c>
      <c r="C11" s="49">
        <v>0</v>
      </c>
      <c r="D11" s="50">
        <v>1</v>
      </c>
      <c r="E11" s="50">
        <v>0</v>
      </c>
      <c r="F11" s="50">
        <v>0</v>
      </c>
      <c r="G11" s="50">
        <v>0</v>
      </c>
      <c r="H11" s="50">
        <v>1</v>
      </c>
      <c r="I11" s="50">
        <v>1</v>
      </c>
      <c r="J11" s="50">
        <v>0</v>
      </c>
      <c r="K11" s="50">
        <v>1</v>
      </c>
      <c r="L11" s="50">
        <v>1</v>
      </c>
      <c r="M11" s="50">
        <v>1</v>
      </c>
      <c r="N11" s="50">
        <v>0</v>
      </c>
      <c r="O11" s="50">
        <v>0</v>
      </c>
      <c r="P11" s="50">
        <v>0</v>
      </c>
      <c r="Q11" s="50">
        <v>0</v>
      </c>
      <c r="R11" s="50">
        <v>0</v>
      </c>
      <c r="S11" s="50">
        <v>1</v>
      </c>
      <c r="T11" s="50">
        <v>0</v>
      </c>
      <c r="U11" s="50">
        <v>0</v>
      </c>
      <c r="V11" s="50">
        <v>0</v>
      </c>
      <c r="W11" s="50">
        <v>1</v>
      </c>
      <c r="X11" s="50">
        <v>1</v>
      </c>
      <c r="Y11" s="50">
        <v>0</v>
      </c>
      <c r="Z11" s="50">
        <v>0</v>
      </c>
      <c r="AA11" s="50">
        <v>0</v>
      </c>
      <c r="AB11" s="50">
        <v>0</v>
      </c>
      <c r="AC11" s="50">
        <v>0</v>
      </c>
      <c r="AD11" s="50">
        <v>1</v>
      </c>
      <c r="AE11" s="50">
        <v>1</v>
      </c>
      <c r="AF11" s="50">
        <v>1</v>
      </c>
      <c r="AG11" s="50">
        <v>0</v>
      </c>
      <c r="AH11" s="50">
        <v>0</v>
      </c>
      <c r="AI11" s="50">
        <v>0</v>
      </c>
      <c r="AJ11" s="50">
        <v>0</v>
      </c>
      <c r="AK11" s="50">
        <v>0</v>
      </c>
      <c r="AL11" s="50">
        <v>0</v>
      </c>
      <c r="AM11" s="50">
        <v>0</v>
      </c>
      <c r="AN11" s="51">
        <v>0</v>
      </c>
      <c r="AO11" s="104">
        <v>1</v>
      </c>
      <c r="AP11" s="105">
        <f t="shared" ref="AP11:AP16" si="0">SUM(C11:AO11)</f>
        <v>13</v>
      </c>
    </row>
    <row r="12" spans="2:42" ht="14" thickBot="1" x14ac:dyDescent="0.2">
      <c r="B12" s="103" t="s">
        <v>40</v>
      </c>
      <c r="C12" s="49">
        <v>0</v>
      </c>
      <c r="D12" s="50">
        <v>1</v>
      </c>
      <c r="E12" s="50">
        <v>0</v>
      </c>
      <c r="F12" s="50">
        <v>0</v>
      </c>
      <c r="G12" s="50">
        <v>0</v>
      </c>
      <c r="H12" s="50">
        <v>0</v>
      </c>
      <c r="I12" s="50">
        <v>0</v>
      </c>
      <c r="J12" s="50">
        <v>0</v>
      </c>
      <c r="K12" s="50">
        <v>1</v>
      </c>
      <c r="L12" s="50">
        <v>1</v>
      </c>
      <c r="M12" s="50">
        <v>0</v>
      </c>
      <c r="N12" s="50">
        <v>1</v>
      </c>
      <c r="O12" s="50">
        <v>0</v>
      </c>
      <c r="P12" s="50">
        <v>0</v>
      </c>
      <c r="Q12" s="50">
        <v>0</v>
      </c>
      <c r="R12" s="50">
        <v>0</v>
      </c>
      <c r="S12" s="50">
        <v>1</v>
      </c>
      <c r="T12" s="50">
        <v>0</v>
      </c>
      <c r="U12" s="50">
        <v>1</v>
      </c>
      <c r="V12" s="50">
        <v>1</v>
      </c>
      <c r="W12" s="50">
        <v>0</v>
      </c>
      <c r="X12" s="50">
        <v>1</v>
      </c>
      <c r="Y12" s="50">
        <v>0</v>
      </c>
      <c r="Z12" s="50">
        <v>0</v>
      </c>
      <c r="AA12" s="50">
        <v>0</v>
      </c>
      <c r="AB12" s="50">
        <v>0</v>
      </c>
      <c r="AC12" s="50">
        <v>0</v>
      </c>
      <c r="AD12" s="50">
        <v>1</v>
      </c>
      <c r="AE12" s="50">
        <v>0</v>
      </c>
      <c r="AF12" s="50">
        <v>0</v>
      </c>
      <c r="AG12" s="50">
        <v>0</v>
      </c>
      <c r="AH12" s="50">
        <v>0</v>
      </c>
      <c r="AI12" s="50">
        <v>0</v>
      </c>
      <c r="AJ12" s="50">
        <v>0</v>
      </c>
      <c r="AK12" s="50">
        <v>0</v>
      </c>
      <c r="AL12" s="50">
        <v>0</v>
      </c>
      <c r="AM12" s="50">
        <v>0</v>
      </c>
      <c r="AN12" s="51">
        <v>0</v>
      </c>
      <c r="AO12" s="104">
        <v>0</v>
      </c>
      <c r="AP12" s="105">
        <f t="shared" si="0"/>
        <v>9</v>
      </c>
    </row>
    <row r="13" spans="2:42" ht="14" thickBot="1" x14ac:dyDescent="0.2">
      <c r="B13" s="103" t="s">
        <v>41</v>
      </c>
      <c r="C13" s="49">
        <v>0</v>
      </c>
      <c r="D13" s="50">
        <v>1</v>
      </c>
      <c r="E13" s="50">
        <v>0</v>
      </c>
      <c r="F13" s="50">
        <v>0</v>
      </c>
      <c r="G13" s="50">
        <v>0</v>
      </c>
      <c r="H13" s="50">
        <v>0</v>
      </c>
      <c r="I13" s="50">
        <v>0</v>
      </c>
      <c r="J13" s="50">
        <v>0</v>
      </c>
      <c r="K13" s="50">
        <v>1</v>
      </c>
      <c r="L13" s="50">
        <v>1</v>
      </c>
      <c r="M13" s="50">
        <v>0</v>
      </c>
      <c r="N13" s="50">
        <v>1</v>
      </c>
      <c r="O13" s="50">
        <v>1</v>
      </c>
      <c r="P13" s="50">
        <v>0</v>
      </c>
      <c r="Q13" s="50">
        <v>0</v>
      </c>
      <c r="R13" s="50">
        <v>0</v>
      </c>
      <c r="S13" s="50">
        <v>1</v>
      </c>
      <c r="T13" s="50">
        <v>0</v>
      </c>
      <c r="U13" s="50">
        <v>0</v>
      </c>
      <c r="V13" s="50">
        <v>0</v>
      </c>
      <c r="W13" s="50">
        <v>1</v>
      </c>
      <c r="X13" s="50">
        <v>1</v>
      </c>
      <c r="Y13" s="50">
        <v>1</v>
      </c>
      <c r="Z13" s="50">
        <v>0</v>
      </c>
      <c r="AA13" s="50">
        <v>0</v>
      </c>
      <c r="AB13" s="50">
        <v>0</v>
      </c>
      <c r="AC13" s="50">
        <v>0</v>
      </c>
      <c r="AD13" s="50">
        <v>1</v>
      </c>
      <c r="AE13" s="50">
        <v>1</v>
      </c>
      <c r="AF13" s="50">
        <v>0</v>
      </c>
      <c r="AG13" s="50">
        <v>0</v>
      </c>
      <c r="AH13" s="50">
        <v>0</v>
      </c>
      <c r="AI13" s="50">
        <v>0</v>
      </c>
      <c r="AJ13" s="50">
        <v>0</v>
      </c>
      <c r="AK13" s="50">
        <v>0</v>
      </c>
      <c r="AL13" s="50">
        <v>0</v>
      </c>
      <c r="AM13" s="50">
        <v>0</v>
      </c>
      <c r="AN13" s="51">
        <v>1</v>
      </c>
      <c r="AO13" s="104">
        <v>0</v>
      </c>
      <c r="AP13" s="105">
        <f t="shared" si="0"/>
        <v>12</v>
      </c>
    </row>
    <row r="14" spans="2:42" ht="14" thickBot="1" x14ac:dyDescent="0.2">
      <c r="B14" s="103"/>
      <c r="C14" s="49"/>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1"/>
      <c r="AO14" s="104"/>
      <c r="AP14" s="105">
        <f t="shared" si="0"/>
        <v>0</v>
      </c>
    </row>
    <row r="15" spans="2:42" ht="14" thickBot="1" x14ac:dyDescent="0.2">
      <c r="B15" s="103"/>
      <c r="C15" s="49"/>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1"/>
      <c r="AO15" s="104"/>
      <c r="AP15" s="105">
        <f t="shared" si="0"/>
        <v>0</v>
      </c>
    </row>
    <row r="16" spans="2:42" ht="14" thickBot="1" x14ac:dyDescent="0.2">
      <c r="B16" s="103"/>
      <c r="C16" s="49"/>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1"/>
      <c r="AO16" s="104"/>
      <c r="AP16" s="105">
        <f t="shared" si="0"/>
        <v>0</v>
      </c>
    </row>
    <row r="17" spans="2:42" ht="14" thickBot="1" x14ac:dyDescent="0.2">
      <c r="B17" s="103"/>
      <c r="C17" s="49"/>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1"/>
      <c r="AO17" s="104"/>
      <c r="AP17" s="105"/>
    </row>
    <row r="18" spans="2:42" x14ac:dyDescent="0.15">
      <c r="B18" s="106"/>
      <c r="C18" s="49"/>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1"/>
      <c r="AO18" s="104"/>
      <c r="AP18" s="105">
        <f>SUM(C18:AO18)</f>
        <v>0</v>
      </c>
    </row>
    <row r="19" spans="2:42" ht="14" thickBot="1" x14ac:dyDescent="0.2">
      <c r="B19" s="107"/>
      <c r="C19" s="108"/>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81"/>
      <c r="AO19" s="110"/>
      <c r="AP19" s="59">
        <f>SUM(C19:AO19)</f>
        <v>0</v>
      </c>
    </row>
    <row r="20" spans="2:42" ht="14" thickBot="1" x14ac:dyDescent="0.2">
      <c r="B20" s="111" t="s">
        <v>39</v>
      </c>
      <c r="C20" s="111">
        <f>SUM(C11:C19)</f>
        <v>0</v>
      </c>
      <c r="D20" s="111">
        <f t="shared" ref="D20:AO20" si="1">SUM(D11:D19)</f>
        <v>3</v>
      </c>
      <c r="E20" s="111">
        <f t="shared" si="1"/>
        <v>0</v>
      </c>
      <c r="F20" s="111">
        <f t="shared" si="1"/>
        <v>0</v>
      </c>
      <c r="G20" s="111">
        <f t="shared" si="1"/>
        <v>0</v>
      </c>
      <c r="H20" s="111">
        <f t="shared" si="1"/>
        <v>1</v>
      </c>
      <c r="I20" s="111">
        <f t="shared" si="1"/>
        <v>1</v>
      </c>
      <c r="J20" s="111">
        <f t="shared" si="1"/>
        <v>0</v>
      </c>
      <c r="K20" s="111">
        <f t="shared" si="1"/>
        <v>3</v>
      </c>
      <c r="L20" s="111">
        <f t="shared" si="1"/>
        <v>3</v>
      </c>
      <c r="M20" s="111">
        <f t="shared" si="1"/>
        <v>1</v>
      </c>
      <c r="N20" s="111">
        <f t="shared" si="1"/>
        <v>2</v>
      </c>
      <c r="O20" s="111">
        <f t="shared" si="1"/>
        <v>1</v>
      </c>
      <c r="P20" s="111">
        <f t="shared" si="1"/>
        <v>0</v>
      </c>
      <c r="Q20" s="111">
        <f t="shared" si="1"/>
        <v>0</v>
      </c>
      <c r="R20" s="111">
        <f t="shared" si="1"/>
        <v>0</v>
      </c>
      <c r="S20" s="111">
        <f t="shared" si="1"/>
        <v>3</v>
      </c>
      <c r="T20" s="111">
        <f t="shared" si="1"/>
        <v>0</v>
      </c>
      <c r="U20" s="111">
        <f t="shared" ref="U20:V20" si="2">SUM(U11:U19)</f>
        <v>1</v>
      </c>
      <c r="V20" s="111">
        <f t="shared" si="2"/>
        <v>1</v>
      </c>
      <c r="W20" s="111">
        <f t="shared" si="1"/>
        <v>2</v>
      </c>
      <c r="X20" s="111">
        <f t="shared" si="1"/>
        <v>3</v>
      </c>
      <c r="Y20" s="111">
        <f t="shared" si="1"/>
        <v>1</v>
      </c>
      <c r="Z20" s="111">
        <f t="shared" si="1"/>
        <v>0</v>
      </c>
      <c r="AA20" s="111">
        <f t="shared" si="1"/>
        <v>0</v>
      </c>
      <c r="AB20" s="111">
        <f t="shared" si="1"/>
        <v>0</v>
      </c>
      <c r="AC20" s="111">
        <f t="shared" si="1"/>
        <v>0</v>
      </c>
      <c r="AD20" s="111">
        <f t="shared" si="1"/>
        <v>3</v>
      </c>
      <c r="AE20" s="111">
        <f t="shared" si="1"/>
        <v>2</v>
      </c>
      <c r="AF20" s="111">
        <f t="shared" si="1"/>
        <v>1</v>
      </c>
      <c r="AG20" s="111">
        <f t="shared" si="1"/>
        <v>0</v>
      </c>
      <c r="AH20" s="111">
        <f>SUM(AH11:AH19)</f>
        <v>0</v>
      </c>
      <c r="AI20" s="111">
        <f>SUM(AI11:AI19)</f>
        <v>0</v>
      </c>
      <c r="AJ20" s="111">
        <f>SUM(AJ11:AJ19)</f>
        <v>0</v>
      </c>
      <c r="AK20" s="111">
        <f>SUM(AK11:AK19)</f>
        <v>0</v>
      </c>
      <c r="AL20" s="111">
        <f t="shared" si="1"/>
        <v>0</v>
      </c>
      <c r="AM20" s="111">
        <f t="shared" si="1"/>
        <v>0</v>
      </c>
      <c r="AN20" s="137"/>
      <c r="AO20" s="112">
        <f t="shared" si="1"/>
        <v>1</v>
      </c>
      <c r="AP20" s="111">
        <f>SUM(AP11:AP19)</f>
        <v>34</v>
      </c>
    </row>
    <row r="29" spans="2:42" ht="14" thickBot="1" x14ac:dyDescent="0.2"/>
    <row r="30" spans="2:42" ht="138" thickBot="1" x14ac:dyDescent="0.2">
      <c r="B30" s="17" t="s">
        <v>171</v>
      </c>
      <c r="C30" s="101" t="s">
        <v>8</v>
      </c>
      <c r="D30" s="102" t="s">
        <v>9</v>
      </c>
      <c r="E30" s="102" t="s">
        <v>10</v>
      </c>
      <c r="F30" s="102" t="s">
        <v>11</v>
      </c>
      <c r="G30" s="102" t="s">
        <v>51</v>
      </c>
      <c r="H30" s="102" t="s">
        <v>52</v>
      </c>
      <c r="I30" s="102" t="s">
        <v>53</v>
      </c>
      <c r="J30" s="102" t="s">
        <v>54</v>
      </c>
      <c r="K30" s="102" t="s">
        <v>65</v>
      </c>
      <c r="L30" s="102" t="s">
        <v>55</v>
      </c>
      <c r="M30" s="102" t="s">
        <v>201</v>
      </c>
      <c r="N30" s="102" t="s">
        <v>202</v>
      </c>
      <c r="O30" s="102" t="s">
        <v>153</v>
      </c>
      <c r="P30" s="102" t="s">
        <v>154</v>
      </c>
      <c r="Q30" s="102" t="s">
        <v>155</v>
      </c>
      <c r="R30" s="102" t="s">
        <v>156</v>
      </c>
      <c r="S30" s="102" t="s">
        <v>233</v>
      </c>
      <c r="T30" s="102" t="s">
        <v>157</v>
      </c>
      <c r="U30" s="102" t="s">
        <v>71</v>
      </c>
      <c r="V30" s="102" t="s">
        <v>129</v>
      </c>
      <c r="W30" s="102" t="s">
        <v>72</v>
      </c>
      <c r="X30" s="102" t="s">
        <v>73</v>
      </c>
      <c r="Y30" s="102" t="s">
        <v>74</v>
      </c>
      <c r="Z30" s="102" t="s">
        <v>75</v>
      </c>
      <c r="AA30" s="102" t="s">
        <v>76</v>
      </c>
      <c r="AB30" s="102" t="s">
        <v>77</v>
      </c>
      <c r="AC30" s="102" t="s">
        <v>78</v>
      </c>
      <c r="AD30" s="102" t="s">
        <v>79</v>
      </c>
      <c r="AE30" s="102" t="s">
        <v>80</v>
      </c>
      <c r="AF30" s="102" t="s">
        <v>112</v>
      </c>
      <c r="AG30" s="102" t="s">
        <v>179</v>
      </c>
      <c r="AH30" s="102" t="s">
        <v>180</v>
      </c>
      <c r="AI30" s="102" t="s">
        <v>181</v>
      </c>
      <c r="AJ30" s="102" t="s">
        <v>199</v>
      </c>
      <c r="AK30" s="102" t="s">
        <v>104</v>
      </c>
      <c r="AL30" s="102" t="s">
        <v>200</v>
      </c>
      <c r="AM30" s="161" t="s">
        <v>66</v>
      </c>
    </row>
    <row r="31" spans="2:42" ht="14" thickBot="1" x14ac:dyDescent="0.2">
      <c r="B31" s="103" t="s">
        <v>37</v>
      </c>
      <c r="C31" s="49">
        <v>1.4</v>
      </c>
      <c r="D31" s="50">
        <v>0.1</v>
      </c>
      <c r="E31" s="50"/>
      <c r="F31" s="50"/>
      <c r="G31" s="50"/>
      <c r="H31" s="50">
        <v>0</v>
      </c>
      <c r="I31" s="50"/>
      <c r="J31" s="50"/>
      <c r="K31" s="50"/>
      <c r="L31" s="50"/>
      <c r="M31" s="50"/>
      <c r="N31" s="50"/>
      <c r="O31" s="50"/>
      <c r="P31" s="50"/>
      <c r="Q31" s="50"/>
      <c r="R31" s="50"/>
      <c r="S31" s="50"/>
      <c r="T31" s="50"/>
      <c r="U31" s="50"/>
      <c r="V31" s="50"/>
      <c r="W31" s="50"/>
      <c r="X31" s="50"/>
      <c r="Y31" s="50">
        <v>7.67</v>
      </c>
      <c r="Z31" s="50"/>
      <c r="AA31" s="50"/>
      <c r="AB31" s="50"/>
      <c r="AC31" s="50"/>
      <c r="AD31" s="50"/>
      <c r="AE31" s="50"/>
      <c r="AF31" s="50"/>
      <c r="AG31" s="50"/>
      <c r="AH31" s="50"/>
      <c r="AI31" s="50"/>
      <c r="AJ31" s="50"/>
      <c r="AK31" s="158">
        <f>SUM(C31:AJ31)</f>
        <v>9.17</v>
      </c>
      <c r="AL31" s="159">
        <f>AK31/$AK$34</f>
        <v>2.6942077178327174E-3</v>
      </c>
      <c r="AM31" s="159">
        <f>(AK31-(C31+G31+R31))/AK31</f>
        <v>0.84732824427480913</v>
      </c>
    </row>
    <row r="32" spans="2:42" ht="14" thickBot="1" x14ac:dyDescent="0.2">
      <c r="B32" s="103" t="s">
        <v>40</v>
      </c>
      <c r="C32" s="49">
        <v>896</v>
      </c>
      <c r="D32" s="50"/>
      <c r="E32" s="50"/>
      <c r="F32" s="50"/>
      <c r="G32" s="50"/>
      <c r="H32" s="50"/>
      <c r="I32" s="50"/>
      <c r="J32" s="50"/>
      <c r="K32" s="50"/>
      <c r="L32" s="50"/>
      <c r="M32" s="50"/>
      <c r="N32" s="50"/>
      <c r="O32" s="50"/>
      <c r="P32" s="50"/>
      <c r="Q32" s="50"/>
      <c r="R32" s="50">
        <v>2</v>
      </c>
      <c r="S32" s="50">
        <v>50</v>
      </c>
      <c r="T32" s="50"/>
      <c r="U32" s="50"/>
      <c r="V32" s="50"/>
      <c r="W32" s="50"/>
      <c r="X32" s="50">
        <v>0</v>
      </c>
      <c r="Y32" s="50"/>
      <c r="Z32" s="50"/>
      <c r="AA32" s="50"/>
      <c r="AB32" s="50"/>
      <c r="AC32" s="50"/>
      <c r="AD32" s="50"/>
      <c r="AE32" s="50"/>
      <c r="AF32" s="50"/>
      <c r="AG32" s="50"/>
      <c r="AH32" s="50"/>
      <c r="AI32" s="50"/>
      <c r="AJ32" s="50"/>
      <c r="AK32" s="158">
        <f>SUM(C32:AJ32)</f>
        <v>948</v>
      </c>
      <c r="AL32" s="159">
        <f>AK32/$AK$34</f>
        <v>0.27852878042589052</v>
      </c>
      <c r="AM32" s="159">
        <v>0</v>
      </c>
    </row>
    <row r="33" spans="2:39" ht="14" thickBot="1" x14ac:dyDescent="0.2">
      <c r="B33" s="103" t="s">
        <v>41</v>
      </c>
      <c r="C33" s="49">
        <v>2430</v>
      </c>
      <c r="D33" s="50">
        <v>1.2</v>
      </c>
      <c r="E33" s="50">
        <v>0</v>
      </c>
      <c r="F33" s="50">
        <v>0</v>
      </c>
      <c r="G33" s="50">
        <v>1.01</v>
      </c>
      <c r="H33" s="50"/>
      <c r="I33" s="50">
        <v>0</v>
      </c>
      <c r="J33" s="50">
        <v>2.89</v>
      </c>
      <c r="K33" s="50">
        <v>0</v>
      </c>
      <c r="L33" s="50">
        <v>0</v>
      </c>
      <c r="M33" s="50">
        <v>0</v>
      </c>
      <c r="N33" s="50">
        <v>0</v>
      </c>
      <c r="O33" s="50">
        <v>0</v>
      </c>
      <c r="P33" s="50">
        <v>2E-3</v>
      </c>
      <c r="Q33" s="50">
        <v>0</v>
      </c>
      <c r="R33" s="50">
        <v>0</v>
      </c>
      <c r="S33" s="50">
        <v>0</v>
      </c>
      <c r="T33" s="50">
        <v>1.39</v>
      </c>
      <c r="U33" s="50">
        <v>0</v>
      </c>
      <c r="V33" s="50">
        <v>1.52</v>
      </c>
      <c r="W33" s="50">
        <v>0</v>
      </c>
      <c r="X33" s="50">
        <v>2E-3</v>
      </c>
      <c r="Y33" s="50">
        <v>6.91</v>
      </c>
      <c r="Z33" s="50">
        <v>0</v>
      </c>
      <c r="AA33" s="50">
        <v>0</v>
      </c>
      <c r="AB33" s="50">
        <v>1.5</v>
      </c>
      <c r="AC33" s="50">
        <v>0</v>
      </c>
      <c r="AD33" s="50">
        <v>0</v>
      </c>
      <c r="AE33" s="50">
        <v>0</v>
      </c>
      <c r="AF33" s="50">
        <v>0</v>
      </c>
      <c r="AG33" s="50">
        <v>0</v>
      </c>
      <c r="AH33" s="50">
        <v>0</v>
      </c>
      <c r="AI33" s="50">
        <v>0</v>
      </c>
      <c r="AJ33" s="50">
        <v>4.0000000000000001E-3</v>
      </c>
      <c r="AK33" s="158">
        <f>SUM(C33:AJ33)</f>
        <v>2446.4279999999994</v>
      </c>
      <c r="AL33" s="159">
        <f>AK33/$AK$34</f>
        <v>0.71877701185627674</v>
      </c>
      <c r="AM33" s="159">
        <f>(AK33-(C33+G33+R33))/AK33</f>
        <v>6.3022496472404724E-3</v>
      </c>
    </row>
    <row r="34" spans="2:39" ht="14" thickBot="1" x14ac:dyDescent="0.2">
      <c r="B34" s="103" t="s">
        <v>39</v>
      </c>
      <c r="C34" s="49">
        <f>SUM(C31:C33)</f>
        <v>3327.4</v>
      </c>
      <c r="D34" s="49">
        <f t="shared" ref="D34:AJ34" si="3">SUM(D31:D33)</f>
        <v>1.3</v>
      </c>
      <c r="E34" s="49">
        <f t="shared" si="3"/>
        <v>0</v>
      </c>
      <c r="F34" s="49">
        <f t="shared" si="3"/>
        <v>0</v>
      </c>
      <c r="G34" s="49">
        <f t="shared" si="3"/>
        <v>1.01</v>
      </c>
      <c r="H34" s="49">
        <f t="shared" si="3"/>
        <v>0</v>
      </c>
      <c r="I34" s="49">
        <f t="shared" si="3"/>
        <v>0</v>
      </c>
      <c r="J34" s="49">
        <f t="shared" si="3"/>
        <v>2.89</v>
      </c>
      <c r="K34" s="49">
        <f t="shared" si="3"/>
        <v>0</v>
      </c>
      <c r="L34" s="49">
        <f t="shared" si="3"/>
        <v>0</v>
      </c>
      <c r="M34" s="49">
        <f t="shared" si="3"/>
        <v>0</v>
      </c>
      <c r="N34" s="49">
        <f t="shared" si="3"/>
        <v>0</v>
      </c>
      <c r="O34" s="49">
        <f t="shared" si="3"/>
        <v>0</v>
      </c>
      <c r="P34" s="49">
        <f t="shared" si="3"/>
        <v>2E-3</v>
      </c>
      <c r="Q34" s="49">
        <f t="shared" si="3"/>
        <v>0</v>
      </c>
      <c r="R34" s="49">
        <f t="shared" si="3"/>
        <v>2</v>
      </c>
      <c r="S34" s="49">
        <v>0</v>
      </c>
      <c r="T34" s="49">
        <f t="shared" si="3"/>
        <v>1.39</v>
      </c>
      <c r="U34" s="49">
        <f t="shared" si="3"/>
        <v>0</v>
      </c>
      <c r="V34" s="49">
        <f t="shared" si="3"/>
        <v>1.52</v>
      </c>
      <c r="W34" s="49">
        <f t="shared" si="3"/>
        <v>0</v>
      </c>
      <c r="X34" s="49">
        <f t="shared" si="3"/>
        <v>2E-3</v>
      </c>
      <c r="Y34" s="49">
        <f t="shared" si="3"/>
        <v>14.58</v>
      </c>
      <c r="Z34" s="49">
        <f t="shared" si="3"/>
        <v>0</v>
      </c>
      <c r="AA34" s="49">
        <f t="shared" si="3"/>
        <v>0</v>
      </c>
      <c r="AB34" s="49">
        <f t="shared" si="3"/>
        <v>1.5</v>
      </c>
      <c r="AC34" s="49">
        <f t="shared" si="3"/>
        <v>0</v>
      </c>
      <c r="AD34" s="49">
        <f t="shared" si="3"/>
        <v>0</v>
      </c>
      <c r="AE34" s="49">
        <f t="shared" si="3"/>
        <v>0</v>
      </c>
      <c r="AF34" s="49">
        <f t="shared" si="3"/>
        <v>0</v>
      </c>
      <c r="AG34" s="49">
        <f t="shared" si="3"/>
        <v>0</v>
      </c>
      <c r="AH34" s="49">
        <f t="shared" si="3"/>
        <v>0</v>
      </c>
      <c r="AI34" s="49">
        <f t="shared" si="3"/>
        <v>0</v>
      </c>
      <c r="AJ34" s="49">
        <f t="shared" si="3"/>
        <v>4.0000000000000001E-3</v>
      </c>
      <c r="AK34" s="162">
        <f>SUM(AK31:AK33)</f>
        <v>3403.5979999999995</v>
      </c>
      <c r="AL34" s="160">
        <f>SUM(AL31:AL33)</f>
        <v>1</v>
      </c>
      <c r="AM34" s="159">
        <f>(AK34-(C34+G34+R34))/AK34</f>
        <v>2.1503126985031488E-2</v>
      </c>
    </row>
    <row r="37" spans="2:39" x14ac:dyDescent="0.15">
      <c r="AK37" s="171"/>
    </row>
  </sheetData>
  <mergeCells count="4">
    <mergeCell ref="B2:F2"/>
    <mergeCell ref="C3:F3"/>
    <mergeCell ref="C4:F4"/>
    <mergeCell ref="C5:F5"/>
  </mergeCells>
  <phoneticPr fontId="8" type="noConversion"/>
  <conditionalFormatting sqref="C11:T19 W11:AO19 C31:AJ34">
    <cfRule type="cellIs" dxfId="1" priority="3" stopIfTrue="1" operator="equal">
      <formula>1</formula>
    </cfRule>
  </conditionalFormatting>
  <conditionalFormatting sqref="U11:V19">
    <cfRule type="cellIs" dxfId="0" priority="1" stopIfTrue="1" operator="equal">
      <formula>1</formula>
    </cfRule>
  </conditionalFormatting>
  <pageMargins left="0.75" right="0.75" top="1" bottom="1" header="0.51180555555555551" footer="0.51180555555555551"/>
  <pageSetup paperSize="9"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I31"/>
  <sheetViews>
    <sheetView workbookViewId="0">
      <selection activeCell="D16" sqref="D16:F16"/>
    </sheetView>
  </sheetViews>
  <sheetFormatPr baseColWidth="10" defaultColWidth="8.83203125" defaultRowHeight="13" x14ac:dyDescent="0.15"/>
  <cols>
    <col min="1" max="1" width="9.1640625" style="1" customWidth="1"/>
    <col min="2" max="2" width="12.5" style="1" customWidth="1"/>
    <col min="3" max="3" width="22.1640625" style="1" customWidth="1"/>
    <col min="4" max="16384" width="8.83203125" style="1"/>
  </cols>
  <sheetData>
    <row r="2" spans="2:9" x14ac:dyDescent="0.15">
      <c r="B2" s="3" t="s">
        <v>138</v>
      </c>
      <c r="C2" s="4"/>
    </row>
    <row r="3" spans="2:9" x14ac:dyDescent="0.15">
      <c r="B3" s="6" t="s">
        <v>164</v>
      </c>
      <c r="C3" s="113" t="s">
        <v>58</v>
      </c>
    </row>
    <row r="4" spans="2:9" x14ac:dyDescent="0.15">
      <c r="B4" s="6" t="s">
        <v>167</v>
      </c>
      <c r="C4" s="113" t="str">
        <f>Metrics!B4</f>
        <v>Q415</v>
      </c>
    </row>
    <row r="5" spans="2:9" x14ac:dyDescent="0.15">
      <c r="B5" s="10" t="s">
        <v>169</v>
      </c>
      <c r="C5" s="114" t="str">
        <f>Metrics!B5</f>
        <v>Gareth Roy</v>
      </c>
    </row>
    <row r="7" spans="2:9" x14ac:dyDescent="0.15">
      <c r="B7" s="33" t="s">
        <v>159</v>
      </c>
      <c r="C7" s="33"/>
    </row>
    <row r="8" spans="2:9" ht="13.5" customHeight="1" x14ac:dyDescent="0.15">
      <c r="B8" s="115"/>
      <c r="C8" s="116"/>
      <c r="D8" s="222" t="s">
        <v>160</v>
      </c>
      <c r="E8" s="222"/>
      <c r="F8" s="222"/>
      <c r="G8" s="223" t="s">
        <v>161</v>
      </c>
      <c r="H8" s="223"/>
      <c r="I8" s="223"/>
    </row>
    <row r="9" spans="2:9" ht="14" thickBot="1" x14ac:dyDescent="0.2">
      <c r="B9" s="64" t="s">
        <v>171</v>
      </c>
      <c r="C9" s="117" t="s">
        <v>162</v>
      </c>
      <c r="D9" s="118" t="s">
        <v>23</v>
      </c>
      <c r="E9" s="119" t="s">
        <v>24</v>
      </c>
      <c r="F9" s="120" t="s">
        <v>25</v>
      </c>
      <c r="G9" s="67" t="s">
        <v>23</v>
      </c>
      <c r="H9" s="119" t="s">
        <v>24</v>
      </c>
      <c r="I9" s="66" t="s">
        <v>25</v>
      </c>
    </row>
    <row r="10" spans="2:9" x14ac:dyDescent="0.15">
      <c r="B10" s="105" t="s">
        <v>26</v>
      </c>
      <c r="C10" s="125" t="s">
        <v>207</v>
      </c>
      <c r="D10" s="126">
        <v>0.25</v>
      </c>
      <c r="E10" s="123">
        <v>0.25</v>
      </c>
      <c r="F10" s="124">
        <v>0.25</v>
      </c>
      <c r="G10" s="121">
        <v>0</v>
      </c>
      <c r="H10" s="121">
        <v>0</v>
      </c>
      <c r="I10" s="122">
        <v>0</v>
      </c>
    </row>
    <row r="11" spans="2:9" x14ac:dyDescent="0.15">
      <c r="B11" s="105" t="s">
        <v>26</v>
      </c>
      <c r="C11" s="125" t="s">
        <v>225</v>
      </c>
      <c r="D11" s="126">
        <v>0</v>
      </c>
      <c r="E11" s="123">
        <v>0</v>
      </c>
      <c r="F11" s="200">
        <v>0</v>
      </c>
      <c r="G11" s="201">
        <v>0</v>
      </c>
      <c r="H11" s="201">
        <v>0</v>
      </c>
      <c r="I11" s="130">
        <v>0</v>
      </c>
    </row>
    <row r="12" spans="2:9" x14ac:dyDescent="0.15">
      <c r="B12" s="105" t="s">
        <v>27</v>
      </c>
      <c r="C12" s="125" t="s">
        <v>28</v>
      </c>
      <c r="D12" s="122">
        <v>0.5</v>
      </c>
      <c r="E12" s="127">
        <v>0.5</v>
      </c>
      <c r="F12" s="128">
        <v>0.5</v>
      </c>
      <c r="G12" s="130">
        <v>0.30000000000000004</v>
      </c>
      <c r="H12" s="127">
        <v>0.30000000000000004</v>
      </c>
      <c r="I12" s="129">
        <v>0.30000000000000004</v>
      </c>
    </row>
    <row r="13" spans="2:9" x14ac:dyDescent="0.15">
      <c r="B13" s="105" t="s">
        <v>27</v>
      </c>
      <c r="C13" s="125" t="s">
        <v>238</v>
      </c>
      <c r="D13" s="122">
        <v>0</v>
      </c>
      <c r="E13" s="127">
        <v>0</v>
      </c>
      <c r="F13" s="128">
        <v>0</v>
      </c>
      <c r="G13" s="130">
        <v>0</v>
      </c>
      <c r="H13" s="127">
        <v>0</v>
      </c>
      <c r="I13" s="129">
        <v>0</v>
      </c>
    </row>
    <row r="14" spans="2:9" x14ac:dyDescent="0.15">
      <c r="B14" s="105" t="s">
        <v>27</v>
      </c>
      <c r="C14" s="125" t="s">
        <v>145</v>
      </c>
      <c r="D14" s="122">
        <v>0</v>
      </c>
      <c r="E14" s="127">
        <v>0</v>
      </c>
      <c r="F14" s="128">
        <v>0</v>
      </c>
      <c r="G14" s="130">
        <v>0.30000000000000004</v>
      </c>
      <c r="H14" s="127">
        <v>0.30000000000000004</v>
      </c>
      <c r="I14" s="129">
        <v>0.30000000000000004</v>
      </c>
    </row>
    <row r="15" spans="2:9" x14ac:dyDescent="0.15">
      <c r="B15" s="105" t="s">
        <v>6</v>
      </c>
      <c r="C15" s="125" t="s">
        <v>7</v>
      </c>
      <c r="D15" s="122">
        <v>1</v>
      </c>
      <c r="E15" s="127">
        <v>1</v>
      </c>
      <c r="F15" s="128">
        <v>1</v>
      </c>
      <c r="G15" s="130">
        <v>0</v>
      </c>
      <c r="H15" s="127">
        <v>0</v>
      </c>
      <c r="I15" s="129">
        <v>0</v>
      </c>
    </row>
    <row r="16" spans="2:9" x14ac:dyDescent="0.15">
      <c r="B16" s="105" t="s">
        <v>6</v>
      </c>
      <c r="C16" s="105" t="s">
        <v>137</v>
      </c>
      <c r="D16" s="130">
        <v>0</v>
      </c>
      <c r="E16" s="130">
        <v>0</v>
      </c>
      <c r="F16" s="130">
        <v>0</v>
      </c>
      <c r="G16" s="130">
        <v>0</v>
      </c>
      <c r="H16" s="127">
        <v>0</v>
      </c>
      <c r="I16" s="129">
        <v>0</v>
      </c>
    </row>
    <row r="17" spans="2:9" ht="14" thickBot="1" x14ac:dyDescent="0.2">
      <c r="B17" s="105" t="s">
        <v>6</v>
      </c>
      <c r="C17" s="131" t="s">
        <v>130</v>
      </c>
      <c r="D17" s="132">
        <v>1</v>
      </c>
      <c r="E17" s="133">
        <v>1</v>
      </c>
      <c r="F17" s="134">
        <v>1</v>
      </c>
      <c r="G17" s="135">
        <v>0</v>
      </c>
      <c r="H17" s="133">
        <v>0</v>
      </c>
      <c r="I17" s="136">
        <v>0</v>
      </c>
    </row>
    <row r="18" spans="2:9" x14ac:dyDescent="0.15">
      <c r="B18" s="105" t="s">
        <v>6</v>
      </c>
      <c r="C18" s="125" t="s">
        <v>208</v>
      </c>
      <c r="D18" s="176">
        <v>1</v>
      </c>
      <c r="E18" s="177">
        <v>1</v>
      </c>
      <c r="F18" s="178">
        <v>1</v>
      </c>
      <c r="G18" s="179">
        <v>0</v>
      </c>
      <c r="H18" s="177">
        <v>0</v>
      </c>
      <c r="I18" s="180">
        <v>0</v>
      </c>
    </row>
    <row r="19" spans="2:9" x14ac:dyDescent="0.15">
      <c r="B19" s="190" t="s">
        <v>6</v>
      </c>
      <c r="C19" s="191" t="s">
        <v>221</v>
      </c>
      <c r="D19" s="192">
        <v>1</v>
      </c>
      <c r="E19" s="193">
        <v>1</v>
      </c>
      <c r="F19" s="194">
        <v>1</v>
      </c>
      <c r="G19" s="195">
        <v>0</v>
      </c>
      <c r="H19" s="195">
        <v>0</v>
      </c>
      <c r="I19" s="195">
        <v>0</v>
      </c>
    </row>
    <row r="20" spans="2:9" ht="14" thickBot="1" x14ac:dyDescent="0.2">
      <c r="B20" s="190" t="s">
        <v>218</v>
      </c>
      <c r="C20" s="191" t="s">
        <v>219</v>
      </c>
      <c r="D20" s="192">
        <v>0</v>
      </c>
      <c r="E20" s="193">
        <v>0</v>
      </c>
      <c r="F20" s="194">
        <v>0</v>
      </c>
      <c r="G20" s="195">
        <v>0.5</v>
      </c>
      <c r="H20" s="195">
        <v>0.5</v>
      </c>
      <c r="I20" s="195">
        <v>0.5</v>
      </c>
    </row>
    <row r="21" spans="2:9" ht="14" thickBot="1" x14ac:dyDescent="0.2">
      <c r="B21" s="137" t="s">
        <v>39</v>
      </c>
      <c r="C21" s="138"/>
      <c r="D21" s="112">
        <f t="shared" ref="D21:I21" si="0">SUM(D10:D20)</f>
        <v>4.75</v>
      </c>
      <c r="E21" s="139">
        <f t="shared" si="0"/>
        <v>4.75</v>
      </c>
      <c r="F21" s="140">
        <f t="shared" si="0"/>
        <v>4.75</v>
      </c>
      <c r="G21" s="112">
        <f t="shared" si="0"/>
        <v>1.1000000000000001</v>
      </c>
      <c r="H21" s="139">
        <f t="shared" si="0"/>
        <v>1.1000000000000001</v>
      </c>
      <c r="I21" s="140">
        <f t="shared" si="0"/>
        <v>1.1000000000000001</v>
      </c>
    </row>
    <row r="23" spans="2:9" x14ac:dyDescent="0.15">
      <c r="B23" s="33" t="s">
        <v>69</v>
      </c>
    </row>
    <row r="24" spans="2:9" ht="13.5" customHeight="1" x14ac:dyDescent="0.15">
      <c r="B24" s="141"/>
      <c r="C24" s="142"/>
      <c r="D24" s="224" t="s">
        <v>70</v>
      </c>
      <c r="E24" s="224"/>
      <c r="F24" s="224"/>
      <c r="G24" s="224" t="s">
        <v>161</v>
      </c>
      <c r="H24" s="224"/>
      <c r="I24" s="224"/>
    </row>
    <row r="25" spans="2:9" ht="14" thickBot="1" x14ac:dyDescent="0.2">
      <c r="B25" s="143" t="s">
        <v>171</v>
      </c>
      <c r="C25" s="144" t="s">
        <v>162</v>
      </c>
      <c r="D25" s="145" t="s">
        <v>23</v>
      </c>
      <c r="E25" s="146" t="s">
        <v>24</v>
      </c>
      <c r="F25" s="147" t="s">
        <v>25</v>
      </c>
      <c r="G25" s="145" t="s">
        <v>23</v>
      </c>
      <c r="H25" s="146" t="s">
        <v>24</v>
      </c>
      <c r="I25" s="147" t="s">
        <v>25</v>
      </c>
    </row>
    <row r="26" spans="2:9" ht="14" thickBot="1" x14ac:dyDescent="0.2">
      <c r="B26" s="182"/>
      <c r="C26" s="183"/>
      <c r="D26" s="184"/>
      <c r="E26" s="185"/>
      <c r="F26" s="186"/>
      <c r="G26" s="187"/>
      <c r="H26" s="188"/>
      <c r="I26" s="189"/>
    </row>
    <row r="31" spans="2:9" x14ac:dyDescent="0.15">
      <c r="B31" s="88"/>
    </row>
  </sheetData>
  <mergeCells count="4">
    <mergeCell ref="D8:F8"/>
    <mergeCell ref="G8:I8"/>
    <mergeCell ref="D24:F24"/>
    <mergeCell ref="G24:I24"/>
  </mergeCells>
  <phoneticPr fontId="8" type="noConversion"/>
  <pageMargins left="0.75" right="0.75" top="1" bottom="1" header="0.51180555555555551" footer="0.5118055555555555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P81"/>
  <sheetViews>
    <sheetView topLeftCell="A10" workbookViewId="0">
      <selection activeCell="B33" sqref="B33:F33"/>
    </sheetView>
  </sheetViews>
  <sheetFormatPr baseColWidth="10" defaultColWidth="8.83203125" defaultRowHeight="13" x14ac:dyDescent="0.15"/>
  <cols>
    <col min="1" max="1" width="9.1640625" style="1" customWidth="1"/>
    <col min="2" max="2" width="11.83203125" style="1" customWidth="1"/>
    <col min="3" max="3" width="22.83203125" style="1" customWidth="1"/>
    <col min="4" max="7" width="8.83203125" style="1"/>
    <col min="8" max="8" width="14.33203125" style="1" customWidth="1"/>
    <col min="9" max="10" width="8.83203125" style="1"/>
    <col min="11" max="11" width="13.5" style="1" customWidth="1"/>
    <col min="12" max="12" width="8.83203125" style="1"/>
    <col min="13" max="13" width="25.1640625" style="1" customWidth="1"/>
    <col min="14" max="16384" width="8.83203125" style="1"/>
  </cols>
  <sheetData>
    <row r="2" spans="2:12" x14ac:dyDescent="0.15">
      <c r="B2" s="148" t="s">
        <v>85</v>
      </c>
      <c r="C2" s="149"/>
    </row>
    <row r="3" spans="2:12" x14ac:dyDescent="0.15">
      <c r="B3" s="150" t="s">
        <v>86</v>
      </c>
      <c r="C3" s="151" t="s">
        <v>58</v>
      </c>
    </row>
    <row r="4" spans="2:12" x14ac:dyDescent="0.15">
      <c r="B4" s="6" t="s">
        <v>167</v>
      </c>
      <c r="C4" s="113" t="str">
        <f>Metrics!B4</f>
        <v>Q415</v>
      </c>
    </row>
    <row r="5" spans="2:12" x14ac:dyDescent="0.15">
      <c r="B5" s="10" t="s">
        <v>169</v>
      </c>
      <c r="C5" s="114" t="str">
        <f>Metrics!B5</f>
        <v>Gareth Roy</v>
      </c>
    </row>
    <row r="7" spans="2:12" x14ac:dyDescent="0.15">
      <c r="B7" s="33" t="s">
        <v>87</v>
      </c>
    </row>
    <row r="8" spans="2:12" ht="18" customHeight="1" thickTop="1" thickBot="1" x14ac:dyDescent="0.2">
      <c r="B8" s="152" t="s">
        <v>88</v>
      </c>
      <c r="C8" s="321" t="s">
        <v>89</v>
      </c>
      <c r="D8" s="321"/>
      <c r="E8" s="321"/>
      <c r="F8" s="321"/>
      <c r="G8" s="321"/>
      <c r="H8" s="322" t="s">
        <v>197</v>
      </c>
      <c r="I8" s="322"/>
      <c r="J8" s="322"/>
      <c r="K8" s="322"/>
      <c r="L8" s="322"/>
    </row>
    <row r="9" spans="2:12" ht="125.25" customHeight="1" thickTop="1" x14ac:dyDescent="0.15">
      <c r="B9" s="153" t="s">
        <v>37</v>
      </c>
      <c r="C9" s="309" t="s">
        <v>270</v>
      </c>
      <c r="D9" s="309"/>
      <c r="E9" s="309"/>
      <c r="F9" s="309"/>
      <c r="G9" s="309"/>
      <c r="H9" s="310"/>
      <c r="I9" s="310"/>
      <c r="J9" s="310"/>
      <c r="K9" s="310"/>
      <c r="L9" s="310"/>
    </row>
    <row r="10" spans="2:12" ht="144.75" customHeight="1" x14ac:dyDescent="0.15">
      <c r="B10" s="153" t="s">
        <v>40</v>
      </c>
      <c r="C10" s="309" t="s">
        <v>239</v>
      </c>
      <c r="D10" s="309"/>
      <c r="E10" s="309"/>
      <c r="F10" s="309"/>
      <c r="G10" s="309"/>
      <c r="H10" s="310"/>
      <c r="I10" s="310"/>
      <c r="J10" s="310"/>
      <c r="K10" s="310"/>
      <c r="L10" s="310"/>
    </row>
    <row r="11" spans="2:12" ht="168.75" customHeight="1" thickBot="1" x14ac:dyDescent="0.2">
      <c r="B11" s="153" t="s">
        <v>41</v>
      </c>
      <c r="C11" s="319" t="s">
        <v>259</v>
      </c>
      <c r="D11" s="319"/>
      <c r="E11" s="319"/>
      <c r="F11" s="319"/>
      <c r="G11" s="319"/>
      <c r="H11" s="320"/>
      <c r="I11" s="320"/>
      <c r="J11" s="320"/>
      <c r="K11" s="320"/>
      <c r="L11" s="320"/>
    </row>
    <row r="12" spans="2:12" ht="12.75" hidden="1" customHeight="1" x14ac:dyDescent="0.15">
      <c r="B12" s="153">
        <f>Resources!A15</f>
        <v>0</v>
      </c>
      <c r="C12" s="309"/>
      <c r="D12" s="309"/>
      <c r="E12" s="309"/>
      <c r="F12" s="309"/>
      <c r="G12" s="309"/>
      <c r="H12" s="310"/>
      <c r="I12" s="310"/>
      <c r="J12" s="310"/>
      <c r="K12" s="310"/>
      <c r="L12" s="310"/>
    </row>
    <row r="13" spans="2:12" ht="12.75" hidden="1" customHeight="1" x14ac:dyDescent="0.15">
      <c r="B13" s="153">
        <f>Resources!A16</f>
        <v>0</v>
      </c>
      <c r="C13" s="309"/>
      <c r="D13" s="309"/>
      <c r="E13" s="309"/>
      <c r="F13" s="309"/>
      <c r="G13" s="309"/>
      <c r="H13" s="310"/>
      <c r="I13" s="310"/>
      <c r="J13" s="310"/>
      <c r="K13" s="310"/>
      <c r="L13" s="310"/>
    </row>
    <row r="14" spans="2:12" ht="12.75" hidden="1" customHeight="1" x14ac:dyDescent="0.15">
      <c r="B14" s="154" t="s">
        <v>68</v>
      </c>
      <c r="C14" s="311"/>
      <c r="D14" s="311"/>
      <c r="E14" s="311"/>
      <c r="F14" s="311"/>
      <c r="G14" s="311"/>
      <c r="H14" s="312"/>
      <c r="I14" s="312"/>
      <c r="J14" s="312"/>
      <c r="K14" s="312"/>
      <c r="L14" s="312"/>
    </row>
    <row r="15" spans="2:12" ht="14" thickTop="1" x14ac:dyDescent="0.15">
      <c r="B15" s="1" t="s">
        <v>126</v>
      </c>
    </row>
    <row r="17" spans="2:13" ht="14" thickBot="1" x14ac:dyDescent="0.2">
      <c r="B17" s="33" t="s">
        <v>109</v>
      </c>
    </row>
    <row r="18" spans="2:13" ht="14" thickBot="1" x14ac:dyDescent="0.2">
      <c r="B18" s="316" t="s">
        <v>110</v>
      </c>
      <c r="C18" s="317"/>
      <c r="D18" s="317"/>
      <c r="E18" s="317"/>
      <c r="F18" s="318"/>
      <c r="G18" s="307" t="s">
        <v>111</v>
      </c>
      <c r="H18" s="307"/>
      <c r="I18" s="307"/>
      <c r="J18" s="307"/>
      <c r="K18" s="307"/>
    </row>
    <row r="19" spans="2:13" ht="50" customHeight="1" x14ac:dyDescent="0.15">
      <c r="B19" s="313" t="s">
        <v>211</v>
      </c>
      <c r="C19" s="314"/>
      <c r="D19" s="314"/>
      <c r="E19" s="314"/>
      <c r="F19" s="315"/>
      <c r="G19" s="305" t="s">
        <v>224</v>
      </c>
      <c r="H19" s="305"/>
      <c r="I19" s="305"/>
      <c r="J19" s="305"/>
      <c r="K19" s="305"/>
      <c r="M19"/>
    </row>
    <row r="20" spans="2:13" ht="64.5" customHeight="1" thickBot="1" x14ac:dyDescent="0.2">
      <c r="B20" s="301"/>
      <c r="C20" s="301"/>
      <c r="D20" s="301"/>
      <c r="E20" s="301"/>
      <c r="F20" s="301"/>
      <c r="G20" s="306"/>
      <c r="H20" s="306"/>
      <c r="I20" s="306"/>
      <c r="J20" s="306"/>
      <c r="K20" s="306"/>
    </row>
    <row r="21" spans="2:13" ht="15" customHeight="1" x14ac:dyDescent="0.15">
      <c r="B21" s="155"/>
      <c r="C21" s="155"/>
      <c r="D21" s="155"/>
      <c r="E21" s="155"/>
      <c r="F21" s="155"/>
      <c r="G21" s="155"/>
      <c r="H21" s="155"/>
      <c r="I21" s="155"/>
      <c r="J21" s="155"/>
      <c r="K21" s="155"/>
    </row>
    <row r="23" spans="2:13" ht="12.75" customHeight="1" x14ac:dyDescent="0.15">
      <c r="B23" s="33" t="s">
        <v>212</v>
      </c>
    </row>
    <row r="24" spans="2:13" ht="14" thickBot="1" x14ac:dyDescent="0.2">
      <c r="B24" s="307" t="s">
        <v>110</v>
      </c>
      <c r="C24" s="307"/>
      <c r="D24" s="307"/>
      <c r="E24" s="307"/>
      <c r="F24" s="307"/>
      <c r="G24" s="308" t="s">
        <v>111</v>
      </c>
      <c r="H24" s="308"/>
      <c r="I24" s="308"/>
      <c r="J24" s="308"/>
      <c r="K24" s="308"/>
    </row>
    <row r="25" spans="2:13" ht="92" customHeight="1" x14ac:dyDescent="0.15">
      <c r="B25" s="297" t="s">
        <v>228</v>
      </c>
      <c r="C25" s="297"/>
      <c r="D25" s="297"/>
      <c r="E25" s="297"/>
      <c r="F25" s="297"/>
      <c r="G25" s="298" t="s">
        <v>240</v>
      </c>
      <c r="H25" s="298"/>
      <c r="I25" s="298"/>
      <c r="J25" s="298"/>
      <c r="K25" s="298"/>
    </row>
    <row r="26" spans="2:13" ht="62.25" customHeight="1" x14ac:dyDescent="0.15">
      <c r="B26" s="299" t="s">
        <v>229</v>
      </c>
      <c r="C26" s="299"/>
      <c r="D26" s="299"/>
      <c r="E26" s="299"/>
      <c r="F26" s="299"/>
      <c r="G26" s="300" t="s">
        <v>230</v>
      </c>
      <c r="H26" s="300"/>
      <c r="I26" s="300"/>
      <c r="J26" s="300"/>
      <c r="K26" s="300"/>
    </row>
    <row r="27" spans="2:13" ht="62.25" customHeight="1" thickBot="1" x14ac:dyDescent="0.2">
      <c r="B27" s="301" t="s">
        <v>217</v>
      </c>
      <c r="C27" s="301"/>
      <c r="D27" s="301"/>
      <c r="E27" s="301"/>
      <c r="F27" s="301"/>
      <c r="G27" s="302" t="s">
        <v>237</v>
      </c>
      <c r="H27" s="302"/>
      <c r="I27" s="302"/>
      <c r="J27" s="302"/>
      <c r="K27" s="302"/>
    </row>
    <row r="28" spans="2:13" ht="25.5" customHeight="1" x14ac:dyDescent="0.15">
      <c r="B28" s="303"/>
      <c r="C28" s="303"/>
      <c r="D28" s="303"/>
      <c r="E28" s="303"/>
      <c r="F28" s="303"/>
      <c r="G28" s="303"/>
      <c r="H28" s="303"/>
      <c r="I28" s="303"/>
      <c r="J28" s="303"/>
      <c r="K28" s="303"/>
    </row>
    <row r="29" spans="2:13" ht="25.5" customHeight="1" x14ac:dyDescent="0.15">
      <c r="B29" s="155"/>
      <c r="C29" s="156"/>
      <c r="D29" s="156"/>
      <c r="E29" s="156"/>
      <c r="F29" s="156"/>
      <c r="G29" s="155"/>
      <c r="H29" s="156"/>
      <c r="I29" s="156"/>
      <c r="J29" s="156"/>
      <c r="K29" s="156"/>
    </row>
    <row r="31" spans="2:13" ht="14" thickBot="1" x14ac:dyDescent="0.2">
      <c r="B31" s="33" t="s">
        <v>91</v>
      </c>
    </row>
    <row r="32" spans="2:13" ht="14" thickBot="1" x14ac:dyDescent="0.2">
      <c r="B32" s="304" t="s">
        <v>92</v>
      </c>
      <c r="C32" s="304"/>
      <c r="D32" s="304"/>
      <c r="E32" s="304"/>
      <c r="F32" s="304"/>
      <c r="G32" s="295" t="s">
        <v>175</v>
      </c>
      <c r="H32" s="295"/>
      <c r="I32" s="296" t="s">
        <v>176</v>
      </c>
      <c r="J32" s="296"/>
      <c r="K32" s="296"/>
      <c r="L32" s="296"/>
      <c r="M32" s="296"/>
    </row>
    <row r="33" spans="2:13" ht="39" customHeight="1" thickBot="1" x14ac:dyDescent="0.2">
      <c r="B33" s="323" t="s">
        <v>273</v>
      </c>
      <c r="C33" s="324"/>
      <c r="D33" s="324"/>
      <c r="E33" s="324"/>
      <c r="F33" s="325"/>
      <c r="G33" s="326">
        <v>42005</v>
      </c>
      <c r="H33" s="327"/>
      <c r="I33" s="323" t="s">
        <v>266</v>
      </c>
      <c r="J33" s="324"/>
      <c r="K33" s="324"/>
      <c r="L33" s="324"/>
      <c r="M33" s="325"/>
    </row>
    <row r="34" spans="2:13" ht="39" customHeight="1" thickBot="1" x14ac:dyDescent="0.2">
      <c r="B34" s="323" t="s">
        <v>231</v>
      </c>
      <c r="C34" s="328"/>
      <c r="D34" s="328"/>
      <c r="E34" s="328"/>
      <c r="F34" s="329"/>
      <c r="G34" s="326">
        <v>42005</v>
      </c>
      <c r="H34" s="327"/>
      <c r="I34" s="323" t="s">
        <v>267</v>
      </c>
      <c r="J34" s="324"/>
      <c r="K34" s="324"/>
      <c r="L34" s="324"/>
      <c r="M34" s="325"/>
    </row>
    <row r="35" spans="2:13" ht="105" customHeight="1" thickBot="1" x14ac:dyDescent="0.2">
      <c r="B35" s="330" t="s">
        <v>227</v>
      </c>
      <c r="C35" s="328"/>
      <c r="D35" s="328"/>
      <c r="E35" s="328"/>
      <c r="F35" s="329"/>
      <c r="G35" s="326">
        <v>42005</v>
      </c>
      <c r="H35" s="327"/>
      <c r="I35" s="323" t="s">
        <v>241</v>
      </c>
      <c r="J35" s="324"/>
      <c r="K35" s="324"/>
      <c r="L35" s="324"/>
      <c r="M35" s="325"/>
    </row>
    <row r="36" spans="2:13" ht="39" customHeight="1" thickBot="1" x14ac:dyDescent="0.2">
      <c r="B36" s="331" t="s">
        <v>232</v>
      </c>
      <c r="C36" s="332"/>
      <c r="D36" s="332"/>
      <c r="E36" s="332"/>
      <c r="F36" s="333"/>
      <c r="G36" s="326">
        <v>42005</v>
      </c>
      <c r="H36" s="327"/>
      <c r="I36" s="331" t="s">
        <v>258</v>
      </c>
      <c r="J36" s="332"/>
      <c r="K36" s="332"/>
      <c r="L36" s="332"/>
      <c r="M36" s="333"/>
    </row>
    <row r="37" spans="2:13" ht="39" customHeight="1" thickBot="1" x14ac:dyDescent="0.2">
      <c r="B37" s="334" t="s">
        <v>234</v>
      </c>
      <c r="C37" s="335"/>
      <c r="D37" s="335"/>
      <c r="E37" s="335"/>
      <c r="F37" s="336"/>
      <c r="G37" s="326">
        <v>42005</v>
      </c>
      <c r="H37" s="327"/>
      <c r="I37" s="337" t="s">
        <v>246</v>
      </c>
      <c r="J37" s="337"/>
      <c r="K37" s="337"/>
      <c r="L37" s="337"/>
      <c r="M37" s="338"/>
    </row>
    <row r="38" spans="2:13" ht="39" customHeight="1" x14ac:dyDescent="0.15">
      <c r="B38" s="156"/>
      <c r="C38" s="156"/>
      <c r="D38" s="156"/>
      <c r="E38" s="156"/>
      <c r="F38" s="156"/>
      <c r="G38" s="157"/>
      <c r="H38" s="156"/>
    </row>
    <row r="39" spans="2:13" ht="30.75" customHeight="1" thickBot="1" x14ac:dyDescent="0.2">
      <c r="B39" s="33" t="s">
        <v>193</v>
      </c>
    </row>
    <row r="40" spans="2:13" ht="28.5" customHeight="1" x14ac:dyDescent="0.15">
      <c r="B40" s="304" t="s">
        <v>92</v>
      </c>
      <c r="C40" s="339"/>
      <c r="D40" s="339"/>
      <c r="E40" s="339"/>
      <c r="F40" s="340"/>
      <c r="G40" s="341" t="s">
        <v>175</v>
      </c>
      <c r="H40" s="340"/>
      <c r="I40" s="341" t="s">
        <v>176</v>
      </c>
      <c r="J40" s="339"/>
      <c r="K40" s="339"/>
      <c r="L40" s="339"/>
      <c r="M40" s="342"/>
    </row>
    <row r="41" spans="2:13" ht="62" customHeight="1" x14ac:dyDescent="0.15">
      <c r="B41" s="291" t="s">
        <v>242</v>
      </c>
      <c r="C41" s="291"/>
      <c r="D41" s="291"/>
      <c r="E41" s="291"/>
      <c r="F41" s="291"/>
      <c r="G41" s="290">
        <v>42461</v>
      </c>
      <c r="H41" s="290"/>
      <c r="I41" s="291" t="s">
        <v>243</v>
      </c>
      <c r="J41" s="291"/>
      <c r="K41" s="291"/>
      <c r="L41" s="291"/>
      <c r="M41" s="291"/>
    </row>
    <row r="42" spans="2:13" ht="50" customHeight="1" x14ac:dyDescent="0.15">
      <c r="B42" s="291" t="s">
        <v>244</v>
      </c>
      <c r="C42" s="289"/>
      <c r="D42" s="289"/>
      <c r="E42" s="289"/>
      <c r="F42" s="289"/>
      <c r="G42" s="290">
        <v>42461</v>
      </c>
      <c r="H42" s="290"/>
      <c r="I42" s="291" t="s">
        <v>245</v>
      </c>
      <c r="J42" s="291"/>
      <c r="K42" s="291"/>
      <c r="L42" s="291"/>
      <c r="M42" s="291"/>
    </row>
    <row r="43" spans="2:13" ht="41" customHeight="1" x14ac:dyDescent="0.15">
      <c r="B43" s="289" t="s">
        <v>263</v>
      </c>
      <c r="C43" s="289"/>
      <c r="D43" s="289"/>
      <c r="E43" s="289"/>
      <c r="F43" s="289"/>
      <c r="G43" s="290">
        <v>42461</v>
      </c>
      <c r="H43" s="290"/>
      <c r="I43" s="291" t="s">
        <v>260</v>
      </c>
      <c r="J43" s="291"/>
      <c r="K43" s="291"/>
      <c r="L43" s="291"/>
      <c r="M43" s="291"/>
    </row>
    <row r="44" spans="2:13" ht="25.5" customHeight="1" x14ac:dyDescent="0.15">
      <c r="B44" s="291" t="s">
        <v>261</v>
      </c>
      <c r="C44" s="291"/>
      <c r="D44" s="291"/>
      <c r="E44" s="291"/>
      <c r="F44" s="291"/>
      <c r="G44" s="290">
        <v>42461</v>
      </c>
      <c r="H44" s="290"/>
      <c r="I44" s="291" t="s">
        <v>262</v>
      </c>
      <c r="J44" s="291"/>
      <c r="K44" s="291"/>
      <c r="L44" s="291"/>
      <c r="M44" s="291"/>
    </row>
    <row r="45" spans="2:13" ht="25.5" customHeight="1" x14ac:dyDescent="0.15">
      <c r="B45" s="291" t="s">
        <v>264</v>
      </c>
      <c r="C45" s="291"/>
      <c r="D45" s="291"/>
      <c r="E45" s="291"/>
      <c r="F45" s="291"/>
      <c r="G45" s="290">
        <v>42430</v>
      </c>
      <c r="H45" s="290"/>
      <c r="I45" s="291" t="s">
        <v>265</v>
      </c>
      <c r="J45" s="291"/>
      <c r="K45" s="291"/>
      <c r="L45" s="291"/>
      <c r="M45" s="291"/>
    </row>
    <row r="46" spans="2:13" ht="25.5" customHeight="1" x14ac:dyDescent="0.15">
      <c r="B46" s="291" t="s">
        <v>268</v>
      </c>
      <c r="C46" s="291"/>
      <c r="D46" s="291"/>
      <c r="E46" s="291"/>
      <c r="F46" s="291"/>
      <c r="G46" s="290">
        <v>42461</v>
      </c>
      <c r="H46" s="290"/>
      <c r="I46" s="291" t="s">
        <v>269</v>
      </c>
      <c r="J46" s="291"/>
      <c r="K46" s="291"/>
      <c r="L46" s="291"/>
      <c r="M46" s="291"/>
    </row>
    <row r="47" spans="2:13" ht="13" customHeight="1" x14ac:dyDescent="0.15"/>
    <row r="48" spans="2:13" ht="14" thickBot="1" x14ac:dyDescent="0.2">
      <c r="B48" s="170" t="s">
        <v>90</v>
      </c>
      <c r="C48"/>
      <c r="D48"/>
      <c r="E48"/>
      <c r="F48"/>
      <c r="G48"/>
      <c r="H48"/>
      <c r="I48"/>
      <c r="J48"/>
      <c r="K48"/>
      <c r="L48"/>
      <c r="M48"/>
    </row>
    <row r="49" spans="2:13" ht="14" thickBot="1" x14ac:dyDescent="0.2">
      <c r="B49" s="246" t="s">
        <v>29</v>
      </c>
      <c r="C49" s="247"/>
      <c r="D49" s="247"/>
      <c r="E49" s="247"/>
      <c r="F49" s="247"/>
      <c r="G49" s="248" t="s">
        <v>30</v>
      </c>
      <c r="H49" s="249"/>
      <c r="I49" s="248" t="s">
        <v>31</v>
      </c>
      <c r="J49" s="247"/>
      <c r="K49" s="247"/>
      <c r="L49" s="247"/>
      <c r="M49" s="250"/>
    </row>
    <row r="50" spans="2:13" ht="25" customHeight="1" thickBot="1" x14ac:dyDescent="0.2">
      <c r="B50" s="292"/>
      <c r="C50" s="293"/>
      <c r="D50" s="293"/>
      <c r="E50" s="293"/>
      <c r="F50" s="294"/>
      <c r="G50" s="253"/>
      <c r="H50" s="252"/>
      <c r="I50" s="263"/>
      <c r="J50" s="252"/>
      <c r="K50" s="252"/>
      <c r="L50" s="252"/>
      <c r="M50" s="264"/>
    </row>
    <row r="51" spans="2:13" ht="14" thickBot="1" x14ac:dyDescent="0.2">
      <c r="B51" s="246" t="s">
        <v>32</v>
      </c>
      <c r="C51" s="247"/>
      <c r="D51" s="247"/>
      <c r="E51" s="247"/>
      <c r="F51" s="247"/>
      <c r="G51" s="248" t="s">
        <v>30</v>
      </c>
      <c r="H51" s="249"/>
      <c r="I51" s="248" t="s">
        <v>31</v>
      </c>
      <c r="J51" s="247"/>
      <c r="K51" s="247"/>
      <c r="L51" s="247"/>
      <c r="M51" s="250"/>
    </row>
    <row r="52" spans="2:13" ht="32" customHeight="1" thickBot="1" x14ac:dyDescent="0.2">
      <c r="B52" s="285"/>
      <c r="C52" s="252"/>
      <c r="D52" s="252"/>
      <c r="E52" s="252"/>
      <c r="F52" s="252"/>
      <c r="G52" s="253"/>
      <c r="H52" s="252"/>
      <c r="I52" s="286"/>
      <c r="J52" s="287"/>
      <c r="K52" s="287"/>
      <c r="L52" s="287"/>
      <c r="M52" s="288"/>
    </row>
    <row r="53" spans="2:13" ht="14" thickBot="1" x14ac:dyDescent="0.2">
      <c r="B53" s="246" t="s">
        <v>33</v>
      </c>
      <c r="C53" s="247"/>
      <c r="D53" s="247"/>
      <c r="E53" s="247"/>
      <c r="F53" s="247"/>
      <c r="G53" s="248" t="s">
        <v>30</v>
      </c>
      <c r="H53" s="249"/>
      <c r="I53" s="248" t="s">
        <v>31</v>
      </c>
      <c r="J53" s="247"/>
      <c r="K53" s="247"/>
      <c r="L53" s="247"/>
      <c r="M53" s="250"/>
    </row>
    <row r="54" spans="2:13" ht="14" thickBot="1" x14ac:dyDescent="0.2">
      <c r="B54" s="251" t="s">
        <v>81</v>
      </c>
      <c r="C54" s="252"/>
      <c r="D54" s="252"/>
      <c r="E54" s="252"/>
      <c r="F54" s="252"/>
      <c r="G54" s="253"/>
      <c r="H54" s="252"/>
      <c r="I54" s="254"/>
      <c r="J54" s="255"/>
      <c r="K54" s="255"/>
      <c r="L54" s="255"/>
      <c r="M54" s="256"/>
    </row>
    <row r="55" spans="2:13" ht="14" thickBot="1" x14ac:dyDescent="0.2">
      <c r="B55" s="246" t="s">
        <v>34</v>
      </c>
      <c r="C55" s="247"/>
      <c r="D55" s="247"/>
      <c r="E55" s="247"/>
      <c r="F55" s="247"/>
      <c r="G55" s="248" t="s">
        <v>30</v>
      </c>
      <c r="H55" s="249"/>
      <c r="I55" s="248" t="s">
        <v>31</v>
      </c>
      <c r="J55" s="247"/>
      <c r="K55" s="247"/>
      <c r="L55" s="247"/>
      <c r="M55" s="250"/>
    </row>
    <row r="56" spans="2:13" ht="31" customHeight="1" thickBot="1" x14ac:dyDescent="0.2">
      <c r="B56" s="282"/>
      <c r="C56" s="283"/>
      <c r="D56" s="283"/>
      <c r="E56" s="283"/>
      <c r="F56" s="284"/>
      <c r="G56" s="253"/>
      <c r="H56" s="252"/>
      <c r="I56" s="254"/>
      <c r="J56" s="255"/>
      <c r="K56" s="255"/>
      <c r="L56" s="255"/>
      <c r="M56" s="256"/>
    </row>
    <row r="57" spans="2:13" ht="14" thickBot="1" x14ac:dyDescent="0.2">
      <c r="B57" s="270" t="s">
        <v>35</v>
      </c>
      <c r="C57" s="271"/>
      <c r="D57" s="271"/>
      <c r="E57" s="271"/>
      <c r="F57" s="271"/>
      <c r="G57" s="272" t="s">
        <v>30</v>
      </c>
      <c r="H57" s="273"/>
      <c r="I57" s="272" t="s">
        <v>31</v>
      </c>
      <c r="J57" s="271"/>
      <c r="K57" s="271"/>
      <c r="L57" s="271"/>
      <c r="M57" s="274"/>
    </row>
    <row r="58" spans="2:13" ht="27" customHeight="1" x14ac:dyDescent="0.15">
      <c r="B58" s="280" t="s">
        <v>271</v>
      </c>
      <c r="C58" s="281"/>
      <c r="D58" s="281"/>
      <c r="E58" s="281"/>
      <c r="F58" s="281"/>
      <c r="G58" s="278">
        <v>42258</v>
      </c>
      <c r="H58" s="279"/>
      <c r="I58" s="275" t="s">
        <v>272</v>
      </c>
      <c r="J58" s="276"/>
      <c r="K58" s="276"/>
      <c r="L58" s="276"/>
      <c r="M58" s="277"/>
    </row>
    <row r="59" spans="2:13" ht="26" customHeight="1" x14ac:dyDescent="0.15">
      <c r="B59" s="262"/>
      <c r="C59" s="263"/>
      <c r="D59" s="263"/>
      <c r="E59" s="263"/>
      <c r="F59" s="263"/>
      <c r="G59" s="253"/>
      <c r="H59" s="253"/>
      <c r="I59" s="252"/>
      <c r="J59" s="252"/>
      <c r="K59" s="252"/>
      <c r="L59" s="252"/>
      <c r="M59" s="264"/>
    </row>
    <row r="60" spans="2:13" ht="25" customHeight="1" x14ac:dyDescent="0.15">
      <c r="B60" s="262"/>
      <c r="C60" s="263"/>
      <c r="D60" s="263"/>
      <c r="E60" s="263"/>
      <c r="F60" s="263"/>
      <c r="G60" s="253"/>
      <c r="H60" s="253"/>
      <c r="I60" s="252"/>
      <c r="J60" s="252"/>
      <c r="K60" s="252"/>
      <c r="L60" s="252"/>
      <c r="M60" s="264"/>
    </row>
    <row r="61" spans="2:13" ht="25" customHeight="1" x14ac:dyDescent="0.15">
      <c r="B61" s="262"/>
      <c r="C61" s="263"/>
      <c r="D61" s="263"/>
      <c r="E61" s="263"/>
      <c r="F61" s="263"/>
      <c r="G61" s="253"/>
      <c r="H61" s="253"/>
      <c r="I61" s="252"/>
      <c r="J61" s="252"/>
      <c r="K61" s="252"/>
      <c r="L61" s="252"/>
      <c r="M61" s="264"/>
    </row>
    <row r="62" spans="2:13" ht="25" customHeight="1" thickBot="1" x14ac:dyDescent="0.2">
      <c r="B62" s="343"/>
      <c r="C62" s="344"/>
      <c r="D62" s="344"/>
      <c r="E62" s="344"/>
      <c r="F62" s="344"/>
      <c r="G62" s="245"/>
      <c r="H62" s="235"/>
      <c r="I62" s="345"/>
      <c r="J62" s="346"/>
      <c r="K62" s="346"/>
      <c r="L62" s="346"/>
      <c r="M62" s="347"/>
    </row>
    <row r="63" spans="2:13" ht="14" thickBot="1" x14ac:dyDescent="0.2">
      <c r="B63" s="265" t="s">
        <v>18</v>
      </c>
      <c r="C63" s="266"/>
      <c r="D63" s="266"/>
      <c r="E63" s="266"/>
      <c r="F63" s="267"/>
      <c r="G63" s="268" t="s">
        <v>30</v>
      </c>
      <c r="H63" s="267"/>
      <c r="I63" s="268" t="s">
        <v>31</v>
      </c>
      <c r="J63" s="266"/>
      <c r="K63" s="266"/>
      <c r="L63" s="266"/>
      <c r="M63" s="269"/>
    </row>
    <row r="64" spans="2:13" x14ac:dyDescent="0.15">
      <c r="B64" s="251"/>
      <c r="C64" s="252"/>
      <c r="D64" s="252"/>
      <c r="E64" s="252"/>
      <c r="F64" s="252"/>
      <c r="G64" s="253"/>
      <c r="H64" s="252"/>
      <c r="I64" s="254"/>
      <c r="J64" s="255"/>
      <c r="K64" s="255"/>
      <c r="L64" s="255"/>
      <c r="M64" s="256"/>
    </row>
    <row r="65" spans="2:13" ht="14" thickBot="1" x14ac:dyDescent="0.2">
      <c r="B65" s="244"/>
      <c r="C65" s="235"/>
      <c r="D65" s="235"/>
      <c r="E65" s="235"/>
      <c r="F65" s="235"/>
      <c r="G65" s="245"/>
      <c r="H65" s="235"/>
      <c r="I65" s="235"/>
      <c r="J65" s="235"/>
      <c r="K65" s="235"/>
      <c r="L65" s="235"/>
      <c r="M65" s="236"/>
    </row>
    <row r="66" spans="2:13" ht="14" thickBot="1" x14ac:dyDescent="0.2">
      <c r="B66" s="246" t="s">
        <v>19</v>
      </c>
      <c r="C66" s="247"/>
      <c r="D66" s="247"/>
      <c r="E66" s="247"/>
      <c r="F66" s="247"/>
      <c r="G66" s="248" t="s">
        <v>30</v>
      </c>
      <c r="H66" s="249"/>
      <c r="I66" s="248" t="s">
        <v>31</v>
      </c>
      <c r="J66" s="247"/>
      <c r="K66" s="247"/>
      <c r="L66" s="247"/>
      <c r="M66" s="250"/>
    </row>
    <row r="67" spans="2:13" x14ac:dyDescent="0.15">
      <c r="B67" s="251" t="s">
        <v>81</v>
      </c>
      <c r="C67" s="252"/>
      <c r="D67" s="252"/>
      <c r="E67" s="252"/>
      <c r="F67" s="252"/>
      <c r="G67" s="253"/>
      <c r="H67" s="252"/>
      <c r="I67" s="254"/>
      <c r="J67" s="255"/>
      <c r="K67" s="255"/>
      <c r="L67" s="255"/>
      <c r="M67" s="256"/>
    </row>
    <row r="68" spans="2:13" ht="14" thickBot="1" x14ac:dyDescent="0.2">
      <c r="B68" s="244"/>
      <c r="C68" s="235"/>
      <c r="D68" s="235"/>
      <c r="E68" s="235"/>
      <c r="F68" s="235"/>
      <c r="G68" s="245"/>
      <c r="H68" s="235"/>
      <c r="I68" s="235"/>
      <c r="J68" s="235"/>
      <c r="K68" s="235"/>
      <c r="L68" s="235"/>
      <c r="M68" s="236"/>
    </row>
    <row r="69" spans="2:13" ht="14" thickBot="1" x14ac:dyDescent="0.2">
      <c r="B69" s="246" t="s">
        <v>20</v>
      </c>
      <c r="C69" s="247"/>
      <c r="D69" s="247"/>
      <c r="E69" s="247"/>
      <c r="F69" s="247"/>
      <c r="G69" s="248" t="s">
        <v>30</v>
      </c>
      <c r="H69" s="249"/>
      <c r="I69" s="248" t="s">
        <v>31</v>
      </c>
      <c r="J69" s="247"/>
      <c r="K69" s="247"/>
      <c r="L69" s="247"/>
      <c r="M69" s="250"/>
    </row>
    <row r="70" spans="2:13" ht="14" thickBot="1" x14ac:dyDescent="0.2">
      <c r="B70" s="257" t="s">
        <v>247</v>
      </c>
      <c r="C70" s="258"/>
      <c r="D70" s="258"/>
      <c r="E70" s="258"/>
      <c r="F70" s="259"/>
      <c r="G70" s="260" t="s">
        <v>248</v>
      </c>
      <c r="H70" s="261"/>
      <c r="I70" s="242" t="s">
        <v>249</v>
      </c>
      <c r="J70" s="231"/>
      <c r="K70" s="231"/>
      <c r="L70" s="231"/>
      <c r="M70" s="232"/>
    </row>
    <row r="71" spans="2:13" ht="14" thickBot="1" x14ac:dyDescent="0.2">
      <c r="B71" s="225" t="s">
        <v>250</v>
      </c>
      <c r="C71" s="226"/>
      <c r="D71" s="226"/>
      <c r="E71" s="226"/>
      <c r="F71" s="239"/>
      <c r="G71" s="240" t="s">
        <v>248</v>
      </c>
      <c r="H71" s="241"/>
      <c r="I71" s="242" t="s">
        <v>251</v>
      </c>
      <c r="J71" s="231"/>
      <c r="K71" s="231"/>
      <c r="L71" s="231"/>
      <c r="M71" s="243"/>
    </row>
    <row r="72" spans="2:13" ht="14" thickBot="1" x14ac:dyDescent="0.2">
      <c r="B72" s="225" t="s">
        <v>252</v>
      </c>
      <c r="C72" s="226"/>
      <c r="D72" s="226"/>
      <c r="E72" s="226"/>
      <c r="F72" s="239"/>
      <c r="G72" s="240" t="s">
        <v>248</v>
      </c>
      <c r="H72" s="241"/>
      <c r="I72" s="242" t="s">
        <v>253</v>
      </c>
      <c r="J72" s="231"/>
      <c r="K72" s="231"/>
      <c r="L72" s="231"/>
      <c r="M72" s="243"/>
    </row>
    <row r="73" spans="2:13" ht="14" thickBot="1" x14ac:dyDescent="0.2">
      <c r="B73" s="225" t="s">
        <v>254</v>
      </c>
      <c r="C73" s="226"/>
      <c r="D73" s="226"/>
      <c r="E73" s="226"/>
      <c r="F73" s="227"/>
      <c r="G73" s="228" t="s">
        <v>248</v>
      </c>
      <c r="H73" s="229"/>
      <c r="I73" s="230" t="s">
        <v>255</v>
      </c>
      <c r="J73" s="231"/>
      <c r="K73" s="231"/>
      <c r="L73" s="231"/>
      <c r="M73" s="232"/>
    </row>
    <row r="74" spans="2:13" ht="17" customHeight="1" thickBot="1" x14ac:dyDescent="0.2">
      <c r="B74" s="233" t="s">
        <v>256</v>
      </c>
      <c r="C74" s="226"/>
      <c r="D74" s="226"/>
      <c r="E74" s="226"/>
      <c r="F74" s="234"/>
      <c r="G74" s="237" t="s">
        <v>248</v>
      </c>
      <c r="H74" s="238"/>
      <c r="I74" s="235" t="s">
        <v>257</v>
      </c>
      <c r="J74" s="235"/>
      <c r="K74" s="235"/>
      <c r="L74" s="235"/>
      <c r="M74" s="236"/>
    </row>
    <row r="75" spans="2:13" ht="24" customHeight="1" thickBot="1" x14ac:dyDescent="0.2">
      <c r="B75" s="246" t="s">
        <v>150</v>
      </c>
      <c r="C75" s="247"/>
      <c r="D75" s="247"/>
      <c r="E75" s="247"/>
      <c r="F75" s="247"/>
      <c r="G75" s="248" t="s">
        <v>30</v>
      </c>
      <c r="H75" s="249"/>
      <c r="I75" s="248" t="s">
        <v>31</v>
      </c>
      <c r="J75" s="247"/>
      <c r="K75" s="247"/>
      <c r="L75" s="247"/>
      <c r="M75" s="250"/>
    </row>
    <row r="76" spans="2:13" ht="24" customHeight="1" x14ac:dyDescent="0.15">
      <c r="B76" s="251" t="s">
        <v>0</v>
      </c>
      <c r="C76" s="252"/>
      <c r="D76" s="252"/>
      <c r="E76" s="252"/>
      <c r="F76" s="252"/>
      <c r="G76" s="253"/>
      <c r="H76" s="252"/>
      <c r="I76" s="254"/>
      <c r="J76" s="255"/>
      <c r="K76" s="255"/>
      <c r="L76" s="255"/>
      <c r="M76" s="256"/>
    </row>
    <row r="77" spans="2:13" ht="14" thickBot="1" x14ac:dyDescent="0.2">
      <c r="B77" s="244" t="s">
        <v>1</v>
      </c>
      <c r="C77" s="235"/>
      <c r="D77" s="235"/>
      <c r="E77" s="235"/>
      <c r="F77" s="235"/>
      <c r="G77" s="245"/>
      <c r="H77" s="235"/>
      <c r="I77" s="235"/>
      <c r="J77" s="235"/>
      <c r="K77" s="235"/>
      <c r="L77" s="235"/>
      <c r="M77" s="236"/>
    </row>
    <row r="81" spans="16:16" x14ac:dyDescent="0.15">
      <c r="P81" s="173"/>
    </row>
  </sheetData>
  <mergeCells count="156">
    <mergeCell ref="B62:F62"/>
    <mergeCell ref="G62:H62"/>
    <mergeCell ref="I62:M62"/>
    <mergeCell ref="B60:F60"/>
    <mergeCell ref="B61:F61"/>
    <mergeCell ref="G60:H60"/>
    <mergeCell ref="G61:H61"/>
    <mergeCell ref="I60:M60"/>
    <mergeCell ref="I61:M61"/>
    <mergeCell ref="B42:F42"/>
    <mergeCell ref="G42:H42"/>
    <mergeCell ref="I42:M42"/>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I41:M41"/>
    <mergeCell ref="B40:F40"/>
    <mergeCell ref="G40:H40"/>
    <mergeCell ref="I40:M40"/>
    <mergeCell ref="B41:F41"/>
    <mergeCell ref="G41:H41"/>
    <mergeCell ref="C10:G10"/>
    <mergeCell ref="H10:L10"/>
    <mergeCell ref="C11:G11"/>
    <mergeCell ref="H11:L11"/>
    <mergeCell ref="C12:G12"/>
    <mergeCell ref="H12:L12"/>
    <mergeCell ref="C8:G8"/>
    <mergeCell ref="H8:L8"/>
    <mergeCell ref="C9:G9"/>
    <mergeCell ref="H9:L9"/>
    <mergeCell ref="G19:K19"/>
    <mergeCell ref="B20:F20"/>
    <mergeCell ref="G20:K20"/>
    <mergeCell ref="B24:F24"/>
    <mergeCell ref="G24:K24"/>
    <mergeCell ref="C13:G13"/>
    <mergeCell ref="H13:L13"/>
    <mergeCell ref="C14:G14"/>
    <mergeCell ref="H14:L14"/>
    <mergeCell ref="G18:K18"/>
    <mergeCell ref="B19:F19"/>
    <mergeCell ref="B18:F18"/>
    <mergeCell ref="G32:H32"/>
    <mergeCell ref="I32:M32"/>
    <mergeCell ref="B25:F25"/>
    <mergeCell ref="G25:K25"/>
    <mergeCell ref="B26:F26"/>
    <mergeCell ref="G26:K26"/>
    <mergeCell ref="B27:F27"/>
    <mergeCell ref="G27:K27"/>
    <mergeCell ref="B28:F28"/>
    <mergeCell ref="G28:K28"/>
    <mergeCell ref="B32:F32"/>
    <mergeCell ref="B43:F43"/>
    <mergeCell ref="G43:H43"/>
    <mergeCell ref="I43:M43"/>
    <mergeCell ref="B51:F51"/>
    <mergeCell ref="G51:H51"/>
    <mergeCell ref="I51:M51"/>
    <mergeCell ref="B49:F49"/>
    <mergeCell ref="G49:H49"/>
    <mergeCell ref="I49:M49"/>
    <mergeCell ref="B50:F50"/>
    <mergeCell ref="G50:H50"/>
    <mergeCell ref="I50:M50"/>
    <mergeCell ref="B45:F45"/>
    <mergeCell ref="G45:H45"/>
    <mergeCell ref="I45:M45"/>
    <mergeCell ref="B44:F44"/>
    <mergeCell ref="G44:H44"/>
    <mergeCell ref="I44:M44"/>
    <mergeCell ref="B46:F46"/>
    <mergeCell ref="G46:H46"/>
    <mergeCell ref="I46:M46"/>
    <mergeCell ref="B53:F53"/>
    <mergeCell ref="G53:H53"/>
    <mergeCell ref="I53:M53"/>
    <mergeCell ref="B54:F54"/>
    <mergeCell ref="G54:H54"/>
    <mergeCell ref="I54:M54"/>
    <mergeCell ref="B52:F52"/>
    <mergeCell ref="G52:H52"/>
    <mergeCell ref="I52:M52"/>
    <mergeCell ref="B64:F64"/>
    <mergeCell ref="G64:H64"/>
    <mergeCell ref="I64:M64"/>
    <mergeCell ref="B65:F65"/>
    <mergeCell ref="G65:H65"/>
    <mergeCell ref="I65:M65"/>
    <mergeCell ref="B55:F55"/>
    <mergeCell ref="G55:H55"/>
    <mergeCell ref="I55:M55"/>
    <mergeCell ref="B59:F59"/>
    <mergeCell ref="G59:H59"/>
    <mergeCell ref="I59:M59"/>
    <mergeCell ref="B63:F63"/>
    <mergeCell ref="G63:H63"/>
    <mergeCell ref="I63:M63"/>
    <mergeCell ref="B57:F57"/>
    <mergeCell ref="G57:H57"/>
    <mergeCell ref="I57:M57"/>
    <mergeCell ref="I58:M58"/>
    <mergeCell ref="G58:H58"/>
    <mergeCell ref="B58:F58"/>
    <mergeCell ref="B56:F56"/>
    <mergeCell ref="G56:H56"/>
    <mergeCell ref="I56:M56"/>
    <mergeCell ref="B70:F70"/>
    <mergeCell ref="G70:H70"/>
    <mergeCell ref="I70:M70"/>
    <mergeCell ref="B66:F66"/>
    <mergeCell ref="G66:H66"/>
    <mergeCell ref="I66:M66"/>
    <mergeCell ref="B67:F67"/>
    <mergeCell ref="G67:H67"/>
    <mergeCell ref="I67:M67"/>
    <mergeCell ref="B68:F68"/>
    <mergeCell ref="G68:H68"/>
    <mergeCell ref="I68:M68"/>
    <mergeCell ref="B69:F69"/>
    <mergeCell ref="G69:H69"/>
    <mergeCell ref="I69:M69"/>
    <mergeCell ref="B77:F77"/>
    <mergeCell ref="G77:H77"/>
    <mergeCell ref="I77:M77"/>
    <mergeCell ref="B75:F75"/>
    <mergeCell ref="G75:H75"/>
    <mergeCell ref="I75:M75"/>
    <mergeCell ref="B76:F76"/>
    <mergeCell ref="G76:H76"/>
    <mergeCell ref="I76:M76"/>
    <mergeCell ref="B73:F73"/>
    <mergeCell ref="G73:H73"/>
    <mergeCell ref="I73:M73"/>
    <mergeCell ref="B74:F74"/>
    <mergeCell ref="I74:M74"/>
    <mergeCell ref="G74:H74"/>
    <mergeCell ref="B71:F71"/>
    <mergeCell ref="G71:H71"/>
    <mergeCell ref="I71:M71"/>
    <mergeCell ref="B72:F72"/>
    <mergeCell ref="G72:H72"/>
    <mergeCell ref="I72:M72"/>
  </mergeCells>
  <phoneticPr fontId="8" type="noConversion"/>
  <pageMargins left="0.75" right="0.75" top="1" bottom="1" header="0.51180555555555551" footer="0.51180555555555551"/>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Metrics</vt:lpstr>
      <vt:lpstr>Resources</vt:lpstr>
      <vt:lpstr>VOs</vt:lpstr>
      <vt:lpstr>Manpower</vt:lpstr>
      <vt:lpstr>Narrative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Microsoft Office User</cp:lastModifiedBy>
  <dcterms:created xsi:type="dcterms:W3CDTF">2012-01-11T11:17:07Z</dcterms:created>
  <dcterms:modified xsi:type="dcterms:W3CDTF">2016-01-15T12:25:13Z</dcterms:modified>
</cp:coreProperties>
</file>