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35" yWindow="195" windowWidth="24585" windowHeight="14670" tabRatio="475" activeTab="4"/>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Metrics!$A$1:$AB$26</definedName>
    <definedName name="_xlnm.Print_Area" localSheetId="4">Narrative!$B$1:$M$57</definedName>
    <definedName name="_xlnm.Print_Area" localSheetId="1">Resources!$A$1:$T$47</definedName>
    <definedName name="_xlnm.Print_Area" localSheetId="2">VOs!$A$1:$AU$41</definedName>
  </definedNames>
  <calcPr calcId="145621"/>
</workbook>
</file>

<file path=xl/calcChain.xml><?xml version="1.0" encoding="utf-8"?>
<calcChain xmlns="http://schemas.openxmlformats.org/spreadsheetml/2006/main">
  <c r="U36" i="8" l="1"/>
  <c r="U20" i="8"/>
  <c r="Y36" i="8"/>
  <c r="Y20" i="8"/>
  <c r="M12" i="7" l="1"/>
  <c r="M13" i="7"/>
  <c r="M14" i="7"/>
  <c r="M15" i="7"/>
  <c r="M16" i="7"/>
  <c r="M17" i="7"/>
  <c r="M18" i="7"/>
  <c r="AT34" i="8" l="1"/>
  <c r="AV34" i="8" s="1"/>
  <c r="AO36" i="8"/>
  <c r="M36" i="8"/>
  <c r="D36" i="8"/>
  <c r="J25" i="7" l="1"/>
  <c r="J26" i="7"/>
  <c r="J27" i="7"/>
  <c r="J28" i="7"/>
  <c r="J29" i="7"/>
  <c r="J30" i="7"/>
  <c r="J24" i="7"/>
  <c r="F44" i="7"/>
  <c r="K19" i="7"/>
  <c r="L19" i="7"/>
  <c r="J19" i="7"/>
  <c r="AT31" i="8"/>
  <c r="D45" i="7"/>
  <c r="E45" i="7"/>
  <c r="C45" i="7" s="1"/>
  <c r="C44" i="7"/>
  <c r="AA14" i="5"/>
  <c r="AA13" i="5"/>
  <c r="L30" i="7"/>
  <c r="M30" i="7" s="1"/>
  <c r="G30" i="7"/>
  <c r="X11" i="5"/>
  <c r="F30" i="7"/>
  <c r="X12" i="5"/>
  <c r="O18" i="7"/>
  <c r="AM36" i="8"/>
  <c r="W36" i="8"/>
  <c r="AC20" i="8"/>
  <c r="AD36" i="8"/>
  <c r="AT17" i="8"/>
  <c r="C39" i="7"/>
  <c r="A44" i="7"/>
  <c r="A30" i="7"/>
  <c r="B17" i="8"/>
  <c r="B34" i="8" s="1"/>
  <c r="AF36" i="8"/>
  <c r="AE20" i="8"/>
  <c r="AL20" i="8"/>
  <c r="E36" i="8"/>
  <c r="F36" i="8"/>
  <c r="G36" i="8"/>
  <c r="H36" i="8"/>
  <c r="I36" i="8"/>
  <c r="J36" i="8"/>
  <c r="K36" i="8"/>
  <c r="L36" i="8"/>
  <c r="N36" i="8"/>
  <c r="O36" i="8"/>
  <c r="P36" i="8"/>
  <c r="Q36" i="8"/>
  <c r="R36" i="8"/>
  <c r="S36" i="8"/>
  <c r="T36" i="8"/>
  <c r="V36" i="8"/>
  <c r="X36" i="8"/>
  <c r="Z36" i="8"/>
  <c r="AA36" i="8"/>
  <c r="AB36" i="8"/>
  <c r="AC36" i="8"/>
  <c r="AE36" i="8"/>
  <c r="AG36" i="8"/>
  <c r="AH36" i="8"/>
  <c r="AI36" i="8"/>
  <c r="AJ36" i="8"/>
  <c r="AK36" i="8"/>
  <c r="AL36" i="8"/>
  <c r="AN36" i="8"/>
  <c r="AP36" i="8"/>
  <c r="AQ36" i="8"/>
  <c r="AR36" i="8"/>
  <c r="AS36" i="8"/>
  <c r="C36" i="8"/>
  <c r="AT29" i="8"/>
  <c r="AV29" i="8" s="1"/>
  <c r="AT30" i="8"/>
  <c r="AV30" i="8" s="1"/>
  <c r="AT32" i="8"/>
  <c r="AT33" i="8"/>
  <c r="AV33" i="8" s="1"/>
  <c r="AT28" i="8"/>
  <c r="AV28" i="8"/>
  <c r="AV32" i="8"/>
  <c r="L31" i="7"/>
  <c r="W20" i="8"/>
  <c r="AT11" i="8"/>
  <c r="AT12" i="8"/>
  <c r="AT13" i="8"/>
  <c r="AT14" i="8"/>
  <c r="AT15" i="8"/>
  <c r="AT20" i="8" s="1"/>
  <c r="AT16" i="8"/>
  <c r="C40" i="7"/>
  <c r="C41" i="7"/>
  <c r="C42" i="7"/>
  <c r="C43" i="7"/>
  <c r="D9" i="5"/>
  <c r="G9" i="5"/>
  <c r="J9" i="5"/>
  <c r="M9" i="5"/>
  <c r="P9" i="5"/>
  <c r="M24" i="7"/>
  <c r="S12" i="7"/>
  <c r="F24" i="7"/>
  <c r="F12" i="5" s="1"/>
  <c r="G24" i="7"/>
  <c r="F11" i="5"/>
  <c r="A24" i="7"/>
  <c r="B31" i="7"/>
  <c r="H28" i="7" s="1"/>
  <c r="C31" i="7"/>
  <c r="I28" i="7" s="1"/>
  <c r="A25" i="7"/>
  <c r="S13" i="7"/>
  <c r="S14" i="7"/>
  <c r="S15" i="7"/>
  <c r="S16" i="7"/>
  <c r="S17" i="7"/>
  <c r="S18" i="7"/>
  <c r="L27" i="7"/>
  <c r="M27" i="7" s="1"/>
  <c r="L28" i="7"/>
  <c r="M28" i="7" s="1"/>
  <c r="L29" i="7"/>
  <c r="M29" i="7" s="1"/>
  <c r="D31" i="7"/>
  <c r="F26" i="7"/>
  <c r="F27" i="7"/>
  <c r="O12" i="5"/>
  <c r="F28" i="7"/>
  <c r="F29" i="7"/>
  <c r="U12" i="5" s="1"/>
  <c r="F25" i="7"/>
  <c r="I12" i="5" s="1"/>
  <c r="F39" i="7"/>
  <c r="F40" i="7"/>
  <c r="F41" i="7"/>
  <c r="F42" i="7"/>
  <c r="F43" i="7"/>
  <c r="F38" i="7"/>
  <c r="A39" i="7"/>
  <c r="A40" i="7"/>
  <c r="A41" i="7"/>
  <c r="A42" i="7"/>
  <c r="A43" i="7"/>
  <c r="A38" i="7"/>
  <c r="E31" i="7"/>
  <c r="I12" i="7"/>
  <c r="I13" i="7"/>
  <c r="I14" i="7"/>
  <c r="I15" i="7"/>
  <c r="I16" i="7"/>
  <c r="I17" i="7"/>
  <c r="O13" i="7"/>
  <c r="O14" i="7"/>
  <c r="O15" i="7"/>
  <c r="O16" i="7"/>
  <c r="O17" i="7"/>
  <c r="O12" i="7"/>
  <c r="R19" i="7"/>
  <c r="Q19" i="7"/>
  <c r="P19" i="7"/>
  <c r="L12" i="5"/>
  <c r="R12" i="5"/>
  <c r="Q11" i="7"/>
  <c r="R11" i="7"/>
  <c r="P11" i="7"/>
  <c r="C3" i="4"/>
  <c r="C4" i="4"/>
  <c r="C5" i="4"/>
  <c r="B9" i="4"/>
  <c r="B10" i="4"/>
  <c r="B11" i="4"/>
  <c r="B12" i="4"/>
  <c r="B13" i="4"/>
  <c r="B14" i="4"/>
  <c r="C3" i="3"/>
  <c r="C4" i="3"/>
  <c r="C5" i="3"/>
  <c r="B13" i="3"/>
  <c r="B16" i="3"/>
  <c r="B18" i="3"/>
  <c r="B20" i="3"/>
  <c r="B23" i="3"/>
  <c r="D29" i="3"/>
  <c r="E29" i="3"/>
  <c r="F29" i="3"/>
  <c r="G29" i="3"/>
  <c r="H29" i="3"/>
  <c r="I29" i="3"/>
  <c r="C3" i="8"/>
  <c r="C4" i="8"/>
  <c r="C5" i="8"/>
  <c r="B11" i="8"/>
  <c r="B28" i="8"/>
  <c r="B12" i="8"/>
  <c r="B29" i="8" s="1"/>
  <c r="B13" i="8"/>
  <c r="B30" i="8" s="1"/>
  <c r="B14" i="8"/>
  <c r="B31" i="8" s="1"/>
  <c r="B15" i="8"/>
  <c r="B32" i="8" s="1"/>
  <c r="B16" i="8"/>
  <c r="B33" i="8" s="1"/>
  <c r="AS18" i="8"/>
  <c r="AT18" i="8"/>
  <c r="AS19" i="8"/>
  <c r="AT19" i="8"/>
  <c r="C20" i="8"/>
  <c r="D20" i="8"/>
  <c r="E20" i="8"/>
  <c r="F20" i="8"/>
  <c r="G20" i="8"/>
  <c r="H20" i="8"/>
  <c r="I20" i="8"/>
  <c r="J20" i="8"/>
  <c r="K20" i="8"/>
  <c r="L20" i="8"/>
  <c r="M20" i="8"/>
  <c r="N20" i="8"/>
  <c r="O20" i="8"/>
  <c r="P20" i="8"/>
  <c r="Q20" i="8"/>
  <c r="R20" i="8"/>
  <c r="S20" i="8"/>
  <c r="T20" i="8"/>
  <c r="V20" i="8"/>
  <c r="X20" i="8"/>
  <c r="Z20" i="8"/>
  <c r="AA20" i="8"/>
  <c r="AB20" i="8"/>
  <c r="AD20" i="8"/>
  <c r="AF20" i="8"/>
  <c r="AG20" i="8"/>
  <c r="AH20" i="8"/>
  <c r="AI20" i="8"/>
  <c r="AJ20" i="8"/>
  <c r="AK20" i="8"/>
  <c r="AM20" i="8"/>
  <c r="AN20" i="8"/>
  <c r="AO20" i="8"/>
  <c r="AP20" i="8"/>
  <c r="AQ20" i="8"/>
  <c r="AR20" i="8"/>
  <c r="AS20" i="8"/>
  <c r="B3" i="7"/>
  <c r="B4" i="7"/>
  <c r="B5" i="7"/>
  <c r="G25" i="7"/>
  <c r="I11" i="5"/>
  <c r="A26" i="7"/>
  <c r="G26" i="7"/>
  <c r="L11" i="5" s="1"/>
  <c r="A27" i="7"/>
  <c r="G27" i="7"/>
  <c r="O11" i="5"/>
  <c r="A28" i="7"/>
  <c r="G28" i="7"/>
  <c r="R11" i="5"/>
  <c r="A29" i="7"/>
  <c r="G29" i="7"/>
  <c r="U11" i="5" s="1"/>
  <c r="S9" i="5"/>
  <c r="L25" i="7"/>
  <c r="M25" i="7" s="1"/>
  <c r="L26" i="7"/>
  <c r="M26" i="7" s="1"/>
  <c r="O26" i="7" l="1"/>
  <c r="L16" i="5" s="1"/>
  <c r="O28" i="7"/>
  <c r="R16" i="5" s="1"/>
  <c r="M19" i="7"/>
  <c r="N30" i="7"/>
  <c r="X17" i="5" s="1"/>
  <c r="H30" i="7"/>
  <c r="H29" i="7"/>
  <c r="F31" i="7"/>
  <c r="AA12" i="5" s="1"/>
  <c r="M31" i="7"/>
  <c r="N27" i="7"/>
  <c r="O17" i="5" s="1"/>
  <c r="O27" i="7"/>
  <c r="O16" i="5" s="1"/>
  <c r="S19" i="7"/>
  <c r="O24" i="7"/>
  <c r="F16" i="5" s="1"/>
  <c r="O25" i="7"/>
  <c r="I16" i="5" s="1"/>
  <c r="O30" i="7"/>
  <c r="X16" i="5" s="1"/>
  <c r="N26" i="7"/>
  <c r="L17" i="5" s="1"/>
  <c r="J31" i="7"/>
  <c r="N24" i="7"/>
  <c r="F17" i="5" s="1"/>
  <c r="N28" i="7"/>
  <c r="R17" i="5" s="1"/>
  <c r="N29" i="7"/>
  <c r="U17" i="5" s="1"/>
  <c r="N25" i="7"/>
  <c r="I17" i="5" s="1"/>
  <c r="H31" i="7"/>
  <c r="H24" i="7"/>
  <c r="H25" i="7"/>
  <c r="H27" i="7"/>
  <c r="H26" i="7"/>
  <c r="I30" i="7"/>
  <c r="G31" i="7"/>
  <c r="AA11" i="5" s="1"/>
  <c r="I29" i="7"/>
  <c r="O29" i="7"/>
  <c r="U16" i="5" s="1"/>
  <c r="AV31" i="8"/>
  <c r="AT36" i="8"/>
  <c r="AU34" i="8" s="1"/>
  <c r="I26" i="7"/>
  <c r="I25" i="7"/>
  <c r="I24" i="7"/>
  <c r="I31" i="7"/>
  <c r="I27" i="7"/>
  <c r="O31" i="7" l="1"/>
  <c r="AA16" i="5" s="1"/>
  <c r="K27" i="7"/>
  <c r="K29" i="7"/>
  <c r="K31" i="7"/>
  <c r="K30" i="7"/>
  <c r="N31" i="7"/>
  <c r="AA17" i="5" s="1"/>
  <c r="K28" i="7"/>
  <c r="K25" i="7"/>
  <c r="K26" i="7"/>
  <c r="K24" i="7"/>
  <c r="AV36" i="8"/>
  <c r="AU29" i="8"/>
  <c r="AU32" i="8"/>
  <c r="AU28" i="8"/>
  <c r="AU33" i="8"/>
  <c r="AU36" i="8"/>
  <c r="AU30" i="8"/>
  <c r="AU31" i="8"/>
</calcChain>
</file>

<file path=xl/comments1.xml><?xml version="1.0" encoding="utf-8"?>
<comments xmlns="http://schemas.openxmlformats.org/spreadsheetml/2006/main">
  <authors>
    <author>gronbech</author>
  </authors>
  <commentList>
    <comment ref="F17" authorId="0">
      <text>
        <r>
          <rPr>
            <b/>
            <sz val="9"/>
            <color indexed="81"/>
            <rFont val="Tahoma"/>
            <family val="2"/>
          </rPr>
          <t>gronbech:</t>
        </r>
        <r>
          <rPr>
            <sz val="9"/>
            <color indexed="81"/>
            <rFont val="Tahoma"/>
            <family val="2"/>
          </rPr>
          <t xml:space="preserve">
HPC capped at 5Gbit/s</t>
        </r>
      </text>
    </comment>
    <comment ref="D41" author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<sst xmlns="http://schemas.openxmlformats.org/spreadsheetml/2006/main" count="417" uniqueCount="260">
  <si>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</si>
  <si>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</si>
  <si>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</si>
  <si>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</si>
  <si>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</si>
  <si>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</si>
  <si>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</si>
  <si>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</si>
  <si>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</si>
  <si>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</si>
  <si>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</si>
  <si>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</si>
  <si>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</si>
  <si>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</si>
  <si>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</si>
  <si>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</si>
  <si>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</si>
  <si>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</si>
  <si>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</si>
  <si>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</si>
  <si>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</si>
  <si>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</si>
  <si>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</si>
  <si>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</si>
  <si>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</si>
  <si>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</si>
  <si>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</si>
  <si>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</si>
  <si>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</si>
  <si>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</si>
  <si>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</si>
  <si>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</si>
  <si>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</si>
  <si>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</si>
  <si>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</si>
  <si>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</si>
  <si>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</si>
  <si>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</si>
  <si>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</si>
  <si>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</si>
  <si>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</si>
  <si>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</si>
  <si>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</si>
  <si>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</si>
  <si>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</si>
  <si>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</si>
  <si>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</si>
  <si>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</si>
  <si>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</si>
  <si>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</si>
  <si>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</si>
  <si>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</si>
  <si>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</si>
  <si>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</si>
  <si>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</si>
  <si>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</si>
  <si>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</si>
  <si>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</si>
  <si>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</si>
  <si>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</si>
  <si>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</si>
  <si>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</si>
  <si>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</si>
  <si>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</si>
  <si>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</si>
  <si>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</si>
  <si>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</si>
  <si>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</si>
  <si>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</si>
  <si>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</si>
  <si>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</si>
  <si>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</si>
  <si>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</si>
  <si>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</si>
  <si>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</si>
  <si>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</si>
  <si>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</si>
  <si>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Average SAM (SLL page) availability performance over the last quarter</t>
  </si>
  <si>
    <t>Average SAM (SLL page) reliability performance over the last quarter</t>
  </si>
  <si>
    <t>Average SLL untargeted ATLAS test performance (UK test)</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</si>
  <si>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</si>
  <si>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</si>
  <si>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</si>
  <si>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</si>
  <si>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</si>
  <si>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</si>
  <si>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</si>
  <si>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</si>
  <si>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</si>
  <si>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</si>
  <si>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</si>
  <si>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</si>
  <si>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</si>
  <si>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</si>
  <si>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</si>
  <si>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</si>
  <si>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</si>
  <si>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</si>
  <si>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</si>
  <si>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</si>
  <si>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</si>
  <si>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</si>
  <si>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</si>
  <si>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</si>
  <si>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</si>
  <si>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http://pprc.qmul.ac.uk/~lloyd/gridpp/uktest.html</t>
  </si>
  <si>
    <t>superb</t>
  </si>
  <si>
    <t>HEPSPEC06</t>
  </si>
  <si>
    <t>na</t>
  </si>
  <si>
    <t>CPU (HS06)</t>
  </si>
  <si>
    <t>Wall clock hours (Normalised elapsed time HS06 hours)</t>
  </si>
  <si>
    <t>gstat2</t>
  </si>
  <si>
    <t>TB</t>
  </si>
  <si>
    <t>cpu cores</t>
  </si>
  <si>
    <t>SI2K</t>
  </si>
  <si>
    <t>Colour coding is green for within 10% and orange within 20%</t>
  </si>
  <si>
    <t>CPU hours (HEPSPEC06 )</t>
  </si>
  <si>
    <t>.x.1</t>
  </si>
  <si>
    <t>.x.2</t>
  </si>
  <si>
    <t>.x.3</t>
  </si>
  <si>
    <t>.x.4</t>
  </si>
  <si>
    <t>.x.5</t>
  </si>
  <si>
    <t>.x.7</t>
  </si>
  <si>
    <t>.x.8</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</si>
  <si>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</si>
  <si>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</si>
  <si>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</si>
  <si>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</si>
  <si>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</si>
  <si>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</si>
  <si>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</si>
  <si>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</si>
  <si>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</si>
  <si>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</si>
  <si>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</si>
  <si>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</si>
  <si>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</si>
  <si>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</si>
  <si>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</si>
  <si>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</si>
  <si>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</si>
  <si>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</si>
  <si>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</si>
  <si>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</si>
  <si>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EFDA JET</t>
  </si>
  <si>
    <t>.x.3/.4</t>
  </si>
  <si>
    <t>1Gb/s</t>
  </si>
  <si>
    <t>DPM 1.8</t>
  </si>
  <si>
    <t>2*10Gb/s</t>
  </si>
  <si>
    <t>10Gb/s</t>
  </si>
  <si>
    <t>cern@school</t>
  </si>
  <si>
    <t>Ewan MacMahon</t>
  </si>
  <si>
    <t>Kashif Mohammad</t>
  </si>
  <si>
    <t>Winnie Lacesso</t>
  </si>
  <si>
    <t>Mark Slater</t>
  </si>
  <si>
    <t>Chris Brew</t>
  </si>
  <si>
    <t>Landslides</t>
  </si>
  <si>
    <t>http://pprc.qmul.ac.uk/~lloyd/gridpp/nagios_plots.html</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</si>
  <si>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</si>
  <si>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</si>
  <si>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</si>
  <si>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</si>
  <si>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</si>
  <si>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</si>
  <si>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</si>
  <si>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</si>
  <si>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</si>
  <si>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</si>
  <si>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</si>
  <si>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</si>
  <si>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</si>
  <si>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</si>
  <si>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</si>
  <si>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</si>
  <si>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</si>
  <si>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</si>
  <si>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</si>
  <si>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</si>
  <si>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</si>
  <si>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</si>
  <si>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</si>
  <si>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</si>
  <si>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</si>
  <si>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</si>
  <si>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</si>
  <si>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</si>
  <si>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</si>
  <si>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</si>
  <si>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</si>
  <si>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</si>
  <si>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</si>
  <si>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</si>
  <si>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</si>
  <si>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EMI 2</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</si>
  <si>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</si>
  <si>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</si>
  <si>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</si>
  <si>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</si>
  <si>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</si>
  <si>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</si>
  <si>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</si>
  <si>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</si>
  <si>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Emyr James</t>
  </si>
  <si>
    <t>Jeremy Maris</t>
  </si>
  <si>
    <t>bi</t>
  </si>
  <si>
    <t>40Gb/s</t>
  </si>
  <si>
    <t>18-19/4/13</t>
  </si>
  <si>
    <t>EMI-2/EMI-3</t>
  </si>
  <si>
    <t>Ian Loader</t>
  </si>
  <si>
    <t>3*10Gb/s</t>
  </si>
  <si>
    <t>Matt Williams</t>
  </si>
  <si>
    <t>GridPP talk at the IATUL Workshop</t>
  </si>
  <si>
    <t>EMI-3</t>
  </si>
  <si>
    <t>EMI-3/SL6</t>
  </si>
  <si>
    <t>Steve Lloyds test have been broken this quarter</t>
  </si>
  <si>
    <t>(cam and ox hae new sl6 hs06 values)</t>
  </si>
  <si>
    <t>EMI3</t>
  </si>
  <si>
    <t>EMI 3/SL6</t>
  </si>
  <si>
    <t>Lack of GridPP funded staff at Bristol continues to be a concern.</t>
  </si>
  <si>
    <t>Luke Kreczko</t>
  </si>
  <si>
    <t>Dcache 2.2</t>
  </si>
  <si>
    <t>DPM 1.8.7 (EMI-2)</t>
  </si>
  <si>
    <t>UMD2/3</t>
  </si>
  <si>
    <t>Matt Raso-Barnett</t>
  </si>
  <si>
    <t>EMI3/SL6</t>
  </si>
  <si>
    <t>DPM 1.8.8-4 (EMI3)</t>
  </si>
  <si>
    <t>EMI 3</t>
  </si>
  <si>
    <t>StoRM v1.11.4(EMI-3)</t>
  </si>
  <si>
    <t xml:space="preserve">RALPP:Replace cluster top level router </t>
  </si>
  <si>
    <t>FedericoMelaccio</t>
  </si>
  <si>
    <t>DPM 1.8.8-4 (EMI-3)</t>
  </si>
  <si>
    <t>Bristol - quotas and BDII information for new SE (HDFS + DMLite), waiting on software update</t>
  </si>
  <si>
    <t>Bristol- split HTCondor services to improve stability of WLCG &amp; local job submission</t>
  </si>
  <si>
    <t>Bristol - upgrade ARC CE from 4.2 to 5.X</t>
  </si>
  <si>
    <t>Bristol- Fix ARC CE accounting</t>
  </si>
  <si>
    <t>Bristol - IP subnet change for 1//4 of Bristol LCG</t>
  </si>
  <si>
    <t>RALPP: Deploy ELK log monitoring</t>
  </si>
  <si>
    <t>lsst</t>
  </si>
  <si>
    <t>hyperk</t>
  </si>
  <si>
    <t>Read the KSI2K from gstat July 15</t>
  </si>
  <si>
    <t>2x10Gb/s</t>
  </si>
  <si>
    <t>Q315</t>
  </si>
  <si>
    <t>Cluster has been working OK. Generally usage has been very low with mostly only biomed jobs. Now that the fusion VO is disbanded, there are no fusion jobs.</t>
  </si>
  <si>
    <t>There is one outstanding ticket, raised by a user in  the biomed VO. The problem seems to be on the user's side (DNS issues), as tests from other uesrs' from the same site seems to be OK.</t>
  </si>
  <si>
    <t>Working on setting up new Storm SE to work with new Lustre 2.5.3 filesystem</t>
  </si>
  <si>
    <t>Matt leaving Sussex in December, so replacement will need to be brought up to speed. Matt is working on finishing off ongoing projects to site is stable before leaving.</t>
  </si>
  <si>
    <t>Promised (GridPP MoU 2015)</t>
  </si>
  <si>
    <t xml:space="preserve">Deplyed a couple of dCache Security updates
Started deploying ELK
Added pilot role for gridpp (all) VOs
Decommisioned the RALPP VO
</t>
  </si>
  <si>
    <t>Started</t>
  </si>
  <si>
    <t>Awaiting deployment by RAL networking</t>
  </si>
  <si>
    <t xml:space="preserve">RALPP:Support more minor VOs (inc snoplus) </t>
  </si>
  <si>
    <t>RALPP:Update HyperVisor cluster to Windows 2012RC2</t>
  </si>
  <si>
    <t>Site moved to new Data Centre. UI upgraded to SL6/EMI-3. perSonar updated to 3.5</t>
  </si>
  <si>
    <t>Few teething problems after move to Data Centre: two power events, network connection flaky on occasions.</t>
  </si>
  <si>
    <r>
      <rPr>
        <sz val="10"/>
        <rFont val="Arial"/>
        <family val="2"/>
      </rPr>
      <t>The Bristol IP subnet change for 1/4 of site was done successfully.</t>
    </r>
    <r>
      <rPr>
        <sz val="10"/>
        <color rgb="FFFF0000"/>
        <rFont val="Arial"/>
        <family val="2"/>
      </rPr>
      <t xml:space="preserve">
</t>
    </r>
  </si>
  <si>
    <r>
      <rPr>
        <sz val="10"/>
        <rFont val="Arial"/>
        <family val="2"/>
      </rPr>
      <t>The accounting (ARC CE -&gt; JURA -&gt; APEL) is reporting an order of
magnitude smaller usage than it should (not yet fixed)</t>
    </r>
    <r>
      <rPr>
        <sz val="10"/>
        <color rgb="FFFF0000"/>
        <rFont val="Arial"/>
        <family val="2"/>
      </rPr>
      <t xml:space="preserve">
</t>
    </r>
  </si>
  <si>
    <t>Done</t>
  </si>
  <si>
    <t xml:space="preserve">03/31/2016 </t>
  </si>
  <si>
    <t>Bristol- Consolidation of Puppet infrastructure to synchronise with local IT team.</t>
  </si>
  <si>
    <r>
      <rPr>
        <sz val="10"/>
        <rFont val="Arial"/>
        <family val="2"/>
      </rPr>
      <t>Oxford suffered from three ~hour long outages of the  A/C. Unfortunately this reulted in down timeof a few days and reduced capacity for several weeks.
Also, we started developing the future Tier 2 storage plan with the storage group, we went to the GridPP 34 meeting and presented on IPv6 and led a discussion of multi-Vo pilots, and joined the Tier 2 Evolution Working Group at Andy's invitation. 
We continued to contribute to the Hepix IPv6 working group, including the diagnosis of the problems with CERN's ATLAS pilot factories, and making our test ARC CE dual stack.
We carried out some cross site support when Cambridge had their flooding incident (which mainly means that I marked the site in downtime in the gocdb and sent John friendly emails). 
We finally retired our last Cream CE and torque server (we got most of it done in June, but it got finally turned off just into July).
We had a meeting with Matthew Mottram about moving SNO+ to the Imperial Dirac
We rationalised our supported VO list, including adding support for LSST, HyperK, NA62 and CernAtSchool, and rolled out full support for glExec for all VOs to support the move to the Dirac WMS (what was it Daniela called us? 'An exemplar site'?)</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</si>
</sst>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8"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b/>
      <u/>
      <sz val="10"/>
      <color indexed="12"/>
      <name val="Arial"/>
      <family val="2"/>
    </font>
    <font>
      <i/>
      <sz val="11"/>
      <color rgb="FF7F7F7F"/>
      <name val="Calibri"/>
      <family val="2"/>
      <charset val="1"/>
    </font>
    <font>
      <sz val="10"/>
      <color rgb="FF000000"/>
      <name val="Arial"/>
      <family val="2"/>
      <charset val="1"/>
    </font>
    <font>
      <sz val="9"/>
      <color rgb="FF000000"/>
      <name val="Arial"/>
      <family val="2"/>
      <charset val="1"/>
    </font>
    <font>
      <sz val="10"/>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4" fillId="0" borderId="0" applyBorder="0" applyProtection="0"/>
    <xf numFmtId="0" fontId="24" fillId="0" borderId="0" applyBorder="0" applyProtection="0"/>
  </cellStyleXfs>
  <cellXfs count="506">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5"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 fillId="9" borderId="5"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9" fontId="11" fillId="0" borderId="2" xfId="0" applyNumberFormat="1" applyFont="1" applyBorder="1"/>
    <xf numFmtId="0" fontId="8" fillId="0" borderId="2" xfId="0" applyFont="1" applyBorder="1"/>
    <xf numFmtId="1" fontId="8" fillId="0" borderId="61" xfId="0" applyNumberFormat="1" applyFont="1" applyBorder="1"/>
    <xf numFmtId="1" fontId="8" fillId="0" borderId="62"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3" xfId="0" applyFont="1" applyBorder="1"/>
    <xf numFmtId="0" fontId="1" fillId="0" borderId="6"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9" fontId="1" fillId="0" borderId="2" xfId="0" applyNumberFormat="1" applyFont="1" applyFill="1" applyBorder="1"/>
    <xf numFmtId="9" fontId="1" fillId="0" borderId="2" xfId="0" applyNumberFormat="1" applyFont="1" applyBorder="1"/>
    <xf numFmtId="1" fontId="1" fillId="9" borderId="43" xfId="0" applyNumberFormat="1" applyFont="1" applyFill="1" applyBorder="1"/>
    <xf numFmtId="0" fontId="16" fillId="3" borderId="20" xfId="0" applyFont="1" applyFill="1" applyBorder="1" applyAlignment="1">
      <alignment textRotation="90"/>
    </xf>
    <xf numFmtId="165" fontId="14" fillId="0" borderId="5" xfId="0" applyNumberFormat="1" applyFont="1" applyBorder="1"/>
    <xf numFmtId="0" fontId="2" fillId="3" borderId="67"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8" fillId="0" borderId="4" xfId="2" applyFont="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8" xfId="0" applyBorder="1" applyAlignment="1">
      <alignment horizontal="center" vertical="center"/>
    </xf>
    <xf numFmtId="14" fontId="0" fillId="0" borderId="81"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2" fillId="0" borderId="43" xfId="0" applyFont="1" applyBorder="1"/>
    <xf numFmtId="0" fontId="8" fillId="0" borderId="4" xfId="2" applyFont="1" applyBorder="1"/>
    <xf numFmtId="0" fontId="8" fillId="0" borderId="5" xfId="2" applyFont="1" applyBorder="1"/>
    <xf numFmtId="0" fontId="14" fillId="0" borderId="56" xfId="0" applyFont="1" applyFill="1" applyBorder="1"/>
    <xf numFmtId="0" fontId="14" fillId="0" borderId="57" xfId="0" applyFont="1" applyFill="1" applyBorder="1"/>
    <xf numFmtId="0" fontId="14" fillId="0" borderId="58" xfId="0" applyFont="1" applyFill="1" applyBorder="1"/>
    <xf numFmtId="0" fontId="14" fillId="0" borderId="7" xfId="0" applyFont="1" applyBorder="1"/>
    <xf numFmtId="0" fontId="14" fillId="0" borderId="8" xfId="0" applyFont="1" applyBorder="1"/>
    <xf numFmtId="0" fontId="14" fillId="0" borderId="44" xfId="0" applyFont="1" applyBorder="1"/>
    <xf numFmtId="0" fontId="5" fillId="0" borderId="88" xfId="0" applyFont="1" applyBorder="1"/>
    <xf numFmtId="0" fontId="14" fillId="0" borderId="37" xfId="0" applyFont="1" applyBorder="1"/>
    <xf numFmtId="0" fontId="14" fillId="0" borderId="24" xfId="0" applyFont="1" applyBorder="1"/>
    <xf numFmtId="165" fontId="14" fillId="0" borderId="24" xfId="0" applyNumberFormat="1" applyFont="1" applyBorder="1"/>
    <xf numFmtId="0" fontId="2" fillId="0" borderId="92" xfId="2" applyFont="1" applyBorder="1"/>
    <xf numFmtId="0" fontId="1" fillId="0" borderId="0" xfId="0" applyFont="1" applyFill="1" applyBorder="1"/>
    <xf numFmtId="0" fontId="8" fillId="0" borderId="87" xfId="2" applyFont="1" applyBorder="1"/>
    <xf numFmtId="0" fontId="8" fillId="0" borderId="4" xfId="2" applyFont="1" applyBorder="1"/>
    <xf numFmtId="0" fontId="2" fillId="0" borderId="88" xfId="0" applyFont="1" applyBorder="1"/>
    <xf numFmtId="0" fontId="2" fillId="0" borderId="92" xfId="0" applyFont="1" applyBorder="1"/>
    <xf numFmtId="0" fontId="14" fillId="0" borderId="89" xfId="0" applyFont="1" applyFill="1" applyBorder="1"/>
    <xf numFmtId="0" fontId="14" fillId="0" borderId="90" xfId="0" applyFont="1" applyFill="1" applyBorder="1"/>
    <xf numFmtId="0" fontId="14" fillId="0" borderId="59" xfId="0" applyFont="1" applyFill="1" applyBorder="1"/>
    <xf numFmtId="0" fontId="14" fillId="0" borderId="60" xfId="0" applyFont="1" applyFill="1" applyBorder="1"/>
    <xf numFmtId="0" fontId="1" fillId="0" borderId="96" xfId="2" applyFont="1" applyBorder="1" applyAlignment="1">
      <alignment horizontal="center" vertical="center"/>
    </xf>
    <xf numFmtId="0" fontId="1" fillId="0" borderId="95" xfId="2" applyBorder="1" applyAlignment="1">
      <alignment horizontal="center" vertical="center"/>
    </xf>
    <xf numFmtId="0" fontId="1" fillId="0" borderId="91" xfId="2" applyBorder="1" applyAlignment="1">
      <alignment horizontal="center" vertical="center"/>
    </xf>
    <xf numFmtId="0" fontId="1" fillId="0" borderId="0" xfId="2"/>
    <xf numFmtId="1" fontId="8" fillId="0" borderId="98" xfId="0" applyNumberFormat="1" applyFont="1" applyBorder="1"/>
    <xf numFmtId="1" fontId="8" fillId="0" borderId="99" xfId="0" applyNumberFormat="1" applyFont="1" applyBorder="1"/>
    <xf numFmtId="0" fontId="8" fillId="0" borderId="98" xfId="0" applyFont="1" applyBorder="1"/>
    <xf numFmtId="0" fontId="8" fillId="0" borderId="99"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45" xfId="5" applyFont="1" applyBorder="1"/>
    <xf numFmtId="0" fontId="21" fillId="0" borderId="8" xfId="5" applyFont="1" applyBorder="1"/>
    <xf numFmtId="0" fontId="21" fillId="0" borderId="9" xfId="5" applyFont="1" applyBorder="1"/>
    <xf numFmtId="0" fontId="8" fillId="11" borderId="1" xfId="0" applyFont="1" applyFill="1" applyBorder="1"/>
    <xf numFmtId="0" fontId="22" fillId="0" borderId="0" xfId="3" applyFont="1" applyBorder="1"/>
    <xf numFmtId="0" fontId="22" fillId="0" borderId="46" xfId="3" applyFont="1" applyBorder="1"/>
    <xf numFmtId="0" fontId="8" fillId="0" borderId="46" xfId="2" applyFont="1" applyFill="1" applyBorder="1"/>
    <xf numFmtId="0" fontId="8" fillId="0" borderId="106" xfId="0" applyFont="1" applyBorder="1"/>
    <xf numFmtId="0" fontId="8" fillId="0" borderId="108" xfId="0" applyFont="1" applyBorder="1"/>
    <xf numFmtId="0" fontId="14" fillId="0" borderId="91" xfId="0" applyFont="1" applyFill="1" applyBorder="1"/>
    <xf numFmtId="0" fontId="14" fillId="0" borderId="110" xfId="3" applyFont="1" applyBorder="1"/>
    <xf numFmtId="165" fontId="14" fillId="0" borderId="110" xfId="3" applyNumberFormat="1" applyFont="1" applyBorder="1"/>
    <xf numFmtId="165" fontId="14" fillId="0" borderId="8" xfId="0" applyNumberFormat="1" applyFont="1" applyBorder="1"/>
    <xf numFmtId="0" fontId="14" fillId="0" borderId="56" xfId="0" applyFont="1" applyBorder="1"/>
    <xf numFmtId="0" fontId="14" fillId="0" borderId="57" xfId="0" applyFont="1" applyBorder="1"/>
    <xf numFmtId="0" fontId="14" fillId="0" borderId="58" xfId="0" applyFont="1" applyBorder="1"/>
    <xf numFmtId="0" fontId="1" fillId="0" borderId="0" xfId="2" applyFont="1"/>
    <xf numFmtId="0" fontId="8" fillId="0" borderId="110" xfId="0" applyFont="1" applyBorder="1"/>
    <xf numFmtId="0" fontId="9" fillId="0" borderId="110" xfId="0" applyFont="1" applyBorder="1"/>
    <xf numFmtId="0" fontId="14" fillId="0" borderId="118" xfId="0" applyFont="1" applyBorder="1"/>
    <xf numFmtId="0" fontId="14" fillId="0" borderId="118" xfId="3" applyFont="1" applyBorder="1"/>
    <xf numFmtId="0" fontId="23" fillId="3" borderId="15" xfId="1" applyFont="1" applyFill="1" applyBorder="1" applyAlignment="1" applyProtection="1">
      <alignment textRotation="90"/>
    </xf>
    <xf numFmtId="0" fontId="8" fillId="0" borderId="118" xfId="0" applyFont="1" applyBorder="1"/>
    <xf numFmtId="0" fontId="9" fillId="0" borderId="118" xfId="0" applyFont="1" applyBorder="1"/>
    <xf numFmtId="0" fontId="14" fillId="0" borderId="105" xfId="2" applyFont="1" applyBorder="1"/>
    <xf numFmtId="0" fontId="14" fillId="0" borderId="106" xfId="2" applyFont="1" applyBorder="1"/>
    <xf numFmtId="0" fontId="14" fillId="0" borderId="107" xfId="2" applyFont="1" applyBorder="1"/>
    <xf numFmtId="0" fontId="5" fillId="3" borderId="12" xfId="0" applyFont="1" applyFill="1" applyBorder="1" applyAlignment="1"/>
    <xf numFmtId="0" fontId="0" fillId="0" borderId="64" xfId="0" applyBorder="1" applyAlignment="1"/>
    <xf numFmtId="0" fontId="5" fillId="3" borderId="12" xfId="0" applyFont="1" applyFill="1" applyBorder="1" applyAlignment="1">
      <alignment wrapText="1"/>
    </xf>
    <xf numFmtId="0" fontId="0" fillId="0" borderId="65" xfId="0" applyBorder="1" applyAlignment="1">
      <alignment wrapText="1"/>
    </xf>
    <xf numFmtId="0" fontId="5" fillId="3" borderId="12" xfId="0" applyFont="1" applyFill="1" applyBorder="1" applyAlignment="1">
      <alignment horizontal="left"/>
    </xf>
    <xf numFmtId="0" fontId="0" fillId="0" borderId="65" xfId="0" applyBorder="1" applyAlignment="1">
      <alignment horizontal="left"/>
    </xf>
    <xf numFmtId="0" fontId="0" fillId="0" borderId="48" xfId="0" applyBorder="1" applyAlignment="1"/>
    <xf numFmtId="0" fontId="0" fillId="0" borderId="55"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6" xfId="0" applyBorder="1" applyAlignment="1"/>
    <xf numFmtId="0" fontId="5" fillId="3" borderId="10" xfId="0" applyFont="1" applyFill="1" applyBorder="1" applyAlignment="1">
      <alignment horizontal="center"/>
    </xf>
    <xf numFmtId="0" fontId="5" fillId="3" borderId="67" xfId="0" applyFont="1" applyFill="1" applyBorder="1" applyAlignment="1">
      <alignment horizontal="center"/>
    </xf>
    <xf numFmtId="0" fontId="5" fillId="3" borderId="11" xfId="0" applyFont="1" applyFill="1" applyBorder="1" applyAlignment="1">
      <alignment horizontal="center"/>
    </xf>
    <xf numFmtId="0" fontId="0" fillId="0" borderId="65" xfId="0" applyBorder="1" applyAlignment="1"/>
    <xf numFmtId="0" fontId="0" fillId="0" borderId="68" xfId="0" applyBorder="1" applyAlignment="1"/>
    <xf numFmtId="0" fontId="0" fillId="0" borderId="69" xfId="0" applyBorder="1" applyAlignment="1"/>
    <xf numFmtId="0" fontId="2" fillId="3" borderId="10" xfId="0" applyFont="1" applyFill="1" applyBorder="1" applyAlignment="1">
      <alignment horizontal="center"/>
    </xf>
    <xf numFmtId="0" fontId="0" fillId="0" borderId="67" xfId="0" applyBorder="1" applyAlignment="1">
      <alignment horizontal="center"/>
    </xf>
    <xf numFmtId="0" fontId="0" fillId="0" borderId="11" xfId="0" applyBorder="1" applyAlignment="1">
      <alignment horizontal="center"/>
    </xf>
    <xf numFmtId="0" fontId="5" fillId="3" borderId="13" xfId="0" applyFont="1" applyFill="1" applyBorder="1" applyAlignment="1"/>
    <xf numFmtId="0" fontId="5" fillId="3" borderId="55"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7"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49" xfId="0" applyFont="1" applyFill="1" applyBorder="1" applyAlignment="1">
      <alignment horizontal="center" wrapText="1"/>
    </xf>
    <xf numFmtId="0" fontId="0" fillId="0" borderId="47" xfId="0" applyBorder="1" applyAlignment="1"/>
    <xf numFmtId="0" fontId="2" fillId="9" borderId="70" xfId="0" applyFont="1" applyFill="1" applyBorder="1" applyAlignment="1">
      <alignment horizontal="center"/>
    </xf>
    <xf numFmtId="0" fontId="5" fillId="0" borderId="41" xfId="0" applyFont="1" applyBorder="1" applyAlignment="1">
      <alignment horizontal="center"/>
    </xf>
    <xf numFmtId="0" fontId="5" fillId="9" borderId="70" xfId="0" applyFont="1" applyFill="1" applyBorder="1" applyAlignment="1">
      <alignment horizontal="center"/>
    </xf>
    <xf numFmtId="0" fontId="0" fillId="0" borderId="50" xfId="0" applyFill="1" applyBorder="1" applyAlignment="1"/>
    <xf numFmtId="0" fontId="0" fillId="0" borderId="71" xfId="0" applyBorder="1" applyAlignment="1"/>
    <xf numFmtId="0" fontId="0" fillId="0" borderId="32" xfId="0" applyBorder="1" applyAlignment="1"/>
    <xf numFmtId="0" fontId="0" fillId="0" borderId="49" xfId="0" applyFill="1" applyBorder="1" applyAlignment="1"/>
    <xf numFmtId="0" fontId="0" fillId="0" borderId="40" xfId="0" applyBorder="1" applyAlignment="1"/>
    <xf numFmtId="0" fontId="0" fillId="0" borderId="72" xfId="0" applyFill="1" applyBorder="1" applyAlignment="1"/>
    <xf numFmtId="0" fontId="0" fillId="0" borderId="73" xfId="0" applyBorder="1" applyAlignment="1"/>
    <xf numFmtId="0" fontId="0" fillId="0" borderId="44" xfId="0" applyBorder="1" applyAlignment="1"/>
    <xf numFmtId="0" fontId="2" fillId="2" borderId="10" xfId="0" applyFont="1" applyFill="1" applyBorder="1" applyAlignment="1">
      <alignment horizontal="center"/>
    </xf>
    <xf numFmtId="0" fontId="2" fillId="2" borderId="67"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7"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0" fontId="1" fillId="0" borderId="39" xfId="2" applyFont="1" applyBorder="1" applyAlignment="1">
      <alignment horizontal="center" vertical="center" wrapText="1"/>
    </xf>
    <xf numFmtId="0" fontId="1" fillId="0" borderId="111" xfId="2" applyFont="1" applyBorder="1" applyAlignment="1">
      <alignment horizontal="center" vertical="center" wrapText="1"/>
    </xf>
    <xf numFmtId="0" fontId="1" fillId="0" borderId="113" xfId="2" applyFont="1" applyBorder="1" applyAlignment="1">
      <alignment horizontal="center" vertical="center" wrapText="1"/>
    </xf>
    <xf numFmtId="14" fontId="1" fillId="0" borderId="99" xfId="2" applyNumberFormat="1" applyBorder="1" applyAlignment="1">
      <alignment horizontal="center" vertical="center"/>
    </xf>
    <xf numFmtId="14" fontId="1" fillId="0" borderId="100" xfId="2" applyNumberFormat="1" applyBorder="1" applyAlignment="1">
      <alignment horizontal="center" vertical="center"/>
    </xf>
    <xf numFmtId="0" fontId="1" fillId="0" borderId="5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32" xfId="0" applyFont="1" applyBorder="1" applyAlignment="1">
      <alignment horizontal="center" vertical="center" wrapText="1"/>
    </xf>
    <xf numFmtId="0" fontId="2" fillId="3" borderId="67" xfId="0" applyFont="1" applyFill="1" applyBorder="1" applyAlignment="1">
      <alignment horizontal="center"/>
    </xf>
    <xf numFmtId="0" fontId="2" fillId="3" borderId="11"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2" fillId="3" borderId="74" xfId="0" applyFont="1" applyFill="1" applyBorder="1" applyAlignment="1">
      <alignment horizontal="center"/>
    </xf>
    <xf numFmtId="14" fontId="1" fillId="0" borderId="106" xfId="2" applyNumberFormat="1" applyBorder="1" applyAlignment="1">
      <alignment horizontal="center" vertical="center"/>
    </xf>
    <xf numFmtId="0" fontId="1" fillId="0" borderId="106" xfId="2" applyBorder="1" applyAlignment="1">
      <alignment horizontal="center" vertical="center"/>
    </xf>
    <xf numFmtId="0" fontId="1" fillId="0" borderId="39" xfId="2" applyFont="1" applyBorder="1" applyAlignment="1">
      <alignment horizontal="left" vertical="center"/>
    </xf>
    <xf numFmtId="0" fontId="1" fillId="0" borderId="83" xfId="2" applyFont="1" applyBorder="1" applyAlignment="1">
      <alignment horizontal="left" vertical="center"/>
    </xf>
    <xf numFmtId="0" fontId="1" fillId="0" borderId="85" xfId="2" applyFont="1" applyBorder="1" applyAlignment="1">
      <alignment horizontal="left" vertical="center"/>
    </xf>
    <xf numFmtId="14" fontId="1" fillId="0" borderId="87" xfId="2" applyNumberFormat="1" applyBorder="1" applyAlignment="1">
      <alignment horizontal="center" vertical="center"/>
    </xf>
    <xf numFmtId="0" fontId="1" fillId="0" borderId="87" xfId="2" applyBorder="1" applyAlignment="1">
      <alignment horizontal="center" vertical="center"/>
    </xf>
    <xf numFmtId="0" fontId="0" fillId="0" borderId="55" xfId="0" applyBorder="1" applyAlignment="1">
      <alignment horizontal="center" vertical="center" wrapText="1"/>
    </xf>
    <xf numFmtId="0" fontId="0" fillId="0" borderId="55" xfId="0" applyBorder="1" applyAlignment="1">
      <alignment horizontal="center" vertical="center"/>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2" xfId="2" applyFont="1" applyBorder="1" applyAlignment="1">
      <alignment horizontal="left" vertical="center"/>
    </xf>
    <xf numFmtId="0" fontId="1" fillId="0" borderId="105" xfId="2" applyFont="1" applyBorder="1" applyAlignment="1">
      <alignment horizontal="left" vertical="center"/>
    </xf>
    <xf numFmtId="0" fontId="0" fillId="0" borderId="104"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2" fillId="3" borderId="78" xfId="0" applyFont="1" applyFill="1" applyBorder="1" applyAlignment="1">
      <alignment horizontal="center"/>
    </xf>
    <xf numFmtId="0" fontId="14" fillId="0" borderId="37" xfId="0" applyFont="1" applyFill="1" applyBorder="1" applyAlignment="1">
      <alignment vertical="center" wrapText="1"/>
    </xf>
    <xf numFmtId="0" fontId="14" fillId="0" borderId="24" xfId="0" applyFont="1" applyFill="1" applyBorder="1" applyAlignment="1">
      <alignment vertical="center" wrapText="1"/>
    </xf>
    <xf numFmtId="0" fontId="14" fillId="0" borderId="69" xfId="3" applyFont="1" applyBorder="1" applyAlignment="1">
      <alignment vertical="center" wrapText="1"/>
    </xf>
    <xf numFmtId="0" fontId="14" fillId="0" borderId="37" xfId="2" applyFont="1" applyFill="1" applyBorder="1" applyAlignment="1">
      <alignment vertical="center" wrapText="1"/>
    </xf>
    <xf numFmtId="0" fontId="14" fillId="0" borderId="24" xfId="2" applyFont="1" applyFill="1" applyBorder="1" applyAlignment="1">
      <alignment vertical="center" wrapText="1"/>
    </xf>
    <xf numFmtId="0" fontId="14" fillId="0" borderId="50" xfId="0" applyFont="1" applyFill="1" applyBorder="1" applyAlignment="1">
      <alignment vertical="center" wrapText="1"/>
    </xf>
    <xf numFmtId="0" fontId="14" fillId="0" borderId="71" xfId="0" applyFont="1" applyFill="1" applyBorder="1" applyAlignment="1">
      <alignment vertical="center" wrapText="1"/>
    </xf>
    <xf numFmtId="0" fontId="14" fillId="0" borderId="33" xfId="0" applyFont="1" applyFill="1" applyBorder="1" applyAlignment="1">
      <alignment vertical="center" wrapText="1"/>
    </xf>
    <xf numFmtId="0" fontId="2" fillId="3" borderId="27" xfId="0" applyFont="1" applyFill="1" applyBorder="1" applyAlignment="1">
      <alignment horizontal="center"/>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04" xfId="2" applyFont="1" applyBorder="1" applyAlignment="1">
      <alignment horizontal="center" vertical="center"/>
    </xf>
    <xf numFmtId="0" fontId="1" fillId="0" borderId="102" xfId="2" applyFont="1" applyBorder="1" applyAlignment="1">
      <alignment horizontal="center" vertical="center"/>
    </xf>
    <xf numFmtId="0" fontId="1" fillId="0" borderId="103" xfId="2" applyFont="1" applyBorder="1" applyAlignment="1">
      <alignment horizontal="center" vertical="center"/>
    </xf>
    <xf numFmtId="0" fontId="1" fillId="0" borderId="104" xfId="2" applyFont="1" applyBorder="1" applyAlignment="1">
      <alignment horizontal="center" vertical="center"/>
    </xf>
    <xf numFmtId="14" fontId="1" fillId="0" borderId="84" xfId="2" applyNumberFormat="1" applyBorder="1" applyAlignment="1">
      <alignment horizontal="center" vertical="center"/>
    </xf>
    <xf numFmtId="14" fontId="1" fillId="0" borderId="85" xfId="2" applyNumberFormat="1" applyBorder="1" applyAlignment="1">
      <alignment horizontal="center" vertical="center"/>
    </xf>
    <xf numFmtId="0" fontId="1" fillId="0" borderId="39" xfId="2" applyFont="1" applyBorder="1" applyAlignment="1">
      <alignment horizontal="left" vertical="center" wrapText="1"/>
    </xf>
    <xf numFmtId="14" fontId="1" fillId="0" borderId="104" xfId="2" applyNumberFormat="1" applyBorder="1" applyAlignment="1">
      <alignment horizontal="center" vertical="center"/>
    </xf>
    <xf numFmtId="14" fontId="1" fillId="0" borderId="105" xfId="2" applyNumberFormat="1" applyBorder="1" applyAlignment="1">
      <alignment horizontal="center" vertical="center"/>
    </xf>
    <xf numFmtId="0" fontId="1" fillId="0" borderId="94" xfId="2" applyFont="1" applyBorder="1" applyAlignment="1">
      <alignment horizontal="center" vertical="center" wrapText="1"/>
    </xf>
    <xf numFmtId="0" fontId="1" fillId="0" borderId="93" xfId="2" applyFont="1" applyBorder="1" applyAlignment="1">
      <alignment horizontal="center" vertical="center" wrapText="1"/>
    </xf>
    <xf numFmtId="0" fontId="1" fillId="0" borderId="86" xfId="2" applyFont="1" applyBorder="1" applyAlignment="1">
      <alignment horizontal="center" vertical="center" wrapText="1"/>
    </xf>
    <xf numFmtId="0" fontId="1" fillId="0" borderId="94" xfId="2" applyFont="1" applyBorder="1" applyAlignment="1">
      <alignment horizontal="center" vertical="center"/>
    </xf>
    <xf numFmtId="0" fontId="1" fillId="0" borderId="93" xfId="2" applyFont="1" applyBorder="1" applyAlignment="1">
      <alignment horizontal="center" vertical="center"/>
    </xf>
    <xf numFmtId="0" fontId="1" fillId="0" borderId="86" xfId="2" applyFont="1"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86" xfId="0" applyFont="1" applyBorder="1" applyAlignment="1">
      <alignment horizontal="center" vertical="center"/>
    </xf>
    <xf numFmtId="0" fontId="0" fillId="0" borderId="39" xfId="2" applyFont="1" applyBorder="1" applyAlignment="1">
      <alignment horizontal="left" vertical="center"/>
    </xf>
    <xf numFmtId="0" fontId="0" fillId="0" borderId="39" xfId="2" applyFont="1" applyBorder="1" applyAlignment="1">
      <alignment horizontal="left" vertical="center" wrapText="1"/>
    </xf>
    <xf numFmtId="0" fontId="1" fillId="0" borderId="111" xfId="2" applyFont="1" applyBorder="1" applyAlignment="1">
      <alignment horizontal="left" vertical="center"/>
    </xf>
    <xf numFmtId="0" fontId="1" fillId="0" borderId="113" xfId="2" applyFont="1" applyBorder="1" applyAlignment="1">
      <alignment horizontal="left" vertical="center"/>
    </xf>
    <xf numFmtId="0" fontId="1" fillId="0" borderId="50" xfId="0" applyFont="1" applyBorder="1" applyAlignment="1">
      <alignment horizontal="center" vertical="center"/>
    </xf>
    <xf numFmtId="0" fontId="1" fillId="0" borderId="71" xfId="0" applyFont="1" applyBorder="1" applyAlignment="1">
      <alignment horizontal="center" vertical="center"/>
    </xf>
    <xf numFmtId="0" fontId="1" fillId="0" borderId="32" xfId="0" applyFont="1" applyBorder="1" applyAlignment="1">
      <alignment horizontal="center" vertical="center"/>
    </xf>
    <xf numFmtId="0" fontId="1" fillId="0" borderId="98" xfId="2" applyFont="1" applyBorder="1" applyAlignment="1">
      <alignment horizontal="left" vertical="center"/>
    </xf>
    <xf numFmtId="0" fontId="1" fillId="0" borderId="100" xfId="2" applyFont="1" applyBorder="1" applyAlignment="1">
      <alignment horizontal="left" vertical="center"/>
    </xf>
    <xf numFmtId="0" fontId="1" fillId="0" borderId="72" xfId="0" applyFont="1" applyBorder="1" applyAlignment="1"/>
    <xf numFmtId="0" fontId="1" fillId="0" borderId="10" xfId="0" quotePrefix="1" applyFont="1" applyBorder="1" applyAlignment="1">
      <alignment horizontal="center" vertical="center" wrapText="1"/>
    </xf>
    <xf numFmtId="0" fontId="0" fillId="0" borderId="67" xfId="0" applyBorder="1" applyAlignment="1">
      <alignment horizontal="center" vertical="center" wrapText="1"/>
    </xf>
    <xf numFmtId="0" fontId="0" fillId="0" borderId="27" xfId="0"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86"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wrapText="1"/>
    </xf>
    <xf numFmtId="0" fontId="0" fillId="0" borderId="71" xfId="0" applyBorder="1" applyAlignment="1">
      <alignment horizontal="center" vertical="center" wrapText="1"/>
    </xf>
    <xf numFmtId="0" fontId="0" fillId="0" borderId="32" xfId="0" applyBorder="1" applyAlignment="1">
      <alignment horizontal="center" vertical="center" wrapText="1"/>
    </xf>
    <xf numFmtId="0" fontId="1" fillId="0" borderId="56" xfId="0" applyFont="1" applyBorder="1" applyAlignment="1">
      <alignment horizontal="center" vertical="center"/>
    </xf>
    <xf numFmtId="0" fontId="0" fillId="0" borderId="57" xfId="0"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14" fontId="1" fillId="0" borderId="72" xfId="0" applyNumberFormat="1" applyFont="1" applyBorder="1" applyAlignment="1">
      <alignment horizontal="center" vertical="center"/>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44" xfId="0" applyFont="1" applyBorder="1" applyAlignment="1">
      <alignment horizontal="center" vertical="center" wrapText="1"/>
    </xf>
    <xf numFmtId="0" fontId="26" fillId="0" borderId="37" xfId="8" applyFont="1" applyBorder="1" applyAlignment="1">
      <alignment vertical="center" wrapText="1"/>
    </xf>
    <xf numFmtId="0" fontId="25" fillId="0" borderId="37" xfId="8" applyFont="1" applyBorder="1" applyAlignment="1">
      <alignment vertical="center" wrapText="1"/>
    </xf>
    <xf numFmtId="0" fontId="1" fillId="0" borderId="115" xfId="5" applyFont="1" applyBorder="1"/>
    <xf numFmtId="0" fontId="1" fillId="0" borderId="114" xfId="5" applyFont="1" applyBorder="1"/>
    <xf numFmtId="0" fontId="1" fillId="0" borderId="116" xfId="5" applyFont="1" applyBorder="1"/>
    <xf numFmtId="0" fontId="27" fillId="0" borderId="37" xfId="2" applyFont="1" applyFill="1" applyBorder="1" applyAlignment="1">
      <alignment vertical="center" wrapText="1"/>
    </xf>
    <xf numFmtId="0" fontId="27" fillId="0" borderId="24" xfId="2" applyFont="1" applyFill="1" applyBorder="1" applyAlignment="1">
      <alignment vertical="center" wrapText="1"/>
    </xf>
    <xf numFmtId="0" fontId="0" fillId="0" borderId="50" xfId="0" applyFont="1" applyBorder="1" applyAlignment="1">
      <alignment horizontal="center" vertical="center"/>
    </xf>
    <xf numFmtId="0" fontId="0" fillId="0" borderId="112" xfId="0" applyFont="1" applyBorder="1" applyAlignment="1">
      <alignment horizontal="center" vertical="center"/>
    </xf>
    <xf numFmtId="0" fontId="1" fillId="0" borderId="111" xfId="0" applyFont="1" applyBorder="1" applyAlignment="1">
      <alignment horizontal="center" vertical="center"/>
    </xf>
    <xf numFmtId="0" fontId="1" fillId="0" borderId="109" xfId="0" applyFont="1" applyBorder="1" applyAlignment="1">
      <alignment horizontal="center" vertical="center"/>
    </xf>
    <xf numFmtId="14" fontId="1" fillId="0" borderId="112" xfId="2" applyNumberFormat="1" applyBorder="1" applyAlignment="1">
      <alignment horizontal="center" vertical="center"/>
    </xf>
    <xf numFmtId="14" fontId="1" fillId="0" borderId="113" xfId="2" applyNumberFormat="1" applyBorder="1" applyAlignment="1">
      <alignment horizontal="center" vertical="center"/>
    </xf>
    <xf numFmtId="14" fontId="0" fillId="0" borderId="72" xfId="0" applyNumberFormat="1" applyBorder="1" applyAlignment="1">
      <alignment horizontal="center" vertical="center"/>
    </xf>
    <xf numFmtId="14" fontId="0" fillId="0" borderId="45" xfId="0" applyNumberFormat="1" applyBorder="1" applyAlignment="1">
      <alignment horizontal="center" vertical="center"/>
    </xf>
    <xf numFmtId="14" fontId="0" fillId="0" borderId="50" xfId="0" applyNumberFormat="1" applyBorder="1" applyAlignment="1">
      <alignment horizontal="center" vertical="center"/>
    </xf>
    <xf numFmtId="14" fontId="0" fillId="0" borderId="33" xfId="0" applyNumberFormat="1" applyBorder="1" applyAlignment="1">
      <alignment horizontal="center" vertical="center"/>
    </xf>
    <xf numFmtId="14" fontId="1" fillId="0" borderId="50" xfId="0" applyNumberFormat="1" applyFont="1" applyBorder="1" applyAlignment="1">
      <alignment horizontal="center" vertical="center"/>
    </xf>
    <xf numFmtId="14" fontId="1" fillId="0" borderId="33" xfId="0" applyNumberFormat="1" applyFont="1" applyBorder="1" applyAlignment="1">
      <alignment horizontal="center" vertical="center"/>
    </xf>
    <xf numFmtId="14" fontId="1" fillId="0" borderId="45" xfId="0" applyNumberFormat="1" applyFont="1" applyBorder="1" applyAlignment="1">
      <alignment horizontal="center" vertical="center"/>
    </xf>
    <xf numFmtId="14" fontId="0" fillId="0" borderId="112" xfId="0" applyNumberFormat="1" applyBorder="1" applyAlignment="1">
      <alignment horizontal="center" vertical="center"/>
    </xf>
    <xf numFmtId="14" fontId="0" fillId="0" borderId="113" xfId="0" applyNumberFormat="1" applyBorder="1" applyAlignment="1">
      <alignment horizontal="center" vertical="center"/>
    </xf>
    <xf numFmtId="15" fontId="0" fillId="0" borderId="72" xfId="0" applyNumberFormat="1" applyBorder="1" applyAlignment="1">
      <alignment horizontal="center"/>
    </xf>
    <xf numFmtId="15" fontId="0" fillId="0" borderId="45" xfId="0" applyNumberFormat="1" applyBorder="1" applyAlignment="1">
      <alignment horizontal="center"/>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27" fillId="0" borderId="101" xfId="2" applyFont="1" applyFill="1" applyBorder="1"/>
    <xf numFmtId="0" fontId="27" fillId="0" borderId="114" xfId="2" applyFont="1" applyFill="1" applyBorder="1"/>
    <xf numFmtId="0" fontId="27" fillId="0" borderId="97" xfId="2" applyFont="1" applyFill="1" applyBorder="1"/>
    <xf numFmtId="0" fontId="27" fillId="0" borderId="115" xfId="2" applyFont="1" applyFill="1" applyBorder="1"/>
    <xf numFmtId="0" fontId="27" fillId="0" borderId="116" xfId="2" applyFont="1" applyFill="1" applyBorder="1"/>
    <xf numFmtId="0" fontId="27" fillId="0" borderId="113" xfId="0" applyFont="1" applyBorder="1"/>
    <xf numFmtId="0" fontId="27" fillId="0" borderId="118" xfId="0" applyFont="1" applyBorder="1"/>
    <xf numFmtId="165" fontId="27" fillId="0" borderId="118" xfId="0" applyNumberFormat="1" applyFont="1" applyBorder="1"/>
    <xf numFmtId="0" fontId="1" fillId="0" borderId="37" xfId="2" applyFont="1" applyFill="1" applyBorder="1" applyAlignment="1">
      <alignment vertical="center" wrapText="1"/>
    </xf>
    <xf numFmtId="0" fontId="1" fillId="0" borderId="5" xfId="0" applyFont="1" applyBorder="1"/>
    <xf numFmtId="0" fontId="1" fillId="0" borderId="113" xfId="2" applyFont="1" applyFill="1" applyBorder="1" applyAlignment="1">
      <alignment vertical="center"/>
    </xf>
    <xf numFmtId="0" fontId="1" fillId="0" borderId="111" xfId="2" applyFont="1" applyFill="1" applyBorder="1" applyAlignment="1">
      <alignment vertical="center"/>
    </xf>
    <xf numFmtId="0" fontId="1" fillId="0" borderId="80" xfId="0" applyFont="1" applyBorder="1"/>
    <xf numFmtId="0" fontId="1" fillId="0" borderId="112" xfId="2" applyFont="1" applyFill="1" applyBorder="1" applyAlignment="1">
      <alignment vertical="center" wrapText="1"/>
    </xf>
    <xf numFmtId="0" fontId="19" fillId="0" borderId="37" xfId="7" applyFont="1" applyBorder="1" applyAlignment="1" applyProtection="1">
      <alignment vertical="center" wrapText="1"/>
    </xf>
    <xf numFmtId="165" fontId="1" fillId="0" borderId="80" xfId="0" applyNumberFormat="1" applyFont="1" applyBorder="1"/>
    <xf numFmtId="0" fontId="1" fillId="0" borderId="79" xfId="0" applyFont="1" applyBorder="1"/>
    <xf numFmtId="0" fontId="1" fillId="0" borderId="117" xfId="0" applyFont="1" applyBorder="1"/>
    <xf numFmtId="0" fontId="1" fillId="0" borderId="120" xfId="2" applyFont="1" applyBorder="1"/>
    <xf numFmtId="0" fontId="1" fillId="0" borderId="118" xfId="2" applyFont="1" applyBorder="1"/>
    <xf numFmtId="0" fontId="1" fillId="0" borderId="4" xfId="2" applyFont="1" applyBorder="1"/>
    <xf numFmtId="0" fontId="1" fillId="0" borderId="121" xfId="2" applyFont="1" applyBorder="1"/>
    <xf numFmtId="0" fontId="1" fillId="0" borderId="119" xfId="2" applyFont="1" applyFill="1" applyBorder="1"/>
    <xf numFmtId="0" fontId="1" fillId="0" borderId="123" xfId="2" applyFont="1" applyBorder="1"/>
    <xf numFmtId="0" fontId="1" fillId="0" borderId="124" xfId="2" applyFont="1" applyBorder="1"/>
    <xf numFmtId="165" fontId="1" fillId="0" borderId="124" xfId="2" applyNumberFormat="1" applyFont="1" applyBorder="1"/>
    <xf numFmtId="0" fontId="1" fillId="0" borderId="122" xfId="2" applyFont="1" applyBorder="1"/>
  </cellXfs>
  <cellStyles count="9">
    <cellStyle name="Explanatory Text 2" xfId="7"/>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54">
    <dxf>
      <fill>
        <patternFill>
          <bgColor indexed="11"/>
        </patternFill>
      </fill>
    </dxf>
    <dxf>
      <fill>
        <patternFill>
          <bgColor indexed="11"/>
        </patternFill>
      </fill>
    </dxf>
    <dxf>
      <fill>
        <patternFill>
          <bgColor indexed="11"/>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prc.qmul.ac.uk/~lloyd/gridpp/uktest.html" TargetMode="External"/><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showGridLines="0" topLeftCell="B1" zoomScale="75" zoomScaleNormal="75" workbookViewId="0">
      <selection activeCell="AA15" sqref="AA15"/>
    </sheetView>
  </sheetViews>
  <sheetFormatPr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5703125" style="81" customWidth="1"/>
    <col min="7" max="21" width="8.7109375" customWidth="1"/>
    <col min="22" max="24" width="8.7109375" style="170"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280" t="s">
        <v>27</v>
      </c>
      <c r="I2" s="281"/>
      <c r="J2" s="282"/>
    </row>
    <row r="3" spans="1:36" x14ac:dyDescent="0.2">
      <c r="A3" s="21" t="s">
        <v>34</v>
      </c>
      <c r="B3" s="136" t="s">
        <v>137</v>
      </c>
      <c r="G3" s="38"/>
      <c r="H3" s="283" t="s">
        <v>70</v>
      </c>
      <c r="I3" s="284"/>
      <c r="J3" s="283"/>
    </row>
    <row r="4" spans="1:36" x14ac:dyDescent="0.2">
      <c r="A4" s="21" t="s">
        <v>21</v>
      </c>
      <c r="B4" s="136" t="s">
        <v>241</v>
      </c>
      <c r="G4" s="27"/>
      <c r="H4" s="285" t="s">
        <v>28</v>
      </c>
      <c r="I4" s="284"/>
      <c r="J4" s="283"/>
    </row>
    <row r="5" spans="1:36" ht="13.5" thickBot="1" x14ac:dyDescent="0.25">
      <c r="A5" s="22" t="s">
        <v>25</v>
      </c>
      <c r="B5" s="142" t="s">
        <v>138</v>
      </c>
      <c r="G5" s="28"/>
      <c r="H5" s="285" t="s">
        <v>31</v>
      </c>
      <c r="I5" s="284"/>
      <c r="J5" s="283"/>
    </row>
    <row r="6" spans="1:36" ht="13.5" thickBot="1" x14ac:dyDescent="0.25">
      <c r="A6" s="33"/>
      <c r="B6" s="33"/>
      <c r="G6" s="25"/>
      <c r="H6" s="290" t="s">
        <v>29</v>
      </c>
      <c r="I6" s="290"/>
      <c r="J6" s="291"/>
      <c r="AJ6" s="80"/>
    </row>
    <row r="8" spans="1:36" ht="13.5" thickBot="1" x14ac:dyDescent="0.25"/>
    <row r="9" spans="1:36" ht="13.5" thickBot="1" x14ac:dyDescent="0.25">
      <c r="A9" s="274" t="s">
        <v>22</v>
      </c>
      <c r="B9" s="276" t="s">
        <v>23</v>
      </c>
      <c r="C9" s="278" t="s">
        <v>26</v>
      </c>
      <c r="D9" s="286" t="str">
        <f>Resources!A11</f>
        <v>EFDA JET</v>
      </c>
      <c r="E9" s="287"/>
      <c r="F9" s="288"/>
      <c r="G9" s="286" t="str">
        <f>Resources!A12</f>
        <v>Birmingham</v>
      </c>
      <c r="H9" s="287"/>
      <c r="I9" s="288"/>
      <c r="J9" s="286" t="str">
        <f>Resources!A13</f>
        <v>Bristol</v>
      </c>
      <c r="K9" s="287"/>
      <c r="L9" s="288"/>
      <c r="M9" s="286" t="str">
        <f>Resources!A14</f>
        <v>Cambridge</v>
      </c>
      <c r="N9" s="287"/>
      <c r="O9" s="288"/>
      <c r="P9" s="286" t="str">
        <f>Resources!A15</f>
        <v>Oxford</v>
      </c>
      <c r="Q9" s="287"/>
      <c r="R9" s="288"/>
      <c r="S9" s="286" t="str">
        <f>Resources!A16</f>
        <v>RALPP</v>
      </c>
      <c r="T9" s="287"/>
      <c r="U9" s="288"/>
      <c r="V9" s="292" t="s">
        <v>158</v>
      </c>
      <c r="W9" s="293"/>
      <c r="X9" s="294"/>
      <c r="Y9" s="286" t="s">
        <v>35</v>
      </c>
      <c r="Z9" s="287"/>
      <c r="AA9" s="288"/>
      <c r="AB9" s="274" t="s">
        <v>71</v>
      </c>
    </row>
    <row r="10" spans="1:36" ht="13.5" thickBot="1" x14ac:dyDescent="0.25">
      <c r="A10" s="275"/>
      <c r="B10" s="277"/>
      <c r="C10" s="279"/>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9" t="s">
        <v>74</v>
      </c>
      <c r="Z10" s="40" t="s">
        <v>73</v>
      </c>
      <c r="AA10" s="40" t="s">
        <v>72</v>
      </c>
      <c r="AB10" s="289"/>
    </row>
    <row r="11" spans="1:36" ht="26.25" thickBot="1" x14ac:dyDescent="0.25">
      <c r="A11" s="143" t="s">
        <v>117</v>
      </c>
      <c r="B11" s="41" t="s">
        <v>75</v>
      </c>
      <c r="C11" s="82">
        <v>1</v>
      </c>
      <c r="D11" s="75">
        <v>0.25</v>
      </c>
      <c r="E11" s="75">
        <v>0.25</v>
      </c>
      <c r="F11" s="75">
        <f>Resources!G24</f>
        <v>0.21428571428571427</v>
      </c>
      <c r="G11" s="75">
        <v>1.6802168021680217</v>
      </c>
      <c r="H11" s="75">
        <v>1.6802168021680217</v>
      </c>
      <c r="I11" s="75">
        <f>Resources!G25</f>
        <v>1.4027149321266967</v>
      </c>
      <c r="J11" s="75">
        <v>1.1818181818181819</v>
      </c>
      <c r="K11" s="75">
        <v>2.202020202020202</v>
      </c>
      <c r="L11" s="75">
        <f>Resources!G26</f>
        <v>2.0566037735849059</v>
      </c>
      <c r="M11" s="75">
        <v>2.5925925925925926</v>
      </c>
      <c r="N11" s="75">
        <v>2.5925925925925926</v>
      </c>
      <c r="O11" s="75">
        <f>Resources!G27</f>
        <v>2.3972602739726026</v>
      </c>
      <c r="P11" s="75">
        <v>2.8824833702882482</v>
      </c>
      <c r="Q11" s="75">
        <v>2.8824833702882482</v>
      </c>
      <c r="R11" s="75">
        <f>Resources!G28</f>
        <v>2.6639344262295084</v>
      </c>
      <c r="S11" s="75">
        <v>2.9194630872483223</v>
      </c>
      <c r="T11" s="75">
        <v>2.9194630872483223</v>
      </c>
      <c r="U11" s="75">
        <f>Resources!G29</f>
        <v>2.779552715654952</v>
      </c>
      <c r="V11" s="75">
        <v>5.833333333333333</v>
      </c>
      <c r="W11" s="75">
        <v>5.833333333333333</v>
      </c>
      <c r="X11" s="75">
        <f>Resources!G30</f>
        <v>5.384615384615385</v>
      </c>
      <c r="Y11" s="75">
        <v>2.5780773143438456</v>
      </c>
      <c r="Z11" s="75">
        <v>2.6294506612410986</v>
      </c>
      <c r="AA11" s="75">
        <f>Resources!G31</f>
        <v>2.4145259224661375</v>
      </c>
      <c r="AB11" s="3"/>
    </row>
    <row r="12" spans="1:36" ht="20.100000000000001" customHeight="1" thickBot="1" x14ac:dyDescent="0.25">
      <c r="A12" s="143" t="s">
        <v>118</v>
      </c>
      <c r="B12" s="41" t="s">
        <v>76</v>
      </c>
      <c r="C12" s="83">
        <v>1</v>
      </c>
      <c r="D12" s="75">
        <v>8.2803738317757016</v>
      </c>
      <c r="E12" s="75">
        <v>8.2803738317757016</v>
      </c>
      <c r="F12" s="75">
        <f>Resources!F24</f>
        <v>6.3060498220640566</v>
      </c>
      <c r="G12" s="75">
        <v>2.8134715025906734</v>
      </c>
      <c r="H12" s="75">
        <v>2.8134715025906734</v>
      </c>
      <c r="I12" s="75">
        <f>Resources!F25</f>
        <v>2.4848786311181854</v>
      </c>
      <c r="J12" s="75">
        <v>6.7817589576547235</v>
      </c>
      <c r="K12" s="75">
        <v>6.7817589576547235</v>
      </c>
      <c r="L12" s="75">
        <f>Resources!F26</f>
        <v>5.2682186234817809</v>
      </c>
      <c r="M12" s="75">
        <v>2.857471264367816</v>
      </c>
      <c r="N12" s="75">
        <v>2.857471264367816</v>
      </c>
      <c r="O12" s="75">
        <f>Resources!F27</f>
        <v>2.1235763097949887</v>
      </c>
      <c r="P12" s="75">
        <v>3.0704999084416773</v>
      </c>
      <c r="Q12" s="75">
        <v>3.0704999084416773</v>
      </c>
      <c r="R12" s="75">
        <f>Resources!F28</f>
        <v>2.3409186095211503</v>
      </c>
      <c r="S12" s="75">
        <v>4.4226651118414075</v>
      </c>
      <c r="T12" s="75">
        <v>4.4226651118414075</v>
      </c>
      <c r="U12" s="75">
        <f>Resources!F29</f>
        <v>3.3460859801090792</v>
      </c>
      <c r="V12" s="75">
        <v>20.176734693877549</v>
      </c>
      <c r="W12" s="75">
        <v>20.176734693877549</v>
      </c>
      <c r="X12" s="75">
        <f>Resources!F30</f>
        <v>15.210153846153846</v>
      </c>
      <c r="Y12" s="75">
        <v>3.9521601067378254</v>
      </c>
      <c r="Z12" s="75">
        <v>3.9521601067378254</v>
      </c>
      <c r="AA12" s="75">
        <f>Resources!F31</f>
        <v>3.0855666666666668</v>
      </c>
      <c r="AB12" s="5"/>
    </row>
    <row r="13" spans="1:36" ht="26.25" thickBot="1" x14ac:dyDescent="0.25">
      <c r="A13" s="143" t="s">
        <v>119</v>
      </c>
      <c r="B13" s="41" t="s">
        <v>77</v>
      </c>
      <c r="C13" s="83" t="s">
        <v>82</v>
      </c>
      <c r="D13" s="76">
        <v>0.94</v>
      </c>
      <c r="E13" s="76">
        <v>0.94</v>
      </c>
      <c r="F13" s="76">
        <v>1</v>
      </c>
      <c r="G13" s="76">
        <v>1</v>
      </c>
      <c r="H13" s="76">
        <v>1</v>
      </c>
      <c r="I13" s="75">
        <v>1</v>
      </c>
      <c r="J13" s="76">
        <v>1</v>
      </c>
      <c r="K13" s="76">
        <v>1</v>
      </c>
      <c r="L13" s="75">
        <v>1</v>
      </c>
      <c r="M13" s="75">
        <v>1</v>
      </c>
      <c r="N13" s="75">
        <v>1</v>
      </c>
      <c r="O13" s="75">
        <v>1</v>
      </c>
      <c r="P13" s="75">
        <v>1</v>
      </c>
      <c r="Q13" s="75">
        <v>1</v>
      </c>
      <c r="R13" s="75">
        <v>0.99</v>
      </c>
      <c r="S13" s="75">
        <v>0.99</v>
      </c>
      <c r="T13" s="75">
        <v>0.99</v>
      </c>
      <c r="U13" s="75">
        <v>1</v>
      </c>
      <c r="V13" s="75">
        <v>0.82</v>
      </c>
      <c r="W13" s="75">
        <v>0.82</v>
      </c>
      <c r="X13" s="75">
        <v>0.96</v>
      </c>
      <c r="Y13" s="75">
        <v>0.9642857142857143</v>
      </c>
      <c r="Z13" s="75">
        <v>0.9642857142857143</v>
      </c>
      <c r="AA13" s="75">
        <f>AVERAGE(F13,I13,L13,O13,R13,U13,X13)</f>
        <v>0.99285714285714288</v>
      </c>
      <c r="AB13" s="5"/>
    </row>
    <row r="14" spans="1:36" ht="26.25" thickBot="1" x14ac:dyDescent="0.25">
      <c r="A14" s="143" t="s">
        <v>120</v>
      </c>
      <c r="B14" s="41" t="s">
        <v>78</v>
      </c>
      <c r="C14" s="83" t="s">
        <v>82</v>
      </c>
      <c r="D14" s="76">
        <v>0.94</v>
      </c>
      <c r="E14" s="76">
        <v>0.94</v>
      </c>
      <c r="F14" s="76">
        <v>1</v>
      </c>
      <c r="G14" s="76">
        <v>1</v>
      </c>
      <c r="H14" s="76">
        <v>1</v>
      </c>
      <c r="I14" s="75">
        <v>1</v>
      </c>
      <c r="J14" s="76">
        <v>1</v>
      </c>
      <c r="K14" s="76">
        <v>1</v>
      </c>
      <c r="L14" s="75">
        <v>1</v>
      </c>
      <c r="M14" s="75">
        <v>1</v>
      </c>
      <c r="N14" s="75">
        <v>1</v>
      </c>
      <c r="O14" s="75">
        <v>1</v>
      </c>
      <c r="P14" s="75">
        <v>1</v>
      </c>
      <c r="Q14" s="75">
        <v>1</v>
      </c>
      <c r="R14" s="75">
        <v>0.99</v>
      </c>
      <c r="S14" s="75">
        <v>0.99</v>
      </c>
      <c r="T14" s="75">
        <v>0.99</v>
      </c>
      <c r="U14" s="75">
        <v>1</v>
      </c>
      <c r="V14" s="75">
        <v>0.82</v>
      </c>
      <c r="W14" s="75">
        <v>0.82</v>
      </c>
      <c r="X14" s="75">
        <v>0.96</v>
      </c>
      <c r="Y14" s="75">
        <v>0.9642857142857143</v>
      </c>
      <c r="Z14" s="75">
        <v>0.9642857142857143</v>
      </c>
      <c r="AA14" s="75">
        <f>AVERAGE(F14,I14,L14,O14,R14,U14,X14)</f>
        <v>0.99285714285714288</v>
      </c>
      <c r="AB14" s="5"/>
    </row>
    <row r="15" spans="1:36" ht="25.5" x14ac:dyDescent="0.2">
      <c r="A15" s="143" t="s">
        <v>121</v>
      </c>
      <c r="B15" s="41" t="s">
        <v>79</v>
      </c>
      <c r="C15" s="83" t="s">
        <v>82</v>
      </c>
      <c r="D15" s="192" t="s">
        <v>108</v>
      </c>
      <c r="E15" s="192" t="s">
        <v>108</v>
      </c>
      <c r="F15" s="192" t="s">
        <v>108</v>
      </c>
      <c r="G15" s="75">
        <v>0.67</v>
      </c>
      <c r="H15" s="75">
        <v>0.67</v>
      </c>
      <c r="I15" s="193"/>
      <c r="J15" s="75"/>
      <c r="K15" s="75"/>
      <c r="L15" s="156"/>
      <c r="M15" s="75">
        <v>0.98</v>
      </c>
      <c r="N15" s="75">
        <v>0.98</v>
      </c>
      <c r="O15" s="75"/>
      <c r="P15" s="75">
        <v>0.72</v>
      </c>
      <c r="Q15" s="75">
        <v>0.72</v>
      </c>
      <c r="R15" s="75"/>
      <c r="S15" s="75">
        <v>1</v>
      </c>
      <c r="T15" s="75">
        <v>1</v>
      </c>
      <c r="U15" s="75"/>
      <c r="V15" s="75">
        <v>0.97</v>
      </c>
      <c r="W15" s="75">
        <v>0.97</v>
      </c>
      <c r="X15" s="75"/>
      <c r="Y15" s="75">
        <v>0.84250000000000003</v>
      </c>
      <c r="Z15" s="75">
        <v>0.84250000000000003</v>
      </c>
      <c r="AA15" s="75"/>
      <c r="AB15" s="168" t="s">
        <v>214</v>
      </c>
    </row>
    <row r="16" spans="1:36" ht="24" customHeight="1" x14ac:dyDescent="0.2">
      <c r="A16" s="143" t="s">
        <v>122</v>
      </c>
      <c r="B16" s="41" t="s">
        <v>80</v>
      </c>
      <c r="C16" s="83">
        <v>0.5</v>
      </c>
      <c r="D16" s="76">
        <v>2.5991764902600117E-2</v>
      </c>
      <c r="E16" s="76">
        <v>7.72662251217556E-2</v>
      </c>
      <c r="F16" s="76">
        <f>Resources!O24</f>
        <v>7.3225414662871718E-2</v>
      </c>
      <c r="G16" s="76">
        <v>0.88384489461837523</v>
      </c>
      <c r="H16" s="76">
        <v>0.91699464759757821</v>
      </c>
      <c r="I16" s="76">
        <f>Resources!O25</f>
        <v>0.89529322035275105</v>
      </c>
      <c r="J16" s="76">
        <v>0.1915654463300957</v>
      </c>
      <c r="K16" s="76">
        <v>0.16797651595922489</v>
      </c>
      <c r="L16" s="76">
        <f>Resources!O26</f>
        <v>0.19302040262289605</v>
      </c>
      <c r="M16" s="76">
        <v>0.59243268476306821</v>
      </c>
      <c r="N16" s="76">
        <v>0.41391794046661301</v>
      </c>
      <c r="O16" s="76">
        <f>Resources!O27</f>
        <v>0.48526288277153995</v>
      </c>
      <c r="P16" s="76">
        <v>0.6886034024243709</v>
      </c>
      <c r="Q16" s="76">
        <v>0.63947616076671421</v>
      </c>
      <c r="R16" s="76">
        <f>Resources!O28</f>
        <v>0.66010817274449607</v>
      </c>
      <c r="S16" s="76">
        <v>0.38595577288259281</v>
      </c>
      <c r="T16" s="76">
        <v>0.49644587057995815</v>
      </c>
      <c r="U16" s="76">
        <f>Resources!O29</f>
        <v>0.68441029371457274</v>
      </c>
      <c r="V16" s="76">
        <v>0.54538653516057267</v>
      </c>
      <c r="W16" s="76">
        <v>0.62540620897386623</v>
      </c>
      <c r="X16" s="76">
        <f>Resources!O30</f>
        <v>0.65604095369020932</v>
      </c>
      <c r="Y16" s="76">
        <v>0.49529854635154485</v>
      </c>
      <c r="Z16" s="76">
        <v>0.53510775955397138</v>
      </c>
      <c r="AA16" s="76">
        <f>Resources!O31</f>
        <v>0.63072299352019157</v>
      </c>
      <c r="AB16" s="137"/>
    </row>
    <row r="17" spans="1:28" ht="20.100000000000001" customHeight="1" x14ac:dyDescent="0.2">
      <c r="A17" s="143" t="s">
        <v>123</v>
      </c>
      <c r="B17" s="41" t="s">
        <v>81</v>
      </c>
      <c r="C17" s="83">
        <v>0.5</v>
      </c>
      <c r="D17" s="76">
        <v>1.9686899088704957E-2</v>
      </c>
      <c r="E17" s="76">
        <v>7.3871951975789454E-2</v>
      </c>
      <c r="F17" s="76">
        <f>Resources!N24</f>
        <v>4.7926481172506301E-2</v>
      </c>
      <c r="G17" s="76">
        <v>0.82926234345483285</v>
      </c>
      <c r="H17" s="76">
        <v>0.86170614023124237</v>
      </c>
      <c r="I17" s="76">
        <f>Resources!N25</f>
        <v>0.82256748257307011</v>
      </c>
      <c r="J17" s="76">
        <v>0.17569182054292526</v>
      </c>
      <c r="K17" s="76">
        <v>0.12609793344663661</v>
      </c>
      <c r="L17" s="76">
        <f>Resources!N26</f>
        <v>0.17058691475587853</v>
      </c>
      <c r="M17" s="76">
        <v>0.7272061817784532</v>
      </c>
      <c r="N17" s="76">
        <v>0.77512850964178392</v>
      </c>
      <c r="O17" s="76">
        <f>Resources!N27</f>
        <v>0.70401106097527799</v>
      </c>
      <c r="P17" s="76">
        <v>0.67428578686033358</v>
      </c>
      <c r="Q17" s="76">
        <v>0.74280506389285017</v>
      </c>
      <c r="R17" s="76">
        <f>Resources!N28</f>
        <v>0.6893563222563337</v>
      </c>
      <c r="S17" s="76">
        <v>0.36423407755414755</v>
      </c>
      <c r="T17" s="76">
        <v>0.66147520911537305</v>
      </c>
      <c r="U17" s="76">
        <f>Resources!N29</f>
        <v>0.72511230242641334</v>
      </c>
      <c r="V17" s="76">
        <v>0.60122530233589644</v>
      </c>
      <c r="W17" s="76">
        <v>1.1311755156959777</v>
      </c>
      <c r="X17" s="76">
        <f>Resources!N30</f>
        <v>1.1438718693168943</v>
      </c>
      <c r="Y17" s="76">
        <v>0.47964094775796023</v>
      </c>
      <c r="Z17" s="76">
        <v>0.64574869098214338</v>
      </c>
      <c r="AA17" s="76">
        <f>Resources!N31</f>
        <v>0.66203089974286278</v>
      </c>
      <c r="AB17" s="138"/>
    </row>
    <row r="18" spans="1:28" x14ac:dyDescent="0.2">
      <c r="W18" s="210" t="s">
        <v>204</v>
      </c>
    </row>
    <row r="24" spans="1:28" x14ac:dyDescent="0.2">
      <c r="A24" t="s">
        <v>145</v>
      </c>
      <c r="B24" s="126" t="s">
        <v>157</v>
      </c>
    </row>
    <row r="25" spans="1:28" x14ac:dyDescent="0.2">
      <c r="A25" t="s">
        <v>121</v>
      </c>
      <c r="B25" s="126" t="s">
        <v>105</v>
      </c>
    </row>
    <row r="26" spans="1:28" x14ac:dyDescent="0.2">
      <c r="B26" s="126"/>
    </row>
  </sheetData>
  <mergeCells count="17">
    <mergeCell ref="AB9:AB10"/>
    <mergeCell ref="H6:J6"/>
    <mergeCell ref="G9:I9"/>
    <mergeCell ref="J9:L9"/>
    <mergeCell ref="Y9:AA9"/>
    <mergeCell ref="M9:O9"/>
    <mergeCell ref="P9:R9"/>
    <mergeCell ref="S9:U9"/>
    <mergeCell ref="V9:X9"/>
    <mergeCell ref="A9:A10"/>
    <mergeCell ref="B9:B10"/>
    <mergeCell ref="C9:C10"/>
    <mergeCell ref="H2:J2"/>
    <mergeCell ref="H3:J3"/>
    <mergeCell ref="H4:J4"/>
    <mergeCell ref="H5:J5"/>
    <mergeCell ref="D9:F9"/>
  </mergeCells>
  <phoneticPr fontId="3" type="noConversion"/>
  <conditionalFormatting sqref="M15:N15 Y11:AA12 G11:I12 L11:U12">
    <cfRule type="cellIs" dxfId="153" priority="78" stopIfTrue="1" operator="greaterThanOrEqual">
      <formula>1</formula>
    </cfRule>
    <cfRule type="cellIs" dxfId="152" priority="79" stopIfTrue="1" operator="greaterThanOrEqual">
      <formula>0.95</formula>
    </cfRule>
    <cfRule type="cellIs" dxfId="151" priority="80" stopIfTrue="1" operator="lessThan">
      <formula>0.95</formula>
    </cfRule>
  </conditionalFormatting>
  <conditionalFormatting sqref="M13:N14 O13:U15 G13:I15 L13:L15 Y13:AA15">
    <cfRule type="cellIs" dxfId="150" priority="81" stopIfTrue="1" operator="greaterThanOrEqual">
      <formula>0.95</formula>
    </cfRule>
    <cfRule type="cellIs" dxfId="149" priority="82" stopIfTrue="1" operator="greaterThanOrEqual">
      <formula>0.9</formula>
    </cfRule>
    <cfRule type="cellIs" dxfId="148" priority="83" stopIfTrue="1" operator="lessThan">
      <formula>0.9</formula>
    </cfRule>
  </conditionalFormatting>
  <conditionalFormatting sqref="Y16:AA17 G16:I17 L16:U17">
    <cfRule type="cellIs" dxfId="147" priority="84" stopIfTrue="1" operator="greaterThanOrEqual">
      <formula>0.5</formula>
    </cfRule>
    <cfRule type="cellIs" dxfId="146" priority="85" stopIfTrue="1" operator="greaterThanOrEqual">
      <formula>0.4</formula>
    </cfRule>
    <cfRule type="cellIs" dxfId="145" priority="86" stopIfTrue="1" operator="lessThan">
      <formula>0.4</formula>
    </cfRule>
  </conditionalFormatting>
  <conditionalFormatting sqref="M15">
    <cfRule type="cellIs" dxfId="144" priority="55" stopIfTrue="1" operator="greaterThanOrEqual">
      <formula>0.95</formula>
    </cfRule>
    <cfRule type="cellIs" dxfId="143" priority="56" stopIfTrue="1" operator="greaterThanOrEqual">
      <formula>0.9</formula>
    </cfRule>
    <cfRule type="cellIs" dxfId="142" priority="57" stopIfTrue="1" operator="lessThan">
      <formula>0.9</formula>
    </cfRule>
  </conditionalFormatting>
  <conditionalFormatting sqref="N15">
    <cfRule type="cellIs" dxfId="141" priority="52" stopIfTrue="1" operator="greaterThanOrEqual">
      <formula>0.95</formula>
    </cfRule>
    <cfRule type="cellIs" dxfId="140" priority="53" stopIfTrue="1" operator="greaterThanOrEqual">
      <formula>0.9</formula>
    </cfRule>
    <cfRule type="cellIs" dxfId="139" priority="54" stopIfTrue="1" operator="lessThan">
      <formula>0.9</formula>
    </cfRule>
  </conditionalFormatting>
  <conditionalFormatting sqref="F13:F14">
    <cfRule type="cellIs" dxfId="138" priority="49" stopIfTrue="1" operator="greaterThanOrEqual">
      <formula>0.95</formula>
    </cfRule>
    <cfRule type="cellIs" dxfId="137" priority="50" stopIfTrue="1" operator="greaterThanOrEqual">
      <formula>0.9</formula>
    </cfRule>
    <cfRule type="cellIs" dxfId="136" priority="51" stopIfTrue="1" operator="lessThan">
      <formula>0.9</formula>
    </cfRule>
  </conditionalFormatting>
  <conditionalFormatting sqref="F11:F12">
    <cfRule type="cellIs" dxfId="135" priority="46" stopIfTrue="1" operator="greaterThanOrEqual">
      <formula>1</formula>
    </cfRule>
    <cfRule type="cellIs" dxfId="134" priority="47" stopIfTrue="1" operator="greaterThanOrEqual">
      <formula>0.95</formula>
    </cfRule>
    <cfRule type="cellIs" dxfId="133" priority="48" stopIfTrue="1" operator="lessThan">
      <formula>0.95</formula>
    </cfRule>
  </conditionalFormatting>
  <conditionalFormatting sqref="F16:F17">
    <cfRule type="cellIs" dxfId="132" priority="43" stopIfTrue="1" operator="greaterThanOrEqual">
      <formula>0.5</formula>
    </cfRule>
    <cfRule type="cellIs" dxfId="131" priority="44" stopIfTrue="1" operator="greaterThanOrEqual">
      <formula>0.4</formula>
    </cfRule>
    <cfRule type="cellIs" dxfId="130" priority="45" stopIfTrue="1" operator="lessThan">
      <formula>0.4</formula>
    </cfRule>
  </conditionalFormatting>
  <conditionalFormatting sqref="D16:E17">
    <cfRule type="cellIs" dxfId="129" priority="34" stopIfTrue="1" operator="greaterThanOrEqual">
      <formula>0.5</formula>
    </cfRule>
    <cfRule type="cellIs" dxfId="128" priority="35" stopIfTrue="1" operator="greaterThanOrEqual">
      <formula>0.4</formula>
    </cfRule>
    <cfRule type="cellIs" dxfId="127" priority="36" stopIfTrue="1" operator="lessThan">
      <formula>0.4</formula>
    </cfRule>
  </conditionalFormatting>
  <conditionalFormatting sqref="D13:E14">
    <cfRule type="cellIs" dxfId="126" priority="40" stopIfTrue="1" operator="greaterThanOrEqual">
      <formula>0.95</formula>
    </cfRule>
    <cfRule type="cellIs" dxfId="125" priority="41" stopIfTrue="1" operator="greaterThanOrEqual">
      <formula>0.9</formula>
    </cfRule>
    <cfRule type="cellIs" dxfId="124" priority="42" stopIfTrue="1" operator="lessThan">
      <formula>0.9</formula>
    </cfRule>
  </conditionalFormatting>
  <conditionalFormatting sqref="E11:E12">
    <cfRule type="cellIs" dxfId="123" priority="37" stopIfTrue="1" operator="greaterThanOrEqual">
      <formula>1</formula>
    </cfRule>
    <cfRule type="cellIs" dxfId="122" priority="38" stopIfTrue="1" operator="greaterThanOrEqual">
      <formula>0.95</formula>
    </cfRule>
    <cfRule type="cellIs" dxfId="121" priority="39" stopIfTrue="1" operator="lessThan">
      <formula>0.95</formula>
    </cfRule>
  </conditionalFormatting>
  <conditionalFormatting sqref="X11:X12">
    <cfRule type="cellIs" dxfId="120" priority="25" stopIfTrue="1" operator="greaterThanOrEqual">
      <formula>1</formula>
    </cfRule>
    <cfRule type="cellIs" dxfId="119" priority="26" stopIfTrue="1" operator="greaterThanOrEqual">
      <formula>0.95</formula>
    </cfRule>
    <cfRule type="cellIs" dxfId="118" priority="27" stopIfTrue="1" operator="lessThan">
      <formula>0.95</formula>
    </cfRule>
  </conditionalFormatting>
  <conditionalFormatting sqref="X13:X15">
    <cfRule type="cellIs" dxfId="117" priority="28" stopIfTrue="1" operator="greaterThanOrEqual">
      <formula>0.95</formula>
    </cfRule>
    <cfRule type="cellIs" dxfId="116" priority="29" stopIfTrue="1" operator="greaterThanOrEqual">
      <formula>0.9</formula>
    </cfRule>
    <cfRule type="cellIs" dxfId="115" priority="30" stopIfTrue="1" operator="lessThan">
      <formula>0.9</formula>
    </cfRule>
  </conditionalFormatting>
  <conditionalFormatting sqref="X16:X17">
    <cfRule type="cellIs" dxfId="114" priority="31" stopIfTrue="1" operator="greaterThanOrEqual">
      <formula>0.5</formula>
    </cfRule>
    <cfRule type="cellIs" dxfId="113" priority="32" stopIfTrue="1" operator="greaterThanOrEqual">
      <formula>0.4</formula>
    </cfRule>
    <cfRule type="cellIs" dxfId="112" priority="33" stopIfTrue="1" operator="lessThan">
      <formula>0.4</formula>
    </cfRule>
  </conditionalFormatting>
  <conditionalFormatting sqref="V13:W15">
    <cfRule type="cellIs" dxfId="111" priority="16" stopIfTrue="1" operator="greaterThanOrEqual">
      <formula>0.95</formula>
    </cfRule>
    <cfRule type="cellIs" dxfId="110" priority="17" stopIfTrue="1" operator="greaterThanOrEqual">
      <formula>0.9</formula>
    </cfRule>
    <cfRule type="cellIs" dxfId="109" priority="18" stopIfTrue="1" operator="lessThan">
      <formula>0.9</formula>
    </cfRule>
  </conditionalFormatting>
  <conditionalFormatting sqref="D11:D12">
    <cfRule type="cellIs" dxfId="108" priority="22" stopIfTrue="1" operator="greaterThanOrEqual">
      <formula>1</formula>
    </cfRule>
    <cfRule type="cellIs" dxfId="107" priority="23" stopIfTrue="1" operator="greaterThanOrEqual">
      <formula>0.95</formula>
    </cfRule>
    <cfRule type="cellIs" dxfId="106" priority="24" stopIfTrue="1" operator="lessThan">
      <formula>0.95</formula>
    </cfRule>
  </conditionalFormatting>
  <conditionalFormatting sqref="V16:W17">
    <cfRule type="cellIs" dxfId="105" priority="19" stopIfTrue="1" operator="greaterThanOrEqual">
      <formula>0.5</formula>
    </cfRule>
    <cfRule type="cellIs" dxfId="104" priority="20" stopIfTrue="1" operator="greaterThanOrEqual">
      <formula>0.4</formula>
    </cfRule>
    <cfRule type="cellIs" dxfId="103" priority="21" stopIfTrue="1" operator="lessThan">
      <formula>0.4</formula>
    </cfRule>
  </conditionalFormatting>
  <conditionalFormatting sqref="J11:K12">
    <cfRule type="cellIs" dxfId="102" priority="7" stopIfTrue="1" operator="greaterThanOrEqual">
      <formula>1</formula>
    </cfRule>
    <cfRule type="cellIs" dxfId="101" priority="8" stopIfTrue="1" operator="greaterThanOrEqual">
      <formula>0.95</formula>
    </cfRule>
    <cfRule type="cellIs" dxfId="100" priority="9" stopIfTrue="1" operator="lessThan">
      <formula>0.95</formula>
    </cfRule>
  </conditionalFormatting>
  <conditionalFormatting sqref="J13:K15">
    <cfRule type="cellIs" dxfId="99" priority="10" stopIfTrue="1" operator="greaterThanOrEqual">
      <formula>0.95</formula>
    </cfRule>
    <cfRule type="cellIs" dxfId="98" priority="11" stopIfTrue="1" operator="greaterThanOrEqual">
      <formula>0.9</formula>
    </cfRule>
    <cfRule type="cellIs" dxfId="97" priority="12" stopIfTrue="1" operator="lessThan">
      <formula>0.9</formula>
    </cfRule>
  </conditionalFormatting>
  <conditionalFormatting sqref="J16:K17">
    <cfRule type="cellIs" dxfId="96" priority="13" stopIfTrue="1" operator="greaterThanOrEqual">
      <formula>0.5</formula>
    </cfRule>
    <cfRule type="cellIs" dxfId="95" priority="14" stopIfTrue="1" operator="greaterThanOrEqual">
      <formula>0.4</formula>
    </cfRule>
    <cfRule type="cellIs" dxfId="94" priority="15" stopIfTrue="1" operator="lessThan">
      <formula>0.4</formula>
    </cfRule>
  </conditionalFormatting>
  <conditionalFormatting sqref="V11:W11">
    <cfRule type="cellIs" dxfId="93" priority="4" stopIfTrue="1" operator="greaterThanOrEqual">
      <formula>1</formula>
    </cfRule>
    <cfRule type="cellIs" dxfId="92" priority="5" stopIfTrue="1" operator="greaterThanOrEqual">
      <formula>0.95</formula>
    </cfRule>
    <cfRule type="cellIs" dxfId="91" priority="6" stopIfTrue="1" operator="lessThan">
      <formula>0.95</formula>
    </cfRule>
  </conditionalFormatting>
  <conditionalFormatting sqref="V12:W12">
    <cfRule type="cellIs" dxfId="90" priority="1" stopIfTrue="1" operator="greaterThanOrEqual">
      <formula>1</formula>
    </cfRule>
    <cfRule type="cellIs" dxfId="89" priority="2" stopIfTrue="1" operator="greaterThanOrEqual">
      <formula>0.95</formula>
    </cfRule>
    <cfRule type="cellIs" dxfId="88" priority="3" stopIfTrue="1" operator="lessThan">
      <formula>0.95</formula>
    </cfRule>
  </conditionalFormatting>
  <hyperlinks>
    <hyperlink ref="B24" r:id="rId1"/>
    <hyperlink ref="B25" r:id="rId2"/>
  </hyperlinks>
  <pageMargins left="0.75" right="0.75" top="1" bottom="1" header="0.5" footer="0.5"/>
  <pageSetup paperSize="9" scale="41" orientation="landscape"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10" zoomScaleNormal="100" workbookViewId="0">
      <selection activeCell="C27" sqref="C27"/>
    </sheetView>
  </sheetViews>
  <sheetFormatPr defaultRowHeight="12.75" x14ac:dyDescent="0.2"/>
  <cols>
    <col min="1" max="1" width="13.85546875" customWidth="1"/>
    <col min="2" max="2" width="11.7109375" customWidth="1"/>
    <col min="3" max="3" width="12.5703125" customWidth="1"/>
    <col min="4" max="4" width="11.7109375" customWidth="1"/>
    <col min="5" max="5" width="14.5703125" customWidth="1"/>
    <col min="6" max="6" width="15.28515625" customWidth="1"/>
    <col min="7" max="7" width="19" customWidth="1"/>
    <col min="8" max="8" width="20" customWidth="1"/>
    <col min="9" max="9" width="13.140625" customWidth="1"/>
    <col min="10" max="10" width="11.5703125" customWidth="1"/>
    <col min="11" max="11" width="12.42578125" customWidth="1"/>
    <col min="12" max="12" width="10.85546875" customWidth="1"/>
    <col min="13" max="13" width="10.5703125" customWidth="1"/>
    <col min="14" max="14" width="10.7109375" customWidth="1"/>
    <col min="15" max="15" width="15.7109375" customWidth="1"/>
    <col min="16" max="16" width="12.85546875" customWidth="1"/>
    <col min="17" max="18" width="12" customWidth="1"/>
    <col min="19" max="19" width="15.140625" customWidth="1"/>
    <col min="20" max="20" width="10.28515625" bestFit="1" customWidth="1"/>
  </cols>
  <sheetData>
    <row r="1" spans="1:19" ht="13.5" thickBot="1" x14ac:dyDescent="0.25"/>
    <row r="2" spans="1:19" x14ac:dyDescent="0.2">
      <c r="A2" s="295" t="s">
        <v>33</v>
      </c>
      <c r="B2" s="296"/>
      <c r="C2" s="297"/>
      <c r="D2" s="123"/>
    </row>
    <row r="3" spans="1:19" x14ac:dyDescent="0.2">
      <c r="A3" s="21" t="s">
        <v>34</v>
      </c>
      <c r="B3" s="298" t="str">
        <f>Metrics!B3</f>
        <v>SouthGrid</v>
      </c>
      <c r="C3" s="299"/>
      <c r="D3" s="123"/>
    </row>
    <row r="4" spans="1:19" x14ac:dyDescent="0.2">
      <c r="A4" s="21" t="s">
        <v>21</v>
      </c>
      <c r="B4" s="302" t="str">
        <f>Metrics!B4</f>
        <v>Q315</v>
      </c>
      <c r="C4" s="303"/>
      <c r="D4" s="123"/>
      <c r="I4" s="70"/>
    </row>
    <row r="5" spans="1:19" ht="13.5" thickBot="1" x14ac:dyDescent="0.25">
      <c r="A5" s="22" t="s">
        <v>25</v>
      </c>
      <c r="B5" s="304" t="str">
        <f>Metrics!B5</f>
        <v>Pete Gronbech</v>
      </c>
      <c r="C5" s="305"/>
      <c r="D5" s="123"/>
      <c r="I5" s="70"/>
      <c r="O5" s="121"/>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14" t="s">
        <v>116</v>
      </c>
      <c r="J10" s="307"/>
      <c r="K10" s="307"/>
      <c r="L10" s="307"/>
      <c r="M10" s="315"/>
      <c r="N10" s="79"/>
      <c r="O10" s="316" t="s">
        <v>110</v>
      </c>
      <c r="P10" s="307"/>
      <c r="Q10" s="307"/>
      <c r="R10" s="307"/>
      <c r="S10" s="315"/>
    </row>
    <row r="11" spans="1:19" x14ac:dyDescent="0.2">
      <c r="A11" s="88" t="s">
        <v>144</v>
      </c>
      <c r="B11" s="93" t="s">
        <v>198</v>
      </c>
      <c r="C11" s="251" t="s">
        <v>224</v>
      </c>
      <c r="D11" s="89"/>
      <c r="E11" s="90" t="s">
        <v>146</v>
      </c>
      <c r="F11" s="90" t="s">
        <v>146</v>
      </c>
      <c r="G11" s="252" t="s">
        <v>225</v>
      </c>
      <c r="I11" s="109" t="s">
        <v>18</v>
      </c>
      <c r="J11" s="120">
        <v>42186</v>
      </c>
      <c r="K11" s="120">
        <v>42217</v>
      </c>
      <c r="L11" s="120">
        <v>42248</v>
      </c>
      <c r="M11" s="87" t="s">
        <v>19</v>
      </c>
      <c r="O11" s="108" t="s">
        <v>18</v>
      </c>
      <c r="P11" s="96">
        <f>J11</f>
        <v>42186</v>
      </c>
      <c r="Q11" s="96">
        <f>K11</f>
        <v>42217</v>
      </c>
      <c r="R11" s="96">
        <f>L11</f>
        <v>42248</v>
      </c>
      <c r="S11" s="86" t="s">
        <v>19</v>
      </c>
    </row>
    <row r="12" spans="1:19" ht="13.5" thickBot="1" x14ac:dyDescent="0.25">
      <c r="A12" s="88" t="s">
        <v>139</v>
      </c>
      <c r="B12" s="93" t="s">
        <v>216</v>
      </c>
      <c r="C12" s="94" t="s">
        <v>216</v>
      </c>
      <c r="D12" s="94"/>
      <c r="E12" s="94" t="s">
        <v>149</v>
      </c>
      <c r="F12" s="94" t="s">
        <v>149</v>
      </c>
      <c r="G12" s="91" t="s">
        <v>147</v>
      </c>
      <c r="I12" s="97" t="str">
        <f t="shared" ref="I12:I17" si="0">$A11</f>
        <v>EFDA JET</v>
      </c>
      <c r="J12" s="170">
        <v>48328</v>
      </c>
      <c r="K12" s="170">
        <v>4940</v>
      </c>
      <c r="L12" s="170">
        <v>134248</v>
      </c>
      <c r="M12" s="124">
        <f>SUM(J12:L12)</f>
        <v>187516</v>
      </c>
      <c r="O12" s="86" t="str">
        <f t="shared" ref="O12:O18" si="1">$A11</f>
        <v>EFDA JET</v>
      </c>
      <c r="P12" s="170">
        <v>88096</v>
      </c>
      <c r="Q12" s="170">
        <v>17804</v>
      </c>
      <c r="R12" s="170">
        <v>180600</v>
      </c>
      <c r="S12" s="84">
        <f>SUM(P12:R12)</f>
        <v>286500</v>
      </c>
    </row>
    <row r="13" spans="1:19" ht="13.5" thickBot="1" x14ac:dyDescent="0.25">
      <c r="A13" s="88" t="s">
        <v>140</v>
      </c>
      <c r="B13" s="211" t="s">
        <v>207</v>
      </c>
      <c r="C13" s="94" t="s">
        <v>226</v>
      </c>
      <c r="D13" s="94"/>
      <c r="E13" s="94" t="s">
        <v>149</v>
      </c>
      <c r="F13" s="94" t="s">
        <v>146</v>
      </c>
      <c r="G13" s="91" t="s">
        <v>227</v>
      </c>
      <c r="I13" s="97" t="str">
        <f t="shared" si="0"/>
        <v>Birmingham</v>
      </c>
      <c r="J13" s="170">
        <v>7445500</v>
      </c>
      <c r="K13" s="170">
        <v>7649832</v>
      </c>
      <c r="L13" s="170">
        <v>7587552</v>
      </c>
      <c r="M13" s="124">
        <f t="shared" ref="M13:M18" si="2">SUM(J13:L13)</f>
        <v>22682884</v>
      </c>
      <c r="O13" s="86" t="str">
        <f t="shared" si="1"/>
        <v>Birmingham</v>
      </c>
      <c r="P13" s="170">
        <v>7842248</v>
      </c>
      <c r="Q13" s="170">
        <v>8535696</v>
      </c>
      <c r="R13" s="170">
        <v>8310404</v>
      </c>
      <c r="S13" s="84">
        <f t="shared" ref="S13:S18" si="3">SUM(P13:R13)</f>
        <v>24688348</v>
      </c>
    </row>
    <row r="14" spans="1:19" ht="13.5" thickBot="1" x14ac:dyDescent="0.25">
      <c r="A14" s="88" t="s">
        <v>141</v>
      </c>
      <c r="B14" s="229" t="s">
        <v>212</v>
      </c>
      <c r="C14" s="228" t="s">
        <v>213</v>
      </c>
      <c r="D14" s="94"/>
      <c r="E14" s="94" t="s">
        <v>149</v>
      </c>
      <c r="F14" s="94" t="s">
        <v>148</v>
      </c>
      <c r="G14" s="253" t="s">
        <v>230</v>
      </c>
      <c r="I14" s="97" t="str">
        <f t="shared" si="0"/>
        <v>Bristol</v>
      </c>
      <c r="J14" s="170">
        <v>968088</v>
      </c>
      <c r="K14" s="170">
        <v>1324520</v>
      </c>
      <c r="L14" s="170">
        <v>1628380</v>
      </c>
      <c r="M14" s="124">
        <f t="shared" si="2"/>
        <v>3920988</v>
      </c>
      <c r="O14" s="86" t="str">
        <f t="shared" si="1"/>
        <v>Bristol</v>
      </c>
      <c r="P14" s="170">
        <v>1202552</v>
      </c>
      <c r="Q14" s="170">
        <v>1516344</v>
      </c>
      <c r="R14" s="170">
        <v>1717732</v>
      </c>
      <c r="S14" s="84">
        <f t="shared" si="3"/>
        <v>4436628</v>
      </c>
    </row>
    <row r="15" spans="1:19" ht="13.5" thickBot="1" x14ac:dyDescent="0.25">
      <c r="A15" s="88" t="s">
        <v>142</v>
      </c>
      <c r="B15" s="201" t="s">
        <v>193</v>
      </c>
      <c r="C15" s="94" t="s">
        <v>217</v>
      </c>
      <c r="D15" s="94"/>
      <c r="E15" s="94" t="s">
        <v>149</v>
      </c>
      <c r="F15" s="94" t="s">
        <v>209</v>
      </c>
      <c r="G15" s="91" t="s">
        <v>221</v>
      </c>
      <c r="I15" s="97" t="str">
        <f t="shared" si="0"/>
        <v>Cambridge</v>
      </c>
      <c r="J15" s="170">
        <v>2143012</v>
      </c>
      <c r="K15" s="170">
        <v>1455264</v>
      </c>
      <c r="L15" s="170">
        <v>2198292</v>
      </c>
      <c r="M15" s="124">
        <f t="shared" si="2"/>
        <v>5796568</v>
      </c>
      <c r="O15" s="86" t="str">
        <f t="shared" si="1"/>
        <v>Cambridge</v>
      </c>
      <c r="P15" s="170">
        <v>1110620</v>
      </c>
      <c r="Q15" s="170">
        <v>1110812</v>
      </c>
      <c r="R15" s="170">
        <v>1774044</v>
      </c>
      <c r="S15" s="84">
        <f t="shared" si="3"/>
        <v>3995476</v>
      </c>
    </row>
    <row r="16" spans="1:19" ht="13.5" thickBot="1" x14ac:dyDescent="0.25">
      <c r="A16" s="88" t="s">
        <v>143</v>
      </c>
      <c r="B16" s="214" t="s">
        <v>222</v>
      </c>
      <c r="C16" s="215" t="s">
        <v>222</v>
      </c>
      <c r="D16" s="94"/>
      <c r="E16" s="94" t="s">
        <v>149</v>
      </c>
      <c r="F16" s="94" t="s">
        <v>149</v>
      </c>
      <c r="G16" s="91" t="s">
        <v>220</v>
      </c>
      <c r="I16" s="97" t="str">
        <f t="shared" si="0"/>
        <v>Oxford</v>
      </c>
      <c r="J16" s="170">
        <v>9550924</v>
      </c>
      <c r="K16" s="170">
        <v>8080116</v>
      </c>
      <c r="L16" s="170">
        <v>7891512</v>
      </c>
      <c r="M16" s="124">
        <f t="shared" si="2"/>
        <v>25522552</v>
      </c>
      <c r="O16" s="86" t="str">
        <f t="shared" si="1"/>
        <v>Oxford</v>
      </c>
      <c r="P16" s="170">
        <v>8559332</v>
      </c>
      <c r="Q16" s="170">
        <v>8429792</v>
      </c>
      <c r="R16" s="170">
        <v>7450552</v>
      </c>
      <c r="S16" s="132">
        <f t="shared" si="3"/>
        <v>24439676</v>
      </c>
    </row>
    <row r="17" spans="1:24" ht="13.5" thickBot="1" x14ac:dyDescent="0.25">
      <c r="A17" s="92" t="s">
        <v>158</v>
      </c>
      <c r="B17" s="93" t="s">
        <v>198</v>
      </c>
      <c r="C17" s="94" t="s">
        <v>216</v>
      </c>
      <c r="D17" s="94"/>
      <c r="E17" s="94" t="s">
        <v>205</v>
      </c>
      <c r="F17" s="94" t="s">
        <v>240</v>
      </c>
      <c r="G17" s="91" t="s">
        <v>171</v>
      </c>
      <c r="I17" s="97" t="str">
        <f t="shared" si="0"/>
        <v>RALPP</v>
      </c>
      <c r="J17" s="170">
        <v>24920892</v>
      </c>
      <c r="K17" s="170">
        <v>17795440</v>
      </c>
      <c r="L17" s="170">
        <v>24077788</v>
      </c>
      <c r="M17" s="124">
        <f t="shared" si="2"/>
        <v>66794120</v>
      </c>
      <c r="O17" s="86" t="str">
        <f t="shared" si="1"/>
        <v>RALPP</v>
      </c>
      <c r="P17" s="170">
        <v>23106916</v>
      </c>
      <c r="Q17" s="170">
        <v>16526856</v>
      </c>
      <c r="R17" s="170">
        <v>23411060</v>
      </c>
      <c r="S17" s="84">
        <f t="shared" si="3"/>
        <v>63044832</v>
      </c>
    </row>
    <row r="18" spans="1:24" ht="13.5" thickBot="1" x14ac:dyDescent="0.25">
      <c r="A18" s="51"/>
      <c r="B18" s="6"/>
      <c r="C18" s="7"/>
      <c r="D18" s="7"/>
      <c r="E18" s="7"/>
      <c r="F18" s="7"/>
      <c r="G18" s="8"/>
      <c r="I18" s="202" t="s">
        <v>158</v>
      </c>
      <c r="J18" s="170">
        <v>1896512</v>
      </c>
      <c r="K18" s="170">
        <v>1722248</v>
      </c>
      <c r="L18" s="170">
        <v>1375296</v>
      </c>
      <c r="M18" s="124">
        <f t="shared" si="2"/>
        <v>4994056</v>
      </c>
      <c r="O18" s="86" t="str">
        <f t="shared" si="1"/>
        <v>Sussex</v>
      </c>
      <c r="P18" s="170">
        <v>651036</v>
      </c>
      <c r="Q18" s="170">
        <v>828404</v>
      </c>
      <c r="R18" s="170">
        <v>1384784</v>
      </c>
      <c r="S18" s="84">
        <f t="shared" si="3"/>
        <v>2864224</v>
      </c>
    </row>
    <row r="19" spans="1:24" x14ac:dyDescent="0.2">
      <c r="I19" s="86" t="s">
        <v>97</v>
      </c>
      <c r="J19" s="124">
        <f>SUM(J12:J18)</f>
        <v>46973256</v>
      </c>
      <c r="K19" s="124">
        <f t="shared" ref="K19:L19" si="4">SUM(K12:K18)</f>
        <v>38032360</v>
      </c>
      <c r="L19" s="124">
        <f t="shared" si="4"/>
        <v>44893068</v>
      </c>
      <c r="M19" s="84">
        <f t="shared" ref="M19" si="5">SUM(J19:L19)</f>
        <v>129898684</v>
      </c>
      <c r="O19" s="86" t="s">
        <v>19</v>
      </c>
      <c r="P19" s="84">
        <f>SUM(P12:P18)</f>
        <v>42560800</v>
      </c>
      <c r="Q19" s="84">
        <f>SUM(Q12:Q18)</f>
        <v>36965708</v>
      </c>
      <c r="R19" s="84">
        <f>SUM(R12:R18)</f>
        <v>44229176</v>
      </c>
      <c r="S19" s="84">
        <f>SUM(S12:S18)</f>
        <v>123755684</v>
      </c>
    </row>
    <row r="20" spans="1:24" x14ac:dyDescent="0.2">
      <c r="A20" s="9" t="s">
        <v>42</v>
      </c>
    </row>
    <row r="21" spans="1:24" ht="13.5" customHeight="1" thickBot="1" x14ac:dyDescent="0.25"/>
    <row r="22" spans="1:24" ht="28.5" customHeight="1" thickBot="1" x14ac:dyDescent="0.25">
      <c r="A22" s="71"/>
      <c r="B22" s="300" t="s">
        <v>129</v>
      </c>
      <c r="C22" s="301"/>
      <c r="D22" s="309" t="s">
        <v>246</v>
      </c>
      <c r="E22" s="309"/>
      <c r="F22" s="312" t="s">
        <v>98</v>
      </c>
      <c r="G22" s="313"/>
      <c r="H22" s="313"/>
      <c r="I22" s="313"/>
      <c r="J22" s="313"/>
      <c r="K22" s="313"/>
      <c r="L22" s="313"/>
      <c r="M22" s="313"/>
      <c r="N22" s="313"/>
      <c r="O22" s="308"/>
      <c r="Q22" s="203"/>
      <c r="R22" s="170"/>
      <c r="S22" s="170"/>
      <c r="T22" s="170"/>
      <c r="U22" s="170"/>
      <c r="V22" s="170"/>
      <c r="W22" s="170"/>
      <c r="X22" s="170"/>
    </row>
    <row r="23" spans="1:24" ht="51.75" thickBot="1" x14ac:dyDescent="0.25">
      <c r="A23" s="72" t="s">
        <v>18</v>
      </c>
      <c r="B23" s="122" t="s">
        <v>107</v>
      </c>
      <c r="C23" s="73" t="s">
        <v>43</v>
      </c>
      <c r="D23" s="74" t="s">
        <v>109</v>
      </c>
      <c r="E23" s="102" t="s">
        <v>43</v>
      </c>
      <c r="F23" s="103" t="s">
        <v>99</v>
      </c>
      <c r="G23" s="103" t="s">
        <v>100</v>
      </c>
      <c r="H23" s="103" t="s">
        <v>102</v>
      </c>
      <c r="I23" s="103" t="s">
        <v>103</v>
      </c>
      <c r="J23" s="145" t="s">
        <v>130</v>
      </c>
      <c r="K23" s="103" t="s">
        <v>101</v>
      </c>
      <c r="L23" s="103" t="s">
        <v>93</v>
      </c>
      <c r="M23" s="145" t="s">
        <v>131</v>
      </c>
      <c r="N23" s="103" t="s">
        <v>95</v>
      </c>
      <c r="O23" s="103" t="s">
        <v>96</v>
      </c>
      <c r="Q23" s="170"/>
      <c r="R23" s="170"/>
    </row>
    <row r="24" spans="1:24" ht="13.5" thickBot="1" x14ac:dyDescent="0.25">
      <c r="A24" s="106" t="str">
        <f t="shared" ref="A24:A30" si="6">A11</f>
        <v>EFDA JET</v>
      </c>
      <c r="B24" s="99">
        <v>1772</v>
      </c>
      <c r="C24" s="99">
        <v>1.5</v>
      </c>
      <c r="D24" s="157">
        <v>281</v>
      </c>
      <c r="E24" s="157">
        <v>7</v>
      </c>
      <c r="F24" s="104">
        <f t="shared" ref="F24:G30" si="7">B24/D24</f>
        <v>6.3060498220640566</v>
      </c>
      <c r="G24" s="104">
        <f t="shared" si="7"/>
        <v>0.21428571428571427</v>
      </c>
      <c r="H24" s="107">
        <f t="shared" ref="H24:H30" si="8">(B24/$B$31)</f>
        <v>1.9940511557394461E-2</v>
      </c>
      <c r="I24" s="107">
        <f t="shared" ref="I24:I30" si="9">(C24/$C$31)</f>
        <v>2.9016345874842826E-4</v>
      </c>
      <c r="J24" s="125">
        <f t="shared" ref="J24:J30" si="10">M12</f>
        <v>187516</v>
      </c>
      <c r="K24" s="107">
        <f t="shared" ref="K24:K30" si="11">J24/$J$31</f>
        <v>1.443555810003433E-3</v>
      </c>
      <c r="L24" s="170">
        <v>2208</v>
      </c>
      <c r="M24" s="84">
        <f t="shared" ref="M24:M30" si="12">L24*B24</f>
        <v>3912576</v>
      </c>
      <c r="N24" s="107">
        <f t="shared" ref="N24:N30" si="13">J24/M24</f>
        <v>4.7926481172506301E-2</v>
      </c>
      <c r="O24" s="107">
        <f t="shared" ref="O24:O30" si="14">S12/M24</f>
        <v>7.3225414662871718E-2</v>
      </c>
      <c r="Q24" s="170"/>
      <c r="R24" s="170"/>
    </row>
    <row r="25" spans="1:24" ht="13.5" thickBot="1" x14ac:dyDescent="0.25">
      <c r="A25" s="106" t="str">
        <f t="shared" si="6"/>
        <v>Birmingham</v>
      </c>
      <c r="B25" s="99">
        <v>12489</v>
      </c>
      <c r="C25" s="99">
        <v>620</v>
      </c>
      <c r="D25" s="158">
        <v>5026</v>
      </c>
      <c r="E25" s="159">
        <v>442</v>
      </c>
      <c r="F25" s="104">
        <f t="shared" si="7"/>
        <v>2.4848786311181854</v>
      </c>
      <c r="G25" s="104">
        <f t="shared" si="7"/>
        <v>1.4027149321266967</v>
      </c>
      <c r="H25" s="107">
        <f t="shared" si="8"/>
        <v>0.14054009528233602</v>
      </c>
      <c r="I25" s="107">
        <f t="shared" si="9"/>
        <v>0.11993422961601702</v>
      </c>
      <c r="J25" s="125">
        <f t="shared" si="10"/>
        <v>22682884</v>
      </c>
      <c r="K25" s="107">
        <f t="shared" si="11"/>
        <v>0.1746198137003451</v>
      </c>
      <c r="L25" s="84">
        <f t="shared" ref="L25:L31" si="15">$L$24</f>
        <v>2208</v>
      </c>
      <c r="M25" s="84">
        <f t="shared" si="12"/>
        <v>27575712</v>
      </c>
      <c r="N25" s="107">
        <f t="shared" si="13"/>
        <v>0.82256748257307011</v>
      </c>
      <c r="O25" s="107">
        <f t="shared" si="14"/>
        <v>0.89529322035275105</v>
      </c>
      <c r="Q25" s="170"/>
      <c r="R25" s="170"/>
    </row>
    <row r="26" spans="1:24" ht="13.5" thickBot="1" x14ac:dyDescent="0.25">
      <c r="A26" s="106" t="str">
        <f t="shared" si="6"/>
        <v>Bristol</v>
      </c>
      <c r="B26" s="99">
        <v>10410</v>
      </c>
      <c r="C26" s="99">
        <v>218</v>
      </c>
      <c r="D26" s="240">
        <v>1976</v>
      </c>
      <c r="E26" s="241">
        <v>106</v>
      </c>
      <c r="F26" s="104">
        <f t="shared" si="7"/>
        <v>5.2682186234817809</v>
      </c>
      <c r="G26" s="104">
        <f t="shared" si="7"/>
        <v>2.0566037735849059</v>
      </c>
      <c r="H26" s="107">
        <f t="shared" si="8"/>
        <v>0.11714487884451262</v>
      </c>
      <c r="I26" s="107">
        <f t="shared" si="9"/>
        <v>4.2170422671438244E-2</v>
      </c>
      <c r="J26" s="125">
        <f t="shared" si="10"/>
        <v>3920988</v>
      </c>
      <c r="K26" s="107">
        <f t="shared" si="11"/>
        <v>3.0184970927034181E-2</v>
      </c>
      <c r="L26" s="84">
        <f t="shared" si="15"/>
        <v>2208</v>
      </c>
      <c r="M26" s="84">
        <f t="shared" si="12"/>
        <v>22985280</v>
      </c>
      <c r="N26" s="107">
        <f t="shared" si="13"/>
        <v>0.17058691475587853</v>
      </c>
      <c r="O26" s="107">
        <f t="shared" si="14"/>
        <v>0.19302040262289605</v>
      </c>
      <c r="Q26" s="170"/>
      <c r="R26" s="170"/>
    </row>
    <row r="27" spans="1:24" ht="13.5" thickBot="1" x14ac:dyDescent="0.25">
      <c r="A27" s="106" t="str">
        <f t="shared" si="6"/>
        <v>Cambridge</v>
      </c>
      <c r="B27" s="99">
        <v>3729</v>
      </c>
      <c r="C27" s="99">
        <v>350</v>
      </c>
      <c r="D27" s="240">
        <v>1756</v>
      </c>
      <c r="E27" s="241">
        <v>146</v>
      </c>
      <c r="F27" s="104">
        <f t="shared" si="7"/>
        <v>2.1235763097949887</v>
      </c>
      <c r="G27" s="104">
        <f t="shared" si="7"/>
        <v>2.3972602739726026</v>
      </c>
      <c r="H27" s="107">
        <f t="shared" si="8"/>
        <v>4.1962848531334057E-2</v>
      </c>
      <c r="I27" s="107">
        <f t="shared" si="9"/>
        <v>6.7704807041299928E-2</v>
      </c>
      <c r="J27" s="125">
        <f t="shared" si="10"/>
        <v>5796568</v>
      </c>
      <c r="K27" s="107">
        <f t="shared" si="11"/>
        <v>4.4623762316175583E-2</v>
      </c>
      <c r="L27" s="84">
        <f t="shared" si="15"/>
        <v>2208</v>
      </c>
      <c r="M27" s="84">
        <f t="shared" si="12"/>
        <v>8233632</v>
      </c>
      <c r="N27" s="107">
        <f t="shared" si="13"/>
        <v>0.70401106097527799</v>
      </c>
      <c r="O27" s="107">
        <f t="shared" si="14"/>
        <v>0.48526288277153995</v>
      </c>
      <c r="Q27" s="170"/>
      <c r="R27" s="170"/>
    </row>
    <row r="28" spans="1:24" ht="13.5" thickBot="1" x14ac:dyDescent="0.25">
      <c r="A28" s="106" t="str">
        <f t="shared" si="6"/>
        <v>Oxford</v>
      </c>
      <c r="B28" s="99">
        <v>16768</v>
      </c>
      <c r="C28" s="99">
        <v>1300</v>
      </c>
      <c r="D28" s="240">
        <v>7163</v>
      </c>
      <c r="E28" s="241">
        <v>488</v>
      </c>
      <c r="F28" s="104">
        <f t="shared" si="7"/>
        <v>2.3409186095211503</v>
      </c>
      <c r="G28" s="104">
        <f t="shared" si="7"/>
        <v>2.6639344262295084</v>
      </c>
      <c r="H28" s="107">
        <f t="shared" si="8"/>
        <v>0.18869215451150698</v>
      </c>
      <c r="I28" s="107">
        <f t="shared" si="9"/>
        <v>0.25147499758197117</v>
      </c>
      <c r="J28" s="125">
        <f t="shared" si="10"/>
        <v>25522552</v>
      </c>
      <c r="K28" s="107">
        <f t="shared" si="11"/>
        <v>0.19648045087200422</v>
      </c>
      <c r="L28" s="84">
        <f t="shared" si="15"/>
        <v>2208</v>
      </c>
      <c r="M28" s="84">
        <f t="shared" si="12"/>
        <v>37023744</v>
      </c>
      <c r="N28" s="107">
        <f>J28/M28</f>
        <v>0.6893563222563337</v>
      </c>
      <c r="O28" s="107">
        <f t="shared" si="14"/>
        <v>0.66010817274449607</v>
      </c>
      <c r="Q28" s="170"/>
      <c r="R28" s="170"/>
    </row>
    <row r="29" spans="1:24" ht="13.5" thickBot="1" x14ac:dyDescent="0.25">
      <c r="A29" s="106" t="str">
        <f t="shared" si="6"/>
        <v>RALPP</v>
      </c>
      <c r="B29" s="99">
        <v>41719</v>
      </c>
      <c r="C29" s="99">
        <v>2610</v>
      </c>
      <c r="D29" s="240">
        <v>12468</v>
      </c>
      <c r="E29" s="241">
        <v>939</v>
      </c>
      <c r="F29" s="104">
        <f t="shared" si="7"/>
        <v>3.3460859801090792</v>
      </c>
      <c r="G29" s="104">
        <f t="shared" si="7"/>
        <v>2.779552715654952</v>
      </c>
      <c r="H29" s="107">
        <f t="shared" si="8"/>
        <v>0.46946851109646703</v>
      </c>
      <c r="I29" s="107">
        <f t="shared" si="9"/>
        <v>0.50488441822226526</v>
      </c>
      <c r="J29" s="125">
        <f t="shared" si="10"/>
        <v>66794120</v>
      </c>
      <c r="K29" s="107">
        <f t="shared" si="11"/>
        <v>0.51420166812467472</v>
      </c>
      <c r="L29" s="84">
        <f t="shared" si="15"/>
        <v>2208</v>
      </c>
      <c r="M29" s="84">
        <f t="shared" si="12"/>
        <v>92115552</v>
      </c>
      <c r="N29" s="107">
        <f t="shared" si="13"/>
        <v>0.72511230242641334</v>
      </c>
      <c r="O29" s="107">
        <f t="shared" si="14"/>
        <v>0.68441029371457274</v>
      </c>
      <c r="Q29" s="170"/>
      <c r="R29" s="170"/>
    </row>
    <row r="30" spans="1:24" ht="13.5" thickBot="1" x14ac:dyDescent="0.25">
      <c r="A30" s="106" t="str">
        <f t="shared" si="6"/>
        <v>Sussex</v>
      </c>
      <c r="B30" s="99">
        <v>1977.32</v>
      </c>
      <c r="C30" s="99">
        <v>70</v>
      </c>
      <c r="D30" s="242">
        <v>130</v>
      </c>
      <c r="E30" s="243">
        <v>13</v>
      </c>
      <c r="F30" s="104">
        <f t="shared" si="7"/>
        <v>15.210153846153846</v>
      </c>
      <c r="G30" s="104">
        <f t="shared" si="7"/>
        <v>5.384615384615385</v>
      </c>
      <c r="H30" s="107">
        <f t="shared" si="8"/>
        <v>2.2251000176448769E-2</v>
      </c>
      <c r="I30" s="107">
        <f t="shared" si="9"/>
        <v>1.3540961408259987E-2</v>
      </c>
      <c r="J30" s="125">
        <f t="shared" si="10"/>
        <v>4994056</v>
      </c>
      <c r="K30" s="107">
        <f t="shared" si="11"/>
        <v>3.8445778249762717E-2</v>
      </c>
      <c r="L30" s="84">
        <f t="shared" si="15"/>
        <v>2208</v>
      </c>
      <c r="M30" s="84">
        <f t="shared" si="12"/>
        <v>4365922.5599999996</v>
      </c>
      <c r="N30" s="107">
        <f t="shared" si="13"/>
        <v>1.1438718693168943</v>
      </c>
      <c r="O30" s="107">
        <f t="shared" si="14"/>
        <v>0.65604095369020932</v>
      </c>
      <c r="Q30" s="170"/>
      <c r="R30" s="170"/>
    </row>
    <row r="31" spans="1:24" ht="13.5" thickBot="1" x14ac:dyDescent="0.25">
      <c r="A31" s="105" t="s">
        <v>94</v>
      </c>
      <c r="B31" s="98">
        <f>SUM(B24:B30)</f>
        <v>88864.320000000007</v>
      </c>
      <c r="C31" s="98">
        <f>SUM(C24:C30)</f>
        <v>5169.5</v>
      </c>
      <c r="D31" s="140">
        <f>SUM(D24:D30)</f>
        <v>28800</v>
      </c>
      <c r="E31" s="194">
        <f>SUM(E24:E30)</f>
        <v>2141</v>
      </c>
      <c r="F31" s="104">
        <f>B31/D31</f>
        <v>3.0855666666666668</v>
      </c>
      <c r="G31" s="104">
        <f>C31/E31</f>
        <v>2.4145259224661375</v>
      </c>
      <c r="H31" s="107">
        <f>(B31/$B$31)</f>
        <v>1</v>
      </c>
      <c r="I31" s="107">
        <f>(C31/$C$31)</f>
        <v>1</v>
      </c>
      <c r="J31" s="124">
        <f>SUM(J24:J30)</f>
        <v>129898684</v>
      </c>
      <c r="K31" s="107">
        <f>J31/$J$31</f>
        <v>1</v>
      </c>
      <c r="L31" s="84">
        <f t="shared" si="15"/>
        <v>2208</v>
      </c>
      <c r="M31" s="84">
        <f>L31*B31</f>
        <v>196212418.56</v>
      </c>
      <c r="N31" s="107">
        <f>J31/M31</f>
        <v>0.66203089974286278</v>
      </c>
      <c r="O31" s="107">
        <f>S19/M31</f>
        <v>0.63072299352019157</v>
      </c>
    </row>
    <row r="33" spans="1:18" x14ac:dyDescent="0.2">
      <c r="F33" s="135"/>
      <c r="R33" s="212"/>
    </row>
    <row r="34" spans="1:18" x14ac:dyDescent="0.2">
      <c r="K34" s="135" t="s">
        <v>125</v>
      </c>
      <c r="L34" s="310" t="s">
        <v>133</v>
      </c>
      <c r="M34" s="311"/>
      <c r="O34" s="70"/>
    </row>
    <row r="35" spans="1:18" x14ac:dyDescent="0.2">
      <c r="D35" s="128"/>
      <c r="E35" s="128"/>
      <c r="F35" s="130"/>
      <c r="G35" s="70"/>
      <c r="H35" s="70"/>
      <c r="K35" s="135" t="s">
        <v>126</v>
      </c>
      <c r="L35">
        <v>2184</v>
      </c>
    </row>
    <row r="36" spans="1:18" x14ac:dyDescent="0.2">
      <c r="A36" s="4" t="s">
        <v>18</v>
      </c>
      <c r="B36" s="306" t="s">
        <v>111</v>
      </c>
      <c r="C36" s="307"/>
      <c r="D36" s="308"/>
      <c r="E36" s="210" t="s">
        <v>239</v>
      </c>
      <c r="F36" s="131"/>
      <c r="G36" s="70"/>
      <c r="H36" s="70"/>
      <c r="K36" s="135" t="s">
        <v>127</v>
      </c>
      <c r="L36">
        <v>2208</v>
      </c>
    </row>
    <row r="37" spans="1:18" ht="13.5" thickBot="1" x14ac:dyDescent="0.25">
      <c r="A37" s="4"/>
      <c r="B37" s="134" t="s">
        <v>113</v>
      </c>
      <c r="C37" s="146" t="s">
        <v>132</v>
      </c>
      <c r="D37" s="134" t="s">
        <v>112</v>
      </c>
      <c r="E37" s="134" t="s">
        <v>114</v>
      </c>
      <c r="F37" s="129"/>
      <c r="K37" s="135" t="s">
        <v>128</v>
      </c>
      <c r="L37">
        <v>2208</v>
      </c>
    </row>
    <row r="38" spans="1:18" ht="13.5" thickBot="1" x14ac:dyDescent="0.25">
      <c r="A38" s="4" t="str">
        <f t="shared" ref="A38:A44" si="16">A11</f>
        <v>EFDA JET</v>
      </c>
      <c r="B38" s="4"/>
      <c r="C38" s="160">
        <v>1475</v>
      </c>
      <c r="D38" s="141">
        <v>1.47</v>
      </c>
      <c r="E38" s="99">
        <v>331776</v>
      </c>
      <c r="F38" s="129" t="str">
        <f t="shared" ref="F38:F44" si="17">A11</f>
        <v>EFDA JET</v>
      </c>
      <c r="N38" s="79"/>
    </row>
    <row r="39" spans="1:18" ht="13.5" thickBot="1" x14ac:dyDescent="0.25">
      <c r="A39" s="4" t="str">
        <f t="shared" si="16"/>
        <v>Birmingham</v>
      </c>
      <c r="B39" s="4"/>
      <c r="C39" s="160">
        <f>4*E39/1000</f>
        <v>12892.8</v>
      </c>
      <c r="D39" s="141">
        <v>521</v>
      </c>
      <c r="E39" s="99">
        <v>3223200</v>
      </c>
      <c r="F39" s="129" t="str">
        <f t="shared" si="17"/>
        <v>Birmingham</v>
      </c>
    </row>
    <row r="40" spans="1:18" ht="13.5" thickBot="1" x14ac:dyDescent="0.25">
      <c r="A40" s="4" t="str">
        <f t="shared" si="16"/>
        <v>Bristol</v>
      </c>
      <c r="B40" s="4"/>
      <c r="C40" s="160">
        <f t="shared" ref="C40:C45" si="18">4*E40/1000</f>
        <v>10516.08</v>
      </c>
      <c r="D40" s="141">
        <v>163</v>
      </c>
      <c r="E40" s="99">
        <v>2629020</v>
      </c>
      <c r="F40" s="129" t="str">
        <f t="shared" si="17"/>
        <v>Bristol</v>
      </c>
    </row>
    <row r="41" spans="1:18" ht="13.5" thickBot="1" x14ac:dyDescent="0.25">
      <c r="A41" s="4" t="str">
        <f t="shared" si="16"/>
        <v>Cambridge</v>
      </c>
      <c r="B41" s="4"/>
      <c r="C41" s="160">
        <f t="shared" si="18"/>
        <v>3729.0239999999999</v>
      </c>
      <c r="D41" s="250">
        <v>350</v>
      </c>
      <c r="E41" s="99">
        <v>932256</v>
      </c>
      <c r="F41" s="129" t="str">
        <f t="shared" si="17"/>
        <v>Cambridge</v>
      </c>
      <c r="G41" s="166"/>
    </row>
    <row r="42" spans="1:18" ht="13.5" thickBot="1" x14ac:dyDescent="0.25">
      <c r="A42" s="4" t="str">
        <f t="shared" si="16"/>
        <v>Oxford</v>
      </c>
      <c r="B42" s="4"/>
      <c r="C42" s="160">
        <f t="shared" si="18"/>
        <v>16786.848000000002</v>
      </c>
      <c r="D42" s="141">
        <v>1136</v>
      </c>
      <c r="E42" s="99">
        <v>4196712</v>
      </c>
      <c r="F42" s="129" t="str">
        <f t="shared" si="17"/>
        <v>Oxford</v>
      </c>
      <c r="G42" s="166"/>
    </row>
    <row r="43" spans="1:18" ht="13.5" thickBot="1" x14ac:dyDescent="0.25">
      <c r="A43" s="4" t="str">
        <f t="shared" si="16"/>
        <v>RALPP</v>
      </c>
      <c r="B43" s="4"/>
      <c r="C43" s="160">
        <f t="shared" si="18"/>
        <v>39560</v>
      </c>
      <c r="D43" s="141">
        <v>2686</v>
      </c>
      <c r="E43" s="99">
        <v>9890000</v>
      </c>
      <c r="F43" s="129" t="str">
        <f t="shared" si="17"/>
        <v>RALPP</v>
      </c>
    </row>
    <row r="44" spans="1:18" ht="13.5" thickBot="1" x14ac:dyDescent="0.25">
      <c r="A44" s="4" t="str">
        <f t="shared" si="16"/>
        <v>Sussex</v>
      </c>
      <c r="B44" s="4"/>
      <c r="C44" s="160">
        <f t="shared" si="18"/>
        <v>2007.5519999999999</v>
      </c>
      <c r="D44" s="141">
        <v>76</v>
      </c>
      <c r="E44" s="99">
        <v>501888</v>
      </c>
      <c r="F44" s="129" t="str">
        <f t="shared" si="17"/>
        <v>Sussex</v>
      </c>
    </row>
    <row r="45" spans="1:18" x14ac:dyDescent="0.2">
      <c r="A45" s="4" t="s">
        <v>94</v>
      </c>
      <c r="B45" s="4"/>
      <c r="C45" s="160">
        <f t="shared" si="18"/>
        <v>86819.407999999996</v>
      </c>
      <c r="D45" s="160">
        <f>SUM(D38:D44)</f>
        <v>4933.47</v>
      </c>
      <c r="E45" s="99">
        <f>SUM(E38:E44)</f>
        <v>21704852</v>
      </c>
    </row>
    <row r="47" spans="1:18" x14ac:dyDescent="0.2">
      <c r="A47" s="133" t="s">
        <v>115</v>
      </c>
      <c r="F47" s="210"/>
    </row>
    <row r="48" spans="1:18" x14ac:dyDescent="0.2">
      <c r="A48" s="135" t="s">
        <v>136</v>
      </c>
    </row>
    <row r="49" spans="1:16" x14ac:dyDescent="0.2">
      <c r="A49" s="227" t="s">
        <v>215</v>
      </c>
    </row>
    <row r="53" spans="1:16" ht="25.5" x14ac:dyDescent="0.35">
      <c r="M53" s="139"/>
      <c r="N53" s="139"/>
      <c r="O53" s="139"/>
      <c r="P53" s="139"/>
    </row>
    <row r="59" spans="1:16" x14ac:dyDescent="0.2">
      <c r="G59" s="135"/>
    </row>
  </sheetData>
  <mergeCells count="11">
    <mergeCell ref="B36:D36"/>
    <mergeCell ref="D22:E22"/>
    <mergeCell ref="L34:M34"/>
    <mergeCell ref="F22:O22"/>
    <mergeCell ref="I10:M10"/>
    <mergeCell ref="O10:S10"/>
    <mergeCell ref="A2:C2"/>
    <mergeCell ref="B3:C3"/>
    <mergeCell ref="B22:C22"/>
    <mergeCell ref="B4:C4"/>
    <mergeCell ref="B5:C5"/>
  </mergeCells>
  <phoneticPr fontId="3" type="noConversion"/>
  <conditionalFormatting sqref="C31 C24:C29">
    <cfRule type="cellIs" dxfId="87" priority="149" stopIfTrue="1" operator="greaterThanOrEqual">
      <formula>E24</formula>
    </cfRule>
    <cfRule type="cellIs" dxfId="86" priority="150" stopIfTrue="1" operator="lessThan">
      <formula>E24</formula>
    </cfRule>
  </conditionalFormatting>
  <conditionalFormatting sqref="F24:G24">
    <cfRule type="cellIs" dxfId="85" priority="155" stopIfTrue="1" operator="greaterThanOrEqual">
      <formula>1</formula>
    </cfRule>
    <cfRule type="cellIs" dxfId="84" priority="156" stopIfTrue="1" operator="greaterThanOrEqual">
      <formula>0.95</formula>
    </cfRule>
    <cfRule type="cellIs" dxfId="83" priority="157" stopIfTrue="1" operator="greaterThanOrEqual">
      <formula>0.95</formula>
    </cfRule>
  </conditionalFormatting>
  <conditionalFormatting sqref="F24:G31">
    <cfRule type="cellIs" dxfId="82" priority="158" stopIfTrue="1" operator="greaterThanOrEqual">
      <formula>1</formula>
    </cfRule>
    <cfRule type="cellIs" dxfId="81" priority="159" stopIfTrue="1" operator="greaterThanOrEqual">
      <formula>0.95</formula>
    </cfRule>
    <cfRule type="cellIs" dxfId="80" priority="160" stopIfTrue="1" operator="lessThan">
      <formula>0.95</formula>
    </cfRule>
  </conditionalFormatting>
  <conditionalFormatting sqref="C24">
    <cfRule type="cellIs" dxfId="79" priority="146" stopIfTrue="1" operator="greaterThanOrEqual">
      <formula>E24</formula>
    </cfRule>
    <cfRule type="cellIs" dxfId="78" priority="147" stopIfTrue="1" operator="lessThan">
      <formula>E24</formula>
    </cfRule>
  </conditionalFormatting>
  <conditionalFormatting sqref="D39">
    <cfRule type="cellIs" dxfId="77" priority="115" stopIfTrue="1" operator="between">
      <formula>1.1*C25</formula>
      <formula>1.2*C25</formula>
    </cfRule>
    <cfRule type="cellIs" dxfId="76" priority="116" stopIfTrue="1" operator="between">
      <formula>0.9*C25</formula>
      <formula>0.8*C25</formula>
    </cfRule>
    <cfRule type="cellIs" dxfId="75" priority="117" stopIfTrue="1" operator="lessThan">
      <formula>0.8*C25</formula>
    </cfRule>
    <cfRule type="cellIs" dxfId="74" priority="118" stopIfTrue="1" operator="greaterThan">
      <formula>1.2*C25</formula>
    </cfRule>
  </conditionalFormatting>
  <conditionalFormatting sqref="D38">
    <cfRule type="cellIs" dxfId="73" priority="107" stopIfTrue="1" operator="between">
      <formula>1.1*C24</formula>
      <formula>1.2*C24</formula>
    </cfRule>
    <cfRule type="cellIs" dxfId="72" priority="108" stopIfTrue="1" operator="between">
      <formula>0.9*C24</formula>
      <formula>0.8*C24</formula>
    </cfRule>
    <cfRule type="cellIs" dxfId="71" priority="109" stopIfTrue="1" operator="lessThan">
      <formula>0.8*C24</formula>
    </cfRule>
    <cfRule type="cellIs" dxfId="70" priority="110" stopIfTrue="1" operator="greaterThan">
      <formula>1.2*C24</formula>
    </cfRule>
  </conditionalFormatting>
  <conditionalFormatting sqref="D40">
    <cfRule type="cellIs" dxfId="69" priority="95" stopIfTrue="1" operator="between">
      <formula>1.1*C26</formula>
      <formula>1.2*C26</formula>
    </cfRule>
    <cfRule type="cellIs" dxfId="68" priority="96" stopIfTrue="1" operator="between">
      <formula>0.9*C26</formula>
      <formula>0.8*C26</formula>
    </cfRule>
    <cfRule type="cellIs" dxfId="67" priority="97" stopIfTrue="1" operator="lessThan">
      <formula>0.8*C26</formula>
    </cfRule>
    <cfRule type="cellIs" dxfId="66" priority="98" stopIfTrue="1" operator="greaterThan">
      <formula>1.2*C26</formula>
    </cfRule>
  </conditionalFormatting>
  <conditionalFormatting sqref="D42">
    <cfRule type="cellIs" dxfId="65" priority="87" stopIfTrue="1" operator="between">
      <formula>1.1*C28</formula>
      <formula>1.2*C28</formula>
    </cfRule>
    <cfRule type="cellIs" dxfId="64" priority="88" stopIfTrue="1" operator="between">
      <formula>0.9*C28</formula>
      <formula>0.8*C28</formula>
    </cfRule>
    <cfRule type="cellIs" dxfId="63" priority="89" stopIfTrue="1" operator="lessThan">
      <formula>0.8*C28</formula>
    </cfRule>
    <cfRule type="cellIs" dxfId="62" priority="90" stopIfTrue="1" operator="greaterThan">
      <formula>1.2*C28</formula>
    </cfRule>
  </conditionalFormatting>
  <conditionalFormatting sqref="D43">
    <cfRule type="cellIs" dxfId="61" priority="83" stopIfTrue="1" operator="between">
      <formula>1.1*C29</formula>
      <formula>1.2*C29</formula>
    </cfRule>
    <cfRule type="cellIs" dxfId="60" priority="84" stopIfTrue="1" operator="between">
      <formula>0.9*C29</formula>
      <formula>0.8*C29</formula>
    </cfRule>
    <cfRule type="cellIs" dxfId="59" priority="85" stopIfTrue="1" operator="lessThan">
      <formula>0.8*C29</formula>
    </cfRule>
    <cfRule type="cellIs" dxfId="58" priority="86" stopIfTrue="1" operator="greaterThan">
      <formula>1.2*C29</formula>
    </cfRule>
  </conditionalFormatting>
  <conditionalFormatting sqref="D45">
    <cfRule type="cellIs" dxfId="57" priority="79" stopIfTrue="1" operator="between">
      <formula>1.1*C31</formula>
      <formula>1.2*C31</formula>
    </cfRule>
    <cfRule type="cellIs" dxfId="56" priority="80" stopIfTrue="1" operator="between">
      <formula>0.9*C31</formula>
      <formula>0.8*C31</formula>
    </cfRule>
    <cfRule type="cellIs" dxfId="55" priority="81" stopIfTrue="1" operator="lessThan">
      <formula>0.8*C31</formula>
    </cfRule>
    <cfRule type="cellIs" dxfId="54" priority="82" stopIfTrue="1" operator="greaterThan">
      <formula>1.2*C31</formula>
    </cfRule>
  </conditionalFormatting>
  <conditionalFormatting sqref="C45">
    <cfRule type="cellIs" dxfId="53" priority="75" stopIfTrue="1" operator="between">
      <formula>1.1*B31</formula>
      <formula>1.2*B31</formula>
    </cfRule>
    <cfRule type="cellIs" dxfId="52" priority="76" stopIfTrue="1" operator="between">
      <formula>0.9*B31</formula>
      <formula>0.8*B31</formula>
    </cfRule>
    <cfRule type="cellIs" dxfId="51" priority="77" stopIfTrue="1" operator="lessThan">
      <formula>0.8*B31</formula>
    </cfRule>
    <cfRule type="cellIs" dxfId="50" priority="78" stopIfTrue="1" operator="greaterThan">
      <formula>1.2*B31</formula>
    </cfRule>
  </conditionalFormatting>
  <conditionalFormatting sqref="C43 C45">
    <cfRule type="cellIs" dxfId="49" priority="71" stopIfTrue="1" operator="between">
      <formula>1.1*B29</formula>
      <formula>1.2*B29</formula>
    </cfRule>
    <cfRule type="cellIs" dxfId="48" priority="72" stopIfTrue="1" operator="between">
      <formula>0.9*B29</formula>
      <formula>0.8*B29</formula>
    </cfRule>
    <cfRule type="cellIs" dxfId="47" priority="73" stopIfTrue="1" operator="lessThan">
      <formula>0.8*B29</formula>
    </cfRule>
    <cfRule type="cellIs" dxfId="46" priority="74" stopIfTrue="1" operator="greaterThan">
      <formula>1.2*B29</formula>
    </cfRule>
  </conditionalFormatting>
  <conditionalFormatting sqref="C42">
    <cfRule type="cellIs" dxfId="45" priority="67" stopIfTrue="1" operator="between">
      <formula>1.1*B28</formula>
      <formula>1.2*B28</formula>
    </cfRule>
    <cfRule type="cellIs" dxfId="44" priority="68" stopIfTrue="1" operator="between">
      <formula>0.9*B28</formula>
      <formula>0.8*B28</formula>
    </cfRule>
    <cfRule type="cellIs" dxfId="43" priority="69" stopIfTrue="1" operator="lessThan">
      <formula>0.8*B28</formula>
    </cfRule>
    <cfRule type="cellIs" dxfId="42" priority="70" stopIfTrue="1" operator="greaterThan">
      <formula>1.2*B28</formula>
    </cfRule>
  </conditionalFormatting>
  <conditionalFormatting sqref="C41">
    <cfRule type="cellIs" dxfId="41" priority="63" stopIfTrue="1" operator="between">
      <formula>1.1*B27</formula>
      <formula>1.2*B27</formula>
    </cfRule>
    <cfRule type="cellIs" dxfId="40" priority="64" stopIfTrue="1" operator="between">
      <formula>0.9*B27</formula>
      <formula>0.8*B27</formula>
    </cfRule>
    <cfRule type="cellIs" dxfId="39" priority="65" stopIfTrue="1" operator="lessThan">
      <formula>0.8*B27</formula>
    </cfRule>
    <cfRule type="cellIs" dxfId="38" priority="66" stopIfTrue="1" operator="greaterThan">
      <formula>1.2*B27</formula>
    </cfRule>
  </conditionalFormatting>
  <conditionalFormatting sqref="C40">
    <cfRule type="cellIs" dxfId="37" priority="59" stopIfTrue="1" operator="between">
      <formula>1.1*B26</formula>
      <formula>1.2*B26</formula>
    </cfRule>
    <cfRule type="cellIs" dxfId="36" priority="60" stopIfTrue="1" operator="between">
      <formula>0.9*B26</formula>
      <formula>0.8*B26</formula>
    </cfRule>
    <cfRule type="cellIs" dxfId="35" priority="61" stopIfTrue="1" operator="lessThan">
      <formula>0.8*B26</formula>
    </cfRule>
    <cfRule type="cellIs" dxfId="34" priority="62" stopIfTrue="1" operator="greaterThan">
      <formula>1.2*B26</formula>
    </cfRule>
  </conditionalFormatting>
  <conditionalFormatting sqref="C39">
    <cfRule type="cellIs" dxfId="33" priority="55" stopIfTrue="1" operator="between">
      <formula>1.1*B25</formula>
      <formula>1.2*B25</formula>
    </cfRule>
    <cfRule type="cellIs" dxfId="32" priority="56" stopIfTrue="1" operator="between">
      <formula>0.9*B25</formula>
      <formula>0.8*B25</formula>
    </cfRule>
    <cfRule type="cellIs" dxfId="31" priority="57" stopIfTrue="1" operator="lessThan">
      <formula>0.8*B25</formula>
    </cfRule>
    <cfRule type="cellIs" dxfId="30" priority="58" stopIfTrue="1" operator="greaterThan">
      <formula>1.2*B25</formula>
    </cfRule>
  </conditionalFormatting>
  <conditionalFormatting sqref="C45 C38:C43">
    <cfRule type="cellIs" dxfId="29" priority="51" stopIfTrue="1" operator="between">
      <formula>1.1*B24</formula>
      <formula>1.2*B24</formula>
    </cfRule>
    <cfRule type="cellIs" dxfId="28" priority="52" stopIfTrue="1" operator="between">
      <formula>0.9*B24</formula>
      <formula>0.8*B24</formula>
    </cfRule>
    <cfRule type="cellIs" dxfId="27" priority="53" stopIfTrue="1" operator="lessThan">
      <formula>0.8*B24</formula>
    </cfRule>
    <cfRule type="cellIs" dxfId="26" priority="54" stopIfTrue="1" operator="greaterThan">
      <formula>1.2*B24</formula>
    </cfRule>
  </conditionalFormatting>
  <conditionalFormatting sqref="C30">
    <cfRule type="cellIs" dxfId="25" priority="163" stopIfTrue="1" operator="greaterThanOrEqual">
      <formula>$E$30</formula>
    </cfRule>
    <cfRule type="cellIs" dxfId="24" priority="164" stopIfTrue="1" operator="lessThan">
      <formula>$E$30</formula>
    </cfRule>
  </conditionalFormatting>
  <conditionalFormatting sqref="B31 B24:B29">
    <cfRule type="cellIs" dxfId="23" priority="21" stopIfTrue="1" operator="greaterThanOrEqual">
      <formula>D24</formula>
    </cfRule>
    <cfRule type="cellIs" dxfId="22" priority="22" stopIfTrue="1" operator="lessThan">
      <formula>D24</formula>
    </cfRule>
  </conditionalFormatting>
  <conditionalFormatting sqref="B30">
    <cfRule type="cellIs" dxfId="21" priority="17" stopIfTrue="1" operator="greaterThanOrEqual">
      <formula>$E$30</formula>
    </cfRule>
    <cfRule type="cellIs" dxfId="20" priority="18" stopIfTrue="1" operator="lessThan">
      <formula>$E$30</formula>
    </cfRule>
  </conditionalFormatting>
  <conditionalFormatting sqref="D44">
    <cfRule type="cellIs" dxfId="19" priority="13" stopIfTrue="1" operator="between">
      <formula>1.1*C30</formula>
      <formula>1.2*C30</formula>
    </cfRule>
    <cfRule type="cellIs" dxfId="18" priority="14" stopIfTrue="1" operator="between">
      <formula>0.9*C30</formula>
      <formula>0.8*C30</formula>
    </cfRule>
    <cfRule type="cellIs" dxfId="17" priority="15" stopIfTrue="1" operator="lessThan">
      <formula>0.8*C30</formula>
    </cfRule>
    <cfRule type="cellIs" dxfId="16" priority="16" stopIfTrue="1" operator="greaterThan">
      <formula>1.2*C30</formula>
    </cfRule>
  </conditionalFormatting>
  <conditionalFormatting sqref="C44">
    <cfRule type="cellIs" dxfId="15" priority="9" stopIfTrue="1" operator="between">
      <formula>1.1*B30</formula>
      <formula>1.2*B30</formula>
    </cfRule>
    <cfRule type="cellIs" dxfId="14" priority="10" stopIfTrue="1" operator="between">
      <formula>0.9*B30</formula>
      <formula>0.8*B30</formula>
    </cfRule>
    <cfRule type="cellIs" dxfId="13" priority="11" stopIfTrue="1" operator="lessThan">
      <formula>0.8*B30</formula>
    </cfRule>
    <cfRule type="cellIs" dxfId="12" priority="12" stopIfTrue="1" operator="greaterThan">
      <formula>1.2*B30</formula>
    </cfRule>
  </conditionalFormatting>
  <conditionalFormatting sqref="C44">
    <cfRule type="cellIs" dxfId="11" priority="5" stopIfTrue="1" operator="between">
      <formula>1.1*B30</formula>
      <formula>1.2*B30</formula>
    </cfRule>
    <cfRule type="cellIs" dxfId="10" priority="6" stopIfTrue="1" operator="between">
      <formula>0.9*B30</formula>
      <formula>0.8*B30</formula>
    </cfRule>
    <cfRule type="cellIs" dxfId="9" priority="7" stopIfTrue="1" operator="lessThan">
      <formula>0.8*B30</formula>
    </cfRule>
    <cfRule type="cellIs" dxfId="8" priority="8" stopIfTrue="1" operator="greaterThan">
      <formula>1.2*B30</formula>
    </cfRule>
  </conditionalFormatting>
  <conditionalFormatting sqref="D41">
    <cfRule type="cellIs" dxfId="7" priority="1" stopIfTrue="1" operator="between">
      <formula>1.1*C27</formula>
      <formula>1.2*C27</formula>
    </cfRule>
    <cfRule type="cellIs" dxfId="6" priority="2" stopIfTrue="1" operator="between">
      <formula>0.9*C27</formula>
      <formula>0.8*C27</formula>
    </cfRule>
    <cfRule type="cellIs" dxfId="5" priority="3" stopIfTrue="1" operator="lessThan">
      <formula>0.8*C27</formula>
    </cfRule>
    <cfRule type="cellIs" dxfId="4" priority="4" stopIfTrue="1" operator="greaterThan">
      <formula>1.2*C27</formula>
    </cfRule>
  </conditionalFormatting>
  <pageMargins left="0.75" right="0.75" top="1" bottom="1" header="0.5" footer="0.5"/>
  <pageSetup paperSize="9" scale="4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W41"/>
  <sheetViews>
    <sheetView showGridLines="0" zoomScale="80" zoomScaleNormal="80" workbookViewId="0">
      <selection activeCell="AC45" sqref="AC45"/>
    </sheetView>
  </sheetViews>
  <sheetFormatPr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20" width="4.7109375" customWidth="1"/>
    <col min="21" max="21" width="4.7109375" style="170" customWidth="1"/>
    <col min="22" max="24" width="4.7109375" customWidth="1"/>
    <col min="25" max="25" width="4.7109375" style="170" customWidth="1"/>
    <col min="26" max="28" width="4.7109375" customWidth="1"/>
    <col min="29" max="29" width="4.7109375" style="170" customWidth="1"/>
    <col min="30" max="30" width="4.7109375" customWidth="1"/>
    <col min="31" max="31" width="4.7109375" style="170" customWidth="1"/>
    <col min="32" max="37" width="4.7109375" customWidth="1"/>
    <col min="38" max="38" width="4.7109375" style="170" customWidth="1"/>
    <col min="39" max="44" width="4.7109375" customWidth="1"/>
    <col min="45" max="45" width="5" customWidth="1"/>
    <col min="46" max="46" width="13.7109375" bestFit="1" customWidth="1"/>
    <col min="47" max="47" width="11.140625" bestFit="1" customWidth="1"/>
  </cols>
  <sheetData>
    <row r="1" spans="2:46" ht="13.5" thickBot="1" x14ac:dyDescent="0.25"/>
    <row r="2" spans="2:46" ht="13.5" thickBot="1" x14ac:dyDescent="0.25">
      <c r="B2" s="295" t="s">
        <v>33</v>
      </c>
      <c r="C2" s="281"/>
      <c r="D2" s="281"/>
      <c r="E2" s="281"/>
      <c r="F2" s="282"/>
    </row>
    <row r="3" spans="2:46" x14ac:dyDescent="0.2">
      <c r="B3" s="117" t="s">
        <v>34</v>
      </c>
      <c r="C3" s="317" t="str">
        <f>Metrics!B3</f>
        <v>SouthGrid</v>
      </c>
      <c r="D3" s="318"/>
      <c r="E3" s="318"/>
      <c r="F3" s="319"/>
    </row>
    <row r="4" spans="2:46" x14ac:dyDescent="0.2">
      <c r="B4" s="21" t="s">
        <v>21</v>
      </c>
      <c r="C4" s="320" t="str">
        <f>Metrics!B4</f>
        <v>Q315</v>
      </c>
      <c r="D4" s="313"/>
      <c r="E4" s="313"/>
      <c r="F4" s="321"/>
    </row>
    <row r="5" spans="2:46" ht="13.5" thickBot="1" x14ac:dyDescent="0.25">
      <c r="B5" s="22" t="s">
        <v>25</v>
      </c>
      <c r="C5" s="322" t="str">
        <f>Metrics!B5</f>
        <v>Pete Gronbech</v>
      </c>
      <c r="D5" s="323"/>
      <c r="E5" s="323"/>
      <c r="F5" s="324"/>
    </row>
    <row r="6" spans="2:46" x14ac:dyDescent="0.2">
      <c r="B6" s="149"/>
      <c r="C6" s="148"/>
      <c r="D6" s="147"/>
      <c r="E6" s="147"/>
      <c r="F6" s="147"/>
    </row>
    <row r="7" spans="2:46" x14ac:dyDescent="0.2">
      <c r="B7" s="150" t="s">
        <v>135</v>
      </c>
      <c r="D7" s="147"/>
      <c r="E7" s="147"/>
      <c r="F7" s="147"/>
    </row>
    <row r="8" spans="2:46" ht="13.5" thickBot="1" x14ac:dyDescent="0.25"/>
    <row r="9" spans="2:46" ht="13.5" hidden="1" thickBot="1" x14ac:dyDescent="0.25">
      <c r="B9" s="9" t="s">
        <v>44</v>
      </c>
    </row>
    <row r="10" spans="2:46" ht="75.75" customHeight="1" thickBot="1" x14ac:dyDescent="0.25">
      <c r="B10" s="40" t="s">
        <v>18</v>
      </c>
      <c r="C10" s="115" t="s">
        <v>45</v>
      </c>
      <c r="D10" s="116" t="s">
        <v>46</v>
      </c>
      <c r="E10" s="116" t="s">
        <v>47</v>
      </c>
      <c r="F10" s="116" t="s">
        <v>48</v>
      </c>
      <c r="G10" s="116" t="s">
        <v>83</v>
      </c>
      <c r="H10" s="116" t="s">
        <v>84</v>
      </c>
      <c r="I10" s="116" t="s">
        <v>49</v>
      </c>
      <c r="J10" s="116" t="s">
        <v>50</v>
      </c>
      <c r="K10" s="268" t="s">
        <v>150</v>
      </c>
      <c r="L10" s="116" t="s">
        <v>51</v>
      </c>
      <c r="M10" s="116" t="s">
        <v>52</v>
      </c>
      <c r="N10" s="116" t="s">
        <v>53</v>
      </c>
      <c r="O10" s="116" t="s">
        <v>54</v>
      </c>
      <c r="P10" s="116" t="s">
        <v>85</v>
      </c>
      <c r="Q10" s="116" t="s">
        <v>55</v>
      </c>
      <c r="R10" s="116" t="s">
        <v>56</v>
      </c>
      <c r="S10" s="116" t="s">
        <v>86</v>
      </c>
      <c r="T10" s="116" t="s">
        <v>57</v>
      </c>
      <c r="U10" s="116" t="s">
        <v>238</v>
      </c>
      <c r="V10" s="116" t="s">
        <v>58</v>
      </c>
      <c r="W10" s="116" t="s">
        <v>156</v>
      </c>
      <c r="X10" s="116" t="s">
        <v>59</v>
      </c>
      <c r="Y10" s="116" t="s">
        <v>237</v>
      </c>
      <c r="Z10" s="116" t="s">
        <v>87</v>
      </c>
      <c r="AA10" s="116" t="s">
        <v>60</v>
      </c>
      <c r="AB10" s="116" t="s">
        <v>61</v>
      </c>
      <c r="AC10" s="116" t="s">
        <v>62</v>
      </c>
      <c r="AD10" s="116" t="s">
        <v>170</v>
      </c>
      <c r="AE10" s="116" t="s">
        <v>166</v>
      </c>
      <c r="AF10" s="116" t="s">
        <v>63</v>
      </c>
      <c r="AG10" s="116" t="s">
        <v>64</v>
      </c>
      <c r="AH10" s="116" t="s">
        <v>65</v>
      </c>
      <c r="AI10" s="116" t="s">
        <v>66</v>
      </c>
      <c r="AJ10" s="116" t="s">
        <v>88</v>
      </c>
      <c r="AK10" s="116" t="s">
        <v>67</v>
      </c>
      <c r="AL10" s="116" t="s">
        <v>165</v>
      </c>
      <c r="AM10" s="116" t="s">
        <v>89</v>
      </c>
      <c r="AN10" s="116" t="s">
        <v>106</v>
      </c>
      <c r="AO10" s="116" t="s">
        <v>90</v>
      </c>
      <c r="AP10" s="116" t="s">
        <v>68</v>
      </c>
      <c r="AQ10" s="116" t="s">
        <v>91</v>
      </c>
      <c r="AR10" s="116" t="s">
        <v>92</v>
      </c>
      <c r="AS10" s="116" t="s">
        <v>69</v>
      </c>
      <c r="AT10" s="40" t="s">
        <v>19</v>
      </c>
    </row>
    <row r="11" spans="2:46" ht="13.5" thickBot="1" x14ac:dyDescent="0.25">
      <c r="B11" s="69" t="str">
        <f>Resources!A11</f>
        <v>EFDA JET</v>
      </c>
      <c r="C11" s="93">
        <v>1</v>
      </c>
      <c r="D11" s="94">
        <v>1</v>
      </c>
      <c r="E11" s="94">
        <v>0</v>
      </c>
      <c r="F11" s="94">
        <v>1</v>
      </c>
      <c r="G11" s="94">
        <v>0</v>
      </c>
      <c r="H11" s="94">
        <v>0</v>
      </c>
      <c r="I11" s="94">
        <v>0</v>
      </c>
      <c r="J11" s="94">
        <v>0</v>
      </c>
      <c r="K11" s="94">
        <v>0</v>
      </c>
      <c r="L11" s="94">
        <v>1</v>
      </c>
      <c r="M11" s="94">
        <v>1</v>
      </c>
      <c r="N11" s="94">
        <v>0</v>
      </c>
      <c r="O11" s="94">
        <v>1</v>
      </c>
      <c r="P11" s="94">
        <v>0</v>
      </c>
      <c r="Q11" s="94">
        <v>1</v>
      </c>
      <c r="R11" s="94">
        <v>0</v>
      </c>
      <c r="S11" s="94">
        <v>1</v>
      </c>
      <c r="T11" s="94">
        <v>1</v>
      </c>
      <c r="U11" s="269"/>
      <c r="V11" s="94">
        <v>0</v>
      </c>
      <c r="W11" s="94">
        <v>0</v>
      </c>
      <c r="X11" s="94">
        <v>1</v>
      </c>
      <c r="Y11" s="264"/>
      <c r="Z11" s="94">
        <v>0</v>
      </c>
      <c r="AA11" s="94">
        <v>0</v>
      </c>
      <c r="AB11" s="94">
        <v>0</v>
      </c>
      <c r="AC11" s="94">
        <v>0</v>
      </c>
      <c r="AD11" s="94">
        <v>0</v>
      </c>
      <c r="AE11" s="94">
        <v>0</v>
      </c>
      <c r="AF11" s="94">
        <v>0</v>
      </c>
      <c r="AG11" s="94">
        <v>1</v>
      </c>
      <c r="AH11" s="94">
        <v>1</v>
      </c>
      <c r="AI11" s="94">
        <v>0</v>
      </c>
      <c r="AJ11" s="94">
        <v>0</v>
      </c>
      <c r="AK11" s="94">
        <v>0</v>
      </c>
      <c r="AL11" s="94"/>
      <c r="AM11" s="94">
        <v>1</v>
      </c>
      <c r="AN11" s="94">
        <v>0</v>
      </c>
      <c r="AO11" s="94">
        <v>0</v>
      </c>
      <c r="AP11" s="94">
        <v>0</v>
      </c>
      <c r="AQ11" s="94">
        <v>0</v>
      </c>
      <c r="AR11" s="94">
        <v>0</v>
      </c>
      <c r="AS11" s="161">
        <v>0</v>
      </c>
      <c r="AT11" s="162">
        <f>SUM(C11:AS11)</f>
        <v>13</v>
      </c>
    </row>
    <row r="12" spans="2:46" ht="13.5" thickBot="1" x14ac:dyDescent="0.25">
      <c r="B12" s="69" t="str">
        <f>Resources!A12</f>
        <v>Birmingham</v>
      </c>
      <c r="C12" s="93">
        <v>1</v>
      </c>
      <c r="D12" s="94">
        <v>1</v>
      </c>
      <c r="E12" s="94">
        <v>0</v>
      </c>
      <c r="F12" s="94">
        <v>1</v>
      </c>
      <c r="G12" s="94">
        <v>1</v>
      </c>
      <c r="H12" s="94">
        <v>1</v>
      </c>
      <c r="I12" s="94">
        <v>0</v>
      </c>
      <c r="J12" s="94">
        <v>0</v>
      </c>
      <c r="K12" s="94">
        <v>1</v>
      </c>
      <c r="L12" s="94">
        <v>1</v>
      </c>
      <c r="M12" s="94">
        <v>1</v>
      </c>
      <c r="N12" s="94">
        <v>1</v>
      </c>
      <c r="O12" s="94">
        <v>0</v>
      </c>
      <c r="P12" s="94">
        <v>0</v>
      </c>
      <c r="Q12" s="94">
        <v>1</v>
      </c>
      <c r="R12" s="94">
        <v>0</v>
      </c>
      <c r="S12" s="94">
        <v>1</v>
      </c>
      <c r="T12" s="94">
        <v>1</v>
      </c>
      <c r="U12" s="269"/>
      <c r="V12" s="94">
        <v>1</v>
      </c>
      <c r="W12" s="94">
        <v>0</v>
      </c>
      <c r="X12" s="94">
        <v>1</v>
      </c>
      <c r="Y12" s="264"/>
      <c r="Z12" s="94">
        <v>0</v>
      </c>
      <c r="AA12" s="94">
        <v>0</v>
      </c>
      <c r="AB12" s="94">
        <v>0</v>
      </c>
      <c r="AC12" s="94">
        <v>0</v>
      </c>
      <c r="AD12" s="94">
        <v>1</v>
      </c>
      <c r="AE12" s="94">
        <v>1</v>
      </c>
      <c r="AF12" s="94">
        <v>1</v>
      </c>
      <c r="AG12" s="94">
        <v>1</v>
      </c>
      <c r="AH12" s="94">
        <v>1</v>
      </c>
      <c r="AI12" s="94">
        <v>0</v>
      </c>
      <c r="AJ12" s="94">
        <v>0</v>
      </c>
      <c r="AK12" s="94">
        <v>0</v>
      </c>
      <c r="AL12" s="94"/>
      <c r="AM12" s="94">
        <v>1</v>
      </c>
      <c r="AN12" s="94">
        <v>0</v>
      </c>
      <c r="AO12" s="94">
        <v>0</v>
      </c>
      <c r="AP12" s="94">
        <v>0</v>
      </c>
      <c r="AQ12" s="94">
        <v>0</v>
      </c>
      <c r="AR12" s="94">
        <v>0</v>
      </c>
      <c r="AS12" s="161">
        <v>1</v>
      </c>
      <c r="AT12" s="162">
        <f>SUM(C12:AS12)</f>
        <v>21</v>
      </c>
    </row>
    <row r="13" spans="2:46" ht="13.5" thickBot="1" x14ac:dyDescent="0.25">
      <c r="B13" s="69" t="str">
        <f>Resources!A13</f>
        <v>Bristol</v>
      </c>
      <c r="C13" s="93">
        <v>1</v>
      </c>
      <c r="D13" s="94">
        <v>1</v>
      </c>
      <c r="E13" s="94">
        <v>0</v>
      </c>
      <c r="F13" s="94">
        <v>0</v>
      </c>
      <c r="G13" s="94">
        <v>0</v>
      </c>
      <c r="H13" s="94">
        <v>0</v>
      </c>
      <c r="I13" s="94">
        <v>0</v>
      </c>
      <c r="J13" s="94">
        <v>0</v>
      </c>
      <c r="K13" s="94">
        <v>0</v>
      </c>
      <c r="L13" s="94">
        <v>1</v>
      </c>
      <c r="M13" s="94">
        <v>1</v>
      </c>
      <c r="N13" s="94">
        <v>0</v>
      </c>
      <c r="O13" s="94">
        <v>0</v>
      </c>
      <c r="P13" s="94">
        <v>0</v>
      </c>
      <c r="Q13" s="94">
        <v>0</v>
      </c>
      <c r="R13" s="94">
        <v>0</v>
      </c>
      <c r="S13" s="94">
        <v>1</v>
      </c>
      <c r="T13" s="94">
        <v>0</v>
      </c>
      <c r="U13" s="269"/>
      <c r="V13" s="94">
        <v>1</v>
      </c>
      <c r="W13" s="94">
        <v>1</v>
      </c>
      <c r="X13" s="94">
        <v>1</v>
      </c>
      <c r="Y13" s="264"/>
      <c r="Z13" s="94">
        <v>0</v>
      </c>
      <c r="AA13" s="94">
        <v>0</v>
      </c>
      <c r="AB13" s="94">
        <v>0</v>
      </c>
      <c r="AC13" s="94">
        <v>0</v>
      </c>
      <c r="AD13" s="94">
        <v>0</v>
      </c>
      <c r="AE13" s="94">
        <v>0</v>
      </c>
      <c r="AF13" s="94">
        <v>0</v>
      </c>
      <c r="AG13" s="94">
        <v>1</v>
      </c>
      <c r="AH13" s="94">
        <v>0</v>
      </c>
      <c r="AI13" s="94">
        <v>0</v>
      </c>
      <c r="AJ13" s="94">
        <v>0</v>
      </c>
      <c r="AK13" s="94">
        <v>0</v>
      </c>
      <c r="AL13" s="94"/>
      <c r="AM13" s="94">
        <v>1</v>
      </c>
      <c r="AN13" s="94">
        <v>0</v>
      </c>
      <c r="AO13" s="94">
        <v>0</v>
      </c>
      <c r="AP13" s="94">
        <v>0</v>
      </c>
      <c r="AQ13" s="94">
        <v>0</v>
      </c>
      <c r="AR13" s="94">
        <v>0</v>
      </c>
      <c r="AS13" s="161">
        <v>1</v>
      </c>
      <c r="AT13" s="162">
        <f t="shared" ref="AT13:AT19" si="0">SUM(C13:AS13)</f>
        <v>11</v>
      </c>
    </row>
    <row r="14" spans="2:46" ht="13.5" thickBot="1" x14ac:dyDescent="0.25">
      <c r="B14" s="69" t="str">
        <f>Resources!A14</f>
        <v>Cambridge</v>
      </c>
      <c r="C14" s="93">
        <v>1</v>
      </c>
      <c r="D14" s="94">
        <v>1</v>
      </c>
      <c r="E14" s="94">
        <v>0</v>
      </c>
      <c r="F14" s="94">
        <v>0</v>
      </c>
      <c r="G14" s="94">
        <v>1</v>
      </c>
      <c r="H14" s="94">
        <v>1</v>
      </c>
      <c r="I14" s="94">
        <v>0</v>
      </c>
      <c r="J14" s="94">
        <v>0</v>
      </c>
      <c r="K14" s="94">
        <v>0</v>
      </c>
      <c r="L14" s="94">
        <v>1</v>
      </c>
      <c r="M14" s="94">
        <v>1</v>
      </c>
      <c r="N14" s="94">
        <v>0</v>
      </c>
      <c r="O14" s="94">
        <v>0</v>
      </c>
      <c r="P14" s="94">
        <v>0</v>
      </c>
      <c r="Q14" s="94">
        <v>0</v>
      </c>
      <c r="R14" s="94">
        <v>0</v>
      </c>
      <c r="S14" s="94">
        <v>1</v>
      </c>
      <c r="T14" s="94">
        <v>0</v>
      </c>
      <c r="U14" s="269"/>
      <c r="V14" s="94">
        <v>1</v>
      </c>
      <c r="W14" s="94">
        <v>0</v>
      </c>
      <c r="X14" s="94">
        <v>1</v>
      </c>
      <c r="Y14" s="264"/>
      <c r="Z14" s="94">
        <v>0</v>
      </c>
      <c r="AA14" s="94">
        <v>0</v>
      </c>
      <c r="AB14" s="94">
        <v>0</v>
      </c>
      <c r="AC14" s="94">
        <v>0</v>
      </c>
      <c r="AD14" s="94">
        <v>0</v>
      </c>
      <c r="AE14" s="94">
        <v>0</v>
      </c>
      <c r="AF14" s="94">
        <v>0</v>
      </c>
      <c r="AG14" s="94">
        <v>1</v>
      </c>
      <c r="AH14" s="94">
        <v>0</v>
      </c>
      <c r="AI14" s="94">
        <v>0</v>
      </c>
      <c r="AJ14" s="94">
        <v>0</v>
      </c>
      <c r="AK14" s="94">
        <v>0</v>
      </c>
      <c r="AL14" s="94"/>
      <c r="AM14" s="94">
        <v>1</v>
      </c>
      <c r="AN14" s="94">
        <v>0</v>
      </c>
      <c r="AO14" s="94">
        <v>0</v>
      </c>
      <c r="AP14" s="94">
        <v>0</v>
      </c>
      <c r="AQ14" s="94">
        <v>0</v>
      </c>
      <c r="AR14" s="94">
        <v>0</v>
      </c>
      <c r="AS14" s="161">
        <v>0</v>
      </c>
      <c r="AT14" s="162">
        <f t="shared" si="0"/>
        <v>11</v>
      </c>
    </row>
    <row r="15" spans="2:46" ht="13.5" thickBot="1" x14ac:dyDescent="0.25">
      <c r="B15" s="69" t="str">
        <f>Resources!A15</f>
        <v>Oxford</v>
      </c>
      <c r="C15" s="93">
        <v>1</v>
      </c>
      <c r="D15" s="94">
        <v>1</v>
      </c>
      <c r="E15" s="94">
        <v>0</v>
      </c>
      <c r="F15" s="94">
        <v>0</v>
      </c>
      <c r="G15" s="94">
        <v>0</v>
      </c>
      <c r="H15" s="94">
        <v>0</v>
      </c>
      <c r="I15" s="94">
        <v>0</v>
      </c>
      <c r="J15" s="94">
        <v>0</v>
      </c>
      <c r="K15" s="94">
        <v>1</v>
      </c>
      <c r="L15" s="94">
        <v>1</v>
      </c>
      <c r="M15" s="94">
        <v>1</v>
      </c>
      <c r="N15" s="94">
        <v>0</v>
      </c>
      <c r="O15" s="94">
        <v>1</v>
      </c>
      <c r="P15" s="94">
        <v>0</v>
      </c>
      <c r="Q15" s="94">
        <v>1</v>
      </c>
      <c r="R15" s="94">
        <v>0</v>
      </c>
      <c r="S15" s="94">
        <v>1</v>
      </c>
      <c r="T15" s="94">
        <v>0</v>
      </c>
      <c r="U15" s="269">
        <v>1</v>
      </c>
      <c r="V15" s="94">
        <v>1</v>
      </c>
      <c r="W15" s="94">
        <v>0</v>
      </c>
      <c r="X15" s="94">
        <v>1</v>
      </c>
      <c r="Y15" s="264">
        <v>1</v>
      </c>
      <c r="Z15" s="94">
        <v>1</v>
      </c>
      <c r="AA15" s="94">
        <v>0</v>
      </c>
      <c r="AB15" s="94">
        <v>0</v>
      </c>
      <c r="AC15" s="94">
        <v>0</v>
      </c>
      <c r="AD15" s="94">
        <v>1</v>
      </c>
      <c r="AE15" s="94">
        <v>0</v>
      </c>
      <c r="AF15" s="94">
        <v>0</v>
      </c>
      <c r="AG15" s="94">
        <v>1</v>
      </c>
      <c r="AH15" s="94">
        <v>1</v>
      </c>
      <c r="AI15" s="94">
        <v>0</v>
      </c>
      <c r="AJ15" s="94">
        <v>0</v>
      </c>
      <c r="AK15" s="94">
        <v>0</v>
      </c>
      <c r="AL15" s="94">
        <v>1</v>
      </c>
      <c r="AM15" s="94">
        <v>1</v>
      </c>
      <c r="AN15" s="94">
        <v>0</v>
      </c>
      <c r="AO15" s="94">
        <v>0</v>
      </c>
      <c r="AP15" s="94">
        <v>1</v>
      </c>
      <c r="AQ15" s="94">
        <v>0</v>
      </c>
      <c r="AR15" s="94">
        <v>0</v>
      </c>
      <c r="AS15" s="161">
        <v>1</v>
      </c>
      <c r="AT15" s="162">
        <f>SUM(C15:AS15)</f>
        <v>20</v>
      </c>
    </row>
    <row r="16" spans="2:46" ht="13.5" thickBot="1" x14ac:dyDescent="0.25">
      <c r="B16" s="69" t="str">
        <f>Resources!A16</f>
        <v>RALPP</v>
      </c>
      <c r="C16" s="93">
        <v>1</v>
      </c>
      <c r="D16" s="254">
        <v>1</v>
      </c>
      <c r="E16" s="254">
        <v>0</v>
      </c>
      <c r="F16" s="254">
        <v>1</v>
      </c>
      <c r="G16" s="254">
        <v>1</v>
      </c>
      <c r="H16" s="254">
        <v>1</v>
      </c>
      <c r="I16" s="254">
        <v>1</v>
      </c>
      <c r="J16" s="254">
        <v>1</v>
      </c>
      <c r="K16" s="254">
        <v>0</v>
      </c>
      <c r="L16" s="254">
        <v>1</v>
      </c>
      <c r="M16" s="254">
        <v>1</v>
      </c>
      <c r="N16" s="254">
        <v>1</v>
      </c>
      <c r="O16" s="254">
        <v>1</v>
      </c>
      <c r="P16" s="254">
        <v>0</v>
      </c>
      <c r="Q16" s="254">
        <v>1</v>
      </c>
      <c r="R16" s="254">
        <v>1</v>
      </c>
      <c r="S16" s="254">
        <v>1</v>
      </c>
      <c r="T16" s="254">
        <v>1</v>
      </c>
      <c r="U16" s="269"/>
      <c r="V16" s="254">
        <v>1</v>
      </c>
      <c r="W16" s="254">
        <v>0</v>
      </c>
      <c r="X16" s="254">
        <v>1</v>
      </c>
      <c r="Y16" s="264"/>
      <c r="Z16" s="254">
        <v>1</v>
      </c>
      <c r="AA16" s="254">
        <v>1</v>
      </c>
      <c r="AB16" s="254">
        <v>0</v>
      </c>
      <c r="AC16" s="254">
        <v>0</v>
      </c>
      <c r="AD16" s="254">
        <v>0</v>
      </c>
      <c r="AE16" s="254">
        <v>0</v>
      </c>
      <c r="AF16" s="254">
        <v>0</v>
      </c>
      <c r="AG16" s="254">
        <v>1</v>
      </c>
      <c r="AH16" s="254">
        <v>1</v>
      </c>
      <c r="AI16" s="254">
        <v>1</v>
      </c>
      <c r="AJ16" s="254">
        <v>0</v>
      </c>
      <c r="AK16" s="254">
        <v>0</v>
      </c>
      <c r="AL16" s="254"/>
      <c r="AM16" s="254">
        <v>1</v>
      </c>
      <c r="AN16" s="254">
        <v>1</v>
      </c>
      <c r="AO16" s="254">
        <v>0</v>
      </c>
      <c r="AP16" s="254">
        <v>1</v>
      </c>
      <c r="AQ16" s="254">
        <v>0</v>
      </c>
      <c r="AR16" s="254">
        <v>0</v>
      </c>
      <c r="AS16" s="255">
        <v>1</v>
      </c>
      <c r="AT16" s="162">
        <f t="shared" si="0"/>
        <v>26</v>
      </c>
    </row>
    <row r="17" spans="2:48" ht="13.5" thickBot="1" x14ac:dyDescent="0.25">
      <c r="B17" s="69" t="str">
        <f>Resources!A17</f>
        <v>Sussex</v>
      </c>
      <c r="C17" s="100"/>
      <c r="D17" s="95">
        <v>1</v>
      </c>
      <c r="E17" s="95"/>
      <c r="F17" s="95"/>
      <c r="G17" s="95"/>
      <c r="H17" s="95"/>
      <c r="I17" s="95"/>
      <c r="J17" s="95"/>
      <c r="K17" s="95"/>
      <c r="L17" s="95"/>
      <c r="M17" s="95">
        <v>1</v>
      </c>
      <c r="N17" s="95"/>
      <c r="O17" s="95"/>
      <c r="P17" s="95"/>
      <c r="Q17" s="95"/>
      <c r="R17" s="95"/>
      <c r="S17" s="95"/>
      <c r="T17" s="95"/>
      <c r="U17" s="270"/>
      <c r="V17" s="95"/>
      <c r="W17" s="95"/>
      <c r="X17" s="95"/>
      <c r="Y17" s="265"/>
      <c r="Z17" s="95"/>
      <c r="AA17" s="95"/>
      <c r="AB17" s="95"/>
      <c r="AC17" s="95"/>
      <c r="AD17" s="95"/>
      <c r="AE17" s="95"/>
      <c r="AF17" s="95"/>
      <c r="AG17" s="95">
        <v>1</v>
      </c>
      <c r="AH17" s="95"/>
      <c r="AI17" s="95"/>
      <c r="AJ17" s="95"/>
      <c r="AK17" s="95"/>
      <c r="AL17" s="95">
        <v>1</v>
      </c>
      <c r="AM17" s="95">
        <v>1</v>
      </c>
      <c r="AN17" s="95"/>
      <c r="AO17" s="95"/>
      <c r="AP17" s="95"/>
      <c r="AQ17" s="95"/>
      <c r="AR17" s="101"/>
      <c r="AS17" s="48"/>
      <c r="AT17" s="162">
        <f t="shared" si="0"/>
        <v>5</v>
      </c>
    </row>
    <row r="18" spans="2:48" x14ac:dyDescent="0.2">
      <c r="B18" s="69"/>
      <c r="C18" s="100"/>
      <c r="D18" s="95"/>
      <c r="E18" s="95"/>
      <c r="F18" s="95"/>
      <c r="G18" s="95"/>
      <c r="H18" s="95"/>
      <c r="I18" s="95"/>
      <c r="J18" s="95"/>
      <c r="K18" s="95"/>
      <c r="L18" s="95"/>
      <c r="M18" s="95"/>
      <c r="N18" s="95"/>
      <c r="O18" s="95"/>
      <c r="P18" s="95"/>
      <c r="Q18" s="95"/>
      <c r="R18" s="95"/>
      <c r="S18" s="95"/>
      <c r="T18" s="95"/>
      <c r="U18" s="270"/>
      <c r="V18" s="95"/>
      <c r="W18" s="95"/>
      <c r="X18" s="95"/>
      <c r="Y18" s="265"/>
      <c r="Z18" s="95"/>
      <c r="AA18" s="95"/>
      <c r="AB18" s="95"/>
      <c r="AC18" s="95"/>
      <c r="AD18" s="95"/>
      <c r="AE18" s="95"/>
      <c r="AF18" s="95"/>
      <c r="AG18" s="95"/>
      <c r="AH18" s="95"/>
      <c r="AI18" s="95"/>
      <c r="AJ18" s="95"/>
      <c r="AK18" s="95"/>
      <c r="AL18" s="95"/>
      <c r="AM18" s="95"/>
      <c r="AN18" s="95"/>
      <c r="AO18" s="95"/>
      <c r="AP18" s="95"/>
      <c r="AQ18" s="95"/>
      <c r="AR18" s="101"/>
      <c r="AS18" s="48">
        <f>SUM(C18:AR18)</f>
        <v>0</v>
      </c>
      <c r="AT18" s="162">
        <f t="shared" si="0"/>
        <v>0</v>
      </c>
    </row>
    <row r="19" spans="2:48" ht="13.5" thickBot="1" x14ac:dyDescent="0.25">
      <c r="B19" s="34"/>
      <c r="C19" s="118"/>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9"/>
      <c r="AS19" s="51">
        <f>SUM(C19:AR19)</f>
        <v>0</v>
      </c>
      <c r="AT19" s="163">
        <f t="shared" si="0"/>
        <v>0</v>
      </c>
    </row>
    <row r="20" spans="2:48" ht="13.5" thickBot="1" x14ac:dyDescent="0.25">
      <c r="B20" s="65" t="s">
        <v>19</v>
      </c>
      <c r="C20" s="54">
        <f>SUM(C11:C19)</f>
        <v>6</v>
      </c>
      <c r="D20" s="54">
        <f t="shared" ref="D20:AR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2</v>
      </c>
      <c r="O20" s="54">
        <f t="shared" si="1"/>
        <v>3</v>
      </c>
      <c r="P20" s="54">
        <f t="shared" si="1"/>
        <v>0</v>
      </c>
      <c r="Q20" s="54">
        <f t="shared" si="1"/>
        <v>4</v>
      </c>
      <c r="R20" s="54">
        <f t="shared" si="1"/>
        <v>1</v>
      </c>
      <c r="S20" s="54">
        <f t="shared" si="1"/>
        <v>6</v>
      </c>
      <c r="T20" s="54">
        <f t="shared" si="1"/>
        <v>3</v>
      </c>
      <c r="U20" s="54">
        <f t="shared" si="1"/>
        <v>1</v>
      </c>
      <c r="V20" s="54">
        <f t="shared" si="1"/>
        <v>5</v>
      </c>
      <c r="W20" s="54">
        <f t="shared" si="1"/>
        <v>1</v>
      </c>
      <c r="X20" s="54">
        <f t="shared" si="1"/>
        <v>6</v>
      </c>
      <c r="Y20" s="54">
        <f t="shared" si="1"/>
        <v>1</v>
      </c>
      <c r="Z20" s="54">
        <f t="shared" si="1"/>
        <v>2</v>
      </c>
      <c r="AA20" s="54">
        <f t="shared" si="1"/>
        <v>1</v>
      </c>
      <c r="AB20" s="54">
        <f t="shared" si="1"/>
        <v>0</v>
      </c>
      <c r="AC20" s="54">
        <f t="shared" si="1"/>
        <v>0</v>
      </c>
      <c r="AD20" s="54">
        <f t="shared" si="1"/>
        <v>2</v>
      </c>
      <c r="AE20" s="54">
        <f t="shared" si="1"/>
        <v>1</v>
      </c>
      <c r="AF20" s="54">
        <f t="shared" si="1"/>
        <v>1</v>
      </c>
      <c r="AG20" s="54">
        <f t="shared" si="1"/>
        <v>7</v>
      </c>
      <c r="AH20" s="54">
        <f t="shared" si="1"/>
        <v>4</v>
      </c>
      <c r="AI20" s="54">
        <f t="shared" si="1"/>
        <v>1</v>
      </c>
      <c r="AJ20" s="54">
        <f>SUM(AJ11:AJ19)</f>
        <v>0</v>
      </c>
      <c r="AK20" s="54">
        <f>SUM(AK11:AK19)</f>
        <v>0</v>
      </c>
      <c r="AL20" s="54">
        <f>SUM(AL11:AL19)</f>
        <v>2</v>
      </c>
      <c r="AM20" s="54">
        <f>SUM(AM11:AM19)</f>
        <v>7</v>
      </c>
      <c r="AN20" s="54">
        <f>SUM(AN11:AN19)</f>
        <v>1</v>
      </c>
      <c r="AO20" s="54">
        <f t="shared" si="1"/>
        <v>0</v>
      </c>
      <c r="AP20" s="54">
        <f t="shared" si="1"/>
        <v>2</v>
      </c>
      <c r="AQ20" s="54">
        <f t="shared" si="1"/>
        <v>0</v>
      </c>
      <c r="AR20" s="54">
        <f t="shared" si="1"/>
        <v>0</v>
      </c>
      <c r="AS20" s="65">
        <f>SUM(AS11:AS19)</f>
        <v>4</v>
      </c>
      <c r="AT20" s="164">
        <f>SUM(AT11:AT19)</f>
        <v>107</v>
      </c>
    </row>
    <row r="26" spans="2:48" ht="13.5" thickBot="1" x14ac:dyDescent="0.25">
      <c r="B26" s="171" t="s">
        <v>159</v>
      </c>
      <c r="C26" s="170"/>
      <c r="D26" s="170"/>
      <c r="E26" s="170"/>
      <c r="F26" s="170"/>
      <c r="G26" s="170"/>
      <c r="H26" s="170"/>
      <c r="I26" s="170"/>
      <c r="J26" s="170"/>
      <c r="K26" s="170"/>
      <c r="L26" s="170"/>
      <c r="M26" s="170"/>
      <c r="N26" s="170"/>
      <c r="O26" s="170"/>
      <c r="P26" s="170"/>
      <c r="Q26" s="170"/>
      <c r="R26" s="170"/>
      <c r="S26" s="170"/>
      <c r="T26" s="170"/>
      <c r="V26" s="170"/>
      <c r="W26" s="170"/>
      <c r="X26" s="170"/>
      <c r="Z26" s="170"/>
      <c r="AA26" s="170"/>
      <c r="AB26" s="170"/>
      <c r="AD26" s="170"/>
      <c r="AF26" s="170"/>
      <c r="AG26" s="170"/>
      <c r="AH26" s="170"/>
      <c r="AI26" s="170"/>
      <c r="AJ26" s="170"/>
      <c r="AK26" s="170"/>
      <c r="AM26" s="170"/>
      <c r="AN26" s="170"/>
      <c r="AO26" s="170"/>
      <c r="AP26" s="170"/>
      <c r="AQ26" s="170"/>
      <c r="AR26" s="170"/>
      <c r="AS26" s="170"/>
      <c r="AT26" s="170"/>
    </row>
    <row r="27" spans="2:48" ht="75" customHeight="1" thickBot="1" x14ac:dyDescent="0.25">
      <c r="B27" s="177" t="s">
        <v>18</v>
      </c>
      <c r="C27" s="178" t="s">
        <v>45</v>
      </c>
      <c r="D27" s="178" t="s">
        <v>46</v>
      </c>
      <c r="E27" s="178" t="s">
        <v>47</v>
      </c>
      <c r="F27" s="178" t="s">
        <v>48</v>
      </c>
      <c r="G27" s="178" t="s">
        <v>83</v>
      </c>
      <c r="H27" s="178" t="s">
        <v>84</v>
      </c>
      <c r="I27" s="178" t="s">
        <v>49</v>
      </c>
      <c r="J27" s="178" t="s">
        <v>50</v>
      </c>
      <c r="K27" s="178" t="s">
        <v>160</v>
      </c>
      <c r="L27" s="178" t="s">
        <v>51</v>
      </c>
      <c r="M27" s="178" t="s">
        <v>52</v>
      </c>
      <c r="N27" s="178" t="s">
        <v>53</v>
      </c>
      <c r="O27" s="178" t="s">
        <v>54</v>
      </c>
      <c r="P27" s="178" t="s">
        <v>85</v>
      </c>
      <c r="Q27" s="178" t="s">
        <v>55</v>
      </c>
      <c r="R27" s="178" t="s">
        <v>56</v>
      </c>
      <c r="S27" s="178" t="s">
        <v>86</v>
      </c>
      <c r="T27" s="178" t="s">
        <v>57</v>
      </c>
      <c r="U27" s="178" t="s">
        <v>238</v>
      </c>
      <c r="V27" s="178" t="s">
        <v>58</v>
      </c>
      <c r="W27" s="178" t="s">
        <v>156</v>
      </c>
      <c r="X27" s="178" t="s">
        <v>59</v>
      </c>
      <c r="Y27" s="178" t="s">
        <v>237</v>
      </c>
      <c r="Z27" s="178" t="s">
        <v>87</v>
      </c>
      <c r="AA27" s="178" t="s">
        <v>60</v>
      </c>
      <c r="AB27" s="178" t="s">
        <v>61</v>
      </c>
      <c r="AC27" s="178" t="s">
        <v>62</v>
      </c>
      <c r="AD27" s="178" t="s">
        <v>170</v>
      </c>
      <c r="AE27" s="178" t="s">
        <v>166</v>
      </c>
      <c r="AF27" s="178" t="s">
        <v>63</v>
      </c>
      <c r="AG27" s="178" t="s">
        <v>64</v>
      </c>
      <c r="AH27" s="178" t="s">
        <v>65</v>
      </c>
      <c r="AI27" s="178" t="s">
        <v>66</v>
      </c>
      <c r="AJ27" s="178" t="s">
        <v>88</v>
      </c>
      <c r="AK27" s="178" t="s">
        <v>67</v>
      </c>
      <c r="AL27" s="178" t="s">
        <v>165</v>
      </c>
      <c r="AM27" s="197" t="s">
        <v>89</v>
      </c>
      <c r="AN27" s="195" t="s">
        <v>106</v>
      </c>
      <c r="AO27" s="178" t="s">
        <v>90</v>
      </c>
      <c r="AP27" s="178" t="s">
        <v>68</v>
      </c>
      <c r="AQ27" s="178" t="s">
        <v>91</v>
      </c>
      <c r="AR27" s="178" t="s">
        <v>92</v>
      </c>
      <c r="AS27" s="178" t="s">
        <v>69</v>
      </c>
      <c r="AT27" s="177" t="s">
        <v>19</v>
      </c>
      <c r="AU27" s="180" t="s">
        <v>163</v>
      </c>
      <c r="AV27" s="180" t="s">
        <v>162</v>
      </c>
    </row>
    <row r="28" spans="2:48" ht="13.5" thickBot="1" x14ac:dyDescent="0.25">
      <c r="B28" s="176" t="str">
        <f>B11</f>
        <v>EFDA JET</v>
      </c>
      <c r="C28" s="223">
        <v>0</v>
      </c>
      <c r="D28" s="224">
        <v>0.624</v>
      </c>
      <c r="E28" s="224">
        <v>0</v>
      </c>
      <c r="F28" s="224">
        <v>0.15</v>
      </c>
      <c r="G28" s="224">
        <v>0</v>
      </c>
      <c r="H28" s="224">
        <v>0</v>
      </c>
      <c r="I28" s="224">
        <v>0</v>
      </c>
      <c r="J28" s="224">
        <v>0</v>
      </c>
      <c r="K28" s="224">
        <v>0</v>
      </c>
      <c r="L28" s="225">
        <v>0</v>
      </c>
      <c r="M28" s="224">
        <v>0</v>
      </c>
      <c r="N28" s="224">
        <v>0</v>
      </c>
      <c r="O28" s="224">
        <v>0.01</v>
      </c>
      <c r="P28" s="224">
        <v>0</v>
      </c>
      <c r="Q28" s="224">
        <v>0</v>
      </c>
      <c r="R28" s="224">
        <v>0</v>
      </c>
      <c r="S28" s="224">
        <v>0</v>
      </c>
      <c r="T28" s="224">
        <v>0</v>
      </c>
      <c r="U28" s="224"/>
      <c r="V28" s="224">
        <v>0</v>
      </c>
      <c r="W28" s="224">
        <v>0</v>
      </c>
      <c r="X28" s="224">
        <v>0.19</v>
      </c>
      <c r="Y28" s="224"/>
      <c r="Z28" s="224">
        <v>0</v>
      </c>
      <c r="AA28" s="224">
        <v>0</v>
      </c>
      <c r="AB28" s="224">
        <v>0</v>
      </c>
      <c r="AC28" s="224">
        <v>0</v>
      </c>
      <c r="AD28" s="224">
        <v>0</v>
      </c>
      <c r="AE28" s="224">
        <v>0</v>
      </c>
      <c r="AF28" s="224">
        <v>0</v>
      </c>
      <c r="AG28" s="224">
        <v>0</v>
      </c>
      <c r="AH28" s="224">
        <v>0</v>
      </c>
      <c r="AI28" s="224">
        <v>0</v>
      </c>
      <c r="AJ28" s="224">
        <v>0</v>
      </c>
      <c r="AK28" s="224">
        <v>0</v>
      </c>
      <c r="AL28" s="224">
        <v>0</v>
      </c>
      <c r="AM28" s="224">
        <v>0</v>
      </c>
      <c r="AN28" s="224">
        <v>0</v>
      </c>
      <c r="AO28" s="224">
        <v>0</v>
      </c>
      <c r="AP28" s="224">
        <v>0</v>
      </c>
      <c r="AQ28" s="224">
        <v>0</v>
      </c>
      <c r="AR28" s="224">
        <v>0</v>
      </c>
      <c r="AS28" s="185">
        <v>0</v>
      </c>
      <c r="AT28" s="190">
        <f t="shared" ref="AT28:AT34" si="2">SUM(C28:AS28)</f>
        <v>0.97399999999999998</v>
      </c>
      <c r="AU28" s="181">
        <f t="shared" ref="AU28:AU34" si="3">AT28/$AT$36</f>
        <v>3.6125179160860304E-4</v>
      </c>
      <c r="AV28" s="169">
        <f t="shared" ref="AV28:AV34" si="4">(AT28-(C28+D28+L28+X28))/AT28</f>
        <v>0.16427104722792599</v>
      </c>
    </row>
    <row r="29" spans="2:48" ht="13.5" thickBot="1" x14ac:dyDescent="0.25">
      <c r="B29" s="176" t="str">
        <f t="shared" ref="B29:B34" si="5">B12</f>
        <v>Birmingham</v>
      </c>
      <c r="C29" s="495">
        <v>127</v>
      </c>
      <c r="D29" s="491">
        <v>240</v>
      </c>
      <c r="E29" s="491">
        <v>0.12</v>
      </c>
      <c r="F29" s="491">
        <v>0.44</v>
      </c>
      <c r="G29" s="491">
        <v>0.3</v>
      </c>
      <c r="H29" s="491">
        <v>0</v>
      </c>
      <c r="I29" s="491">
        <v>0</v>
      </c>
      <c r="J29" s="491">
        <v>0</v>
      </c>
      <c r="K29" s="491">
        <v>0</v>
      </c>
      <c r="L29" s="494">
        <v>1E-3</v>
      </c>
      <c r="M29" s="491">
        <v>0.01</v>
      </c>
      <c r="N29" s="491">
        <v>0</v>
      </c>
      <c r="O29" s="491">
        <v>0</v>
      </c>
      <c r="P29" s="491">
        <v>0</v>
      </c>
      <c r="Q29" s="491">
        <v>0.02</v>
      </c>
      <c r="R29" s="491">
        <v>0</v>
      </c>
      <c r="S29" s="491">
        <v>0.13</v>
      </c>
      <c r="T29" s="491">
        <v>0.02</v>
      </c>
      <c r="U29" s="496"/>
      <c r="V29" s="491">
        <v>0.53</v>
      </c>
      <c r="W29" s="491">
        <v>0</v>
      </c>
      <c r="X29" s="491">
        <v>0</v>
      </c>
      <c r="Y29" s="496"/>
      <c r="Z29" s="491">
        <v>0</v>
      </c>
      <c r="AA29" s="491">
        <v>0</v>
      </c>
      <c r="AB29" s="491">
        <v>0</v>
      </c>
      <c r="AC29" s="491">
        <v>0</v>
      </c>
      <c r="AD29" s="491">
        <v>1.26</v>
      </c>
      <c r="AE29" s="491">
        <v>0</v>
      </c>
      <c r="AF29" s="491">
        <v>0</v>
      </c>
      <c r="AG29" s="491">
        <v>0</v>
      </c>
      <c r="AH29" s="491">
        <v>0.02</v>
      </c>
      <c r="AI29" s="491">
        <v>0</v>
      </c>
      <c r="AJ29" s="491">
        <v>0</v>
      </c>
      <c r="AK29" s="491">
        <v>0</v>
      </c>
      <c r="AL29" s="491">
        <v>0</v>
      </c>
      <c r="AM29" s="491">
        <v>0</v>
      </c>
      <c r="AN29" s="491">
        <v>0</v>
      </c>
      <c r="AO29" s="491">
        <v>0</v>
      </c>
      <c r="AP29" s="491">
        <v>0</v>
      </c>
      <c r="AQ29" s="491">
        <v>0</v>
      </c>
      <c r="AR29" s="491">
        <v>0</v>
      </c>
      <c r="AS29" s="488">
        <v>0.02</v>
      </c>
      <c r="AT29" s="190">
        <f t="shared" si="2"/>
        <v>369.87099999999987</v>
      </c>
      <c r="AU29" s="181">
        <f t="shared" si="3"/>
        <v>0.13718332794051905</v>
      </c>
      <c r="AV29" s="186">
        <f t="shared" si="4"/>
        <v>7.759462082725847E-3</v>
      </c>
    </row>
    <row r="30" spans="2:48" ht="13.5" thickBot="1" x14ac:dyDescent="0.25">
      <c r="B30" s="176" t="str">
        <f t="shared" si="5"/>
        <v>Bristol</v>
      </c>
      <c r="C30" s="184">
        <v>0</v>
      </c>
      <c r="D30" s="185">
        <v>0</v>
      </c>
      <c r="E30" s="185">
        <v>0</v>
      </c>
      <c r="F30" s="185">
        <v>0</v>
      </c>
      <c r="G30" s="185">
        <v>0</v>
      </c>
      <c r="H30" s="185">
        <v>0</v>
      </c>
      <c r="I30" s="185">
        <v>0</v>
      </c>
      <c r="J30" s="185">
        <v>0</v>
      </c>
      <c r="K30" s="185">
        <v>0</v>
      </c>
      <c r="L30" s="196">
        <v>31</v>
      </c>
      <c r="M30" s="185">
        <v>7.0000000000000001E-3</v>
      </c>
      <c r="N30" s="185">
        <v>0</v>
      </c>
      <c r="O30" s="185">
        <v>0</v>
      </c>
      <c r="P30" s="185">
        <v>0</v>
      </c>
      <c r="Q30" s="185">
        <v>0</v>
      </c>
      <c r="R30" s="185">
        <v>0</v>
      </c>
      <c r="S30" s="185">
        <v>0</v>
      </c>
      <c r="T30" s="185">
        <v>0</v>
      </c>
      <c r="U30" s="266"/>
      <c r="V30" s="185">
        <v>0</v>
      </c>
      <c r="W30" s="185">
        <v>0</v>
      </c>
      <c r="X30" s="185">
        <v>2E-3</v>
      </c>
      <c r="Y30" s="266"/>
      <c r="Z30" s="185">
        <v>0</v>
      </c>
      <c r="AA30" s="185">
        <v>0</v>
      </c>
      <c r="AB30" s="185">
        <v>0</v>
      </c>
      <c r="AC30" s="185">
        <v>0</v>
      </c>
      <c r="AD30" s="185">
        <v>0</v>
      </c>
      <c r="AE30" s="185">
        <v>0</v>
      </c>
      <c r="AF30" s="185">
        <v>0</v>
      </c>
      <c r="AG30" s="185">
        <v>0</v>
      </c>
      <c r="AH30" s="185">
        <v>0</v>
      </c>
      <c r="AI30" s="185">
        <v>0</v>
      </c>
      <c r="AJ30" s="185">
        <v>0</v>
      </c>
      <c r="AK30" s="185">
        <v>0</v>
      </c>
      <c r="AL30" s="185">
        <v>0</v>
      </c>
      <c r="AM30" s="185">
        <v>0</v>
      </c>
      <c r="AN30" s="185">
        <v>0</v>
      </c>
      <c r="AO30" s="185">
        <v>0</v>
      </c>
      <c r="AP30" s="185">
        <v>0</v>
      </c>
      <c r="AQ30" s="185">
        <v>0</v>
      </c>
      <c r="AR30" s="185">
        <v>0</v>
      </c>
      <c r="AS30" s="185">
        <v>0</v>
      </c>
      <c r="AT30" s="190">
        <f t="shared" si="2"/>
        <v>31.009</v>
      </c>
      <c r="AU30" s="181">
        <f t="shared" si="3"/>
        <v>1.150108501641804E-2</v>
      </c>
      <c r="AV30" s="169">
        <f t="shared" si="4"/>
        <v>2.2574091392826113E-4</v>
      </c>
    </row>
    <row r="31" spans="2:48" ht="13.5" thickBot="1" x14ac:dyDescent="0.25">
      <c r="B31" s="176" t="str">
        <f t="shared" si="5"/>
        <v>Cambridge</v>
      </c>
      <c r="C31" s="502">
        <v>0</v>
      </c>
      <c r="D31" s="503">
        <v>262.89999999999998</v>
      </c>
      <c r="E31" s="503">
        <v>0</v>
      </c>
      <c r="F31" s="503">
        <v>0</v>
      </c>
      <c r="G31" s="503">
        <v>0.1</v>
      </c>
      <c r="H31" s="503">
        <v>0.04</v>
      </c>
      <c r="I31" s="503">
        <v>0</v>
      </c>
      <c r="J31" s="503">
        <v>0</v>
      </c>
      <c r="K31" s="503">
        <v>0</v>
      </c>
      <c r="L31" s="504">
        <v>0</v>
      </c>
      <c r="M31" s="503">
        <v>0</v>
      </c>
      <c r="N31" s="503">
        <v>0</v>
      </c>
      <c r="O31" s="503">
        <v>0</v>
      </c>
      <c r="P31" s="503">
        <v>0</v>
      </c>
      <c r="Q31" s="503">
        <v>0</v>
      </c>
      <c r="R31" s="503">
        <v>0</v>
      </c>
      <c r="S31" s="503">
        <v>0.13</v>
      </c>
      <c r="T31" s="503">
        <v>0</v>
      </c>
      <c r="U31" s="503"/>
      <c r="V31" s="503">
        <v>0</v>
      </c>
      <c r="W31" s="503">
        <v>0</v>
      </c>
      <c r="X31" s="503">
        <v>0.46</v>
      </c>
      <c r="Y31" s="503"/>
      <c r="Z31" s="503">
        <v>0</v>
      </c>
      <c r="AA31" s="503">
        <v>0</v>
      </c>
      <c r="AB31" s="503">
        <v>0</v>
      </c>
      <c r="AC31" s="503">
        <v>0</v>
      </c>
      <c r="AD31" s="503">
        <v>0</v>
      </c>
      <c r="AE31" s="503">
        <v>0</v>
      </c>
      <c r="AF31" s="503">
        <v>0</v>
      </c>
      <c r="AG31" s="503">
        <v>0</v>
      </c>
      <c r="AH31" s="503">
        <v>0</v>
      </c>
      <c r="AI31" s="503">
        <v>0</v>
      </c>
      <c r="AJ31" s="503">
        <v>0</v>
      </c>
      <c r="AK31" s="503">
        <v>0</v>
      </c>
      <c r="AL31" s="503">
        <v>0</v>
      </c>
      <c r="AM31" s="503">
        <v>0</v>
      </c>
      <c r="AN31" s="503">
        <v>0</v>
      </c>
      <c r="AO31" s="503">
        <v>0</v>
      </c>
      <c r="AP31" s="503">
        <v>0</v>
      </c>
      <c r="AQ31" s="503">
        <v>0</v>
      </c>
      <c r="AR31" s="503">
        <v>0</v>
      </c>
      <c r="AS31" s="505">
        <v>0</v>
      </c>
      <c r="AT31" s="190">
        <f t="shared" si="2"/>
        <v>263.63</v>
      </c>
      <c r="AU31" s="181">
        <f t="shared" si="3"/>
        <v>9.7779065525437386E-2</v>
      </c>
      <c r="AV31" s="169">
        <f t="shared" si="4"/>
        <v>1.0241626522020963E-3</v>
      </c>
    </row>
    <row r="32" spans="2:48" ht="13.5" thickBot="1" x14ac:dyDescent="0.25">
      <c r="B32" s="176" t="str">
        <f t="shared" si="5"/>
        <v>Oxford</v>
      </c>
      <c r="C32" s="184">
        <v>0</v>
      </c>
      <c r="D32" s="185">
        <v>577</v>
      </c>
      <c r="E32" s="185">
        <v>0</v>
      </c>
      <c r="F32" s="185">
        <v>0</v>
      </c>
      <c r="G32" s="185">
        <v>0</v>
      </c>
      <c r="H32" s="185">
        <v>2.4E-2</v>
      </c>
      <c r="I32" s="185">
        <v>0</v>
      </c>
      <c r="J32" s="185">
        <v>0</v>
      </c>
      <c r="K32" s="185">
        <v>0</v>
      </c>
      <c r="L32" s="196">
        <v>1.06</v>
      </c>
      <c r="M32" s="185">
        <v>0.89100000000000001</v>
      </c>
      <c r="N32" s="185">
        <v>0</v>
      </c>
      <c r="O32" s="185">
        <v>0.625</v>
      </c>
      <c r="P32" s="185">
        <v>0</v>
      </c>
      <c r="Q32" s="185">
        <v>5.0000000000000001E-3</v>
      </c>
      <c r="R32" s="185">
        <v>0</v>
      </c>
      <c r="S32" s="185">
        <v>0</v>
      </c>
      <c r="T32" s="185">
        <v>3.5000000000000003E-2</v>
      </c>
      <c r="U32" s="266"/>
      <c r="V32" s="185">
        <v>4.0000000000000001E-3</v>
      </c>
      <c r="W32" s="185">
        <v>0</v>
      </c>
      <c r="X32" s="185">
        <v>0.37</v>
      </c>
      <c r="Y32" s="266"/>
      <c r="Z32" s="185">
        <v>0</v>
      </c>
      <c r="AA32" s="185">
        <v>0</v>
      </c>
      <c r="AB32" s="185">
        <v>0</v>
      </c>
      <c r="AC32" s="185">
        <v>0</v>
      </c>
      <c r="AD32" s="185">
        <v>0</v>
      </c>
      <c r="AE32" s="185">
        <v>0</v>
      </c>
      <c r="AF32" s="185">
        <v>0</v>
      </c>
      <c r="AG32" s="185">
        <v>0</v>
      </c>
      <c r="AH32" s="185">
        <v>1E-3</v>
      </c>
      <c r="AI32" s="185">
        <v>0</v>
      </c>
      <c r="AJ32" s="185">
        <v>0</v>
      </c>
      <c r="AK32" s="185">
        <v>0</v>
      </c>
      <c r="AL32" s="185">
        <v>5.34</v>
      </c>
      <c r="AM32" s="185">
        <v>1.7999999999999999E-2</v>
      </c>
      <c r="AN32" s="185">
        <v>1.6E-2</v>
      </c>
      <c r="AO32" s="185">
        <v>1.5</v>
      </c>
      <c r="AP32" s="185">
        <v>31</v>
      </c>
      <c r="AQ32" s="185">
        <v>0</v>
      </c>
      <c r="AR32" s="185">
        <v>0</v>
      </c>
      <c r="AS32" s="185">
        <v>2.3400000000000001E-2</v>
      </c>
      <c r="AT32" s="190">
        <f t="shared" si="2"/>
        <v>617.91239999999993</v>
      </c>
      <c r="AU32" s="181">
        <f t="shared" si="3"/>
        <v>0.22918065868292786</v>
      </c>
      <c r="AV32" s="169">
        <f t="shared" si="4"/>
        <v>6.3896435805463669E-2</v>
      </c>
    </row>
    <row r="33" spans="2:49" ht="13.5" thickBot="1" x14ac:dyDescent="0.25">
      <c r="B33" s="176" t="str">
        <f t="shared" si="5"/>
        <v>RALPP</v>
      </c>
      <c r="C33" s="484">
        <v>0</v>
      </c>
      <c r="D33" s="485">
        <v>429</v>
      </c>
      <c r="E33" s="485">
        <v>0</v>
      </c>
      <c r="F33" s="485">
        <v>0.5</v>
      </c>
      <c r="G33" s="485">
        <v>0</v>
      </c>
      <c r="H33" s="485">
        <v>0</v>
      </c>
      <c r="I33" s="485">
        <v>0</v>
      </c>
      <c r="J33" s="485">
        <v>0</v>
      </c>
      <c r="K33" s="485">
        <v>0</v>
      </c>
      <c r="L33" s="486">
        <v>719</v>
      </c>
      <c r="M33" s="485">
        <v>0.1</v>
      </c>
      <c r="N33" s="485">
        <v>0</v>
      </c>
      <c r="O33" s="485">
        <v>0</v>
      </c>
      <c r="P33" s="485">
        <v>0</v>
      </c>
      <c r="Q33" s="485">
        <v>0</v>
      </c>
      <c r="R33" s="485">
        <v>0</v>
      </c>
      <c r="S33" s="485">
        <v>0</v>
      </c>
      <c r="T33" s="485">
        <v>0</v>
      </c>
      <c r="U33" s="485"/>
      <c r="V33" s="485">
        <v>0</v>
      </c>
      <c r="W33" s="485">
        <v>0</v>
      </c>
      <c r="X33" s="485">
        <v>250</v>
      </c>
      <c r="Y33" s="485"/>
      <c r="Z33" s="485">
        <v>2</v>
      </c>
      <c r="AA33" s="485">
        <v>1</v>
      </c>
      <c r="AB33" s="485">
        <v>0</v>
      </c>
      <c r="AC33" s="485">
        <v>0</v>
      </c>
      <c r="AD33" s="485">
        <v>0</v>
      </c>
      <c r="AE33" s="485">
        <v>0</v>
      </c>
      <c r="AF33" s="485">
        <v>0</v>
      </c>
      <c r="AG33" s="485">
        <v>0</v>
      </c>
      <c r="AH33" s="485">
        <v>0</v>
      </c>
      <c r="AI33" s="485">
        <v>0</v>
      </c>
      <c r="AJ33" s="485">
        <v>0</v>
      </c>
      <c r="AK33" s="485">
        <v>0</v>
      </c>
      <c r="AL33" s="485">
        <v>0</v>
      </c>
      <c r="AM33" s="485">
        <v>0</v>
      </c>
      <c r="AN33" s="485">
        <v>0</v>
      </c>
      <c r="AO33" s="485">
        <v>0</v>
      </c>
      <c r="AP33" s="485">
        <v>0</v>
      </c>
      <c r="AQ33" s="485">
        <v>0</v>
      </c>
      <c r="AR33" s="485">
        <v>0</v>
      </c>
      <c r="AS33" s="485">
        <v>1</v>
      </c>
      <c r="AT33" s="190">
        <f t="shared" si="2"/>
        <v>1402.6</v>
      </c>
      <c r="AU33" s="181">
        <f t="shared" si="3"/>
        <v>0.52021741571891844</v>
      </c>
      <c r="AV33" s="169">
        <f t="shared" si="4"/>
        <v>3.2796235562526088E-3</v>
      </c>
    </row>
    <row r="34" spans="2:49" ht="13.5" thickBot="1" x14ac:dyDescent="0.25">
      <c r="B34" s="176" t="str">
        <f t="shared" si="5"/>
        <v>Sussex</v>
      </c>
      <c r="C34" s="187"/>
      <c r="D34" s="257">
        <v>9</v>
      </c>
      <c r="E34" s="257"/>
      <c r="F34" s="257"/>
      <c r="G34" s="257"/>
      <c r="H34" s="257"/>
      <c r="I34" s="257"/>
      <c r="J34" s="257"/>
      <c r="K34" s="257"/>
      <c r="L34" s="258"/>
      <c r="M34" s="257">
        <v>8.0000000000000002E-3</v>
      </c>
      <c r="N34" s="257"/>
      <c r="O34" s="257"/>
      <c r="P34" s="257"/>
      <c r="Q34" s="257"/>
      <c r="R34" s="257"/>
      <c r="S34" s="257"/>
      <c r="T34" s="257"/>
      <c r="U34" s="267"/>
      <c r="V34" s="257"/>
      <c r="W34" s="257"/>
      <c r="X34" s="257"/>
      <c r="Y34" s="267"/>
      <c r="Z34" s="257"/>
      <c r="AA34" s="257"/>
      <c r="AB34" s="257"/>
      <c r="AC34" s="257"/>
      <c r="AD34" s="257"/>
      <c r="AE34" s="257"/>
      <c r="AF34" s="257"/>
      <c r="AG34" s="257"/>
      <c r="AH34" s="257"/>
      <c r="AI34" s="257"/>
      <c r="AJ34" s="257"/>
      <c r="AK34" s="257"/>
      <c r="AL34" s="257">
        <v>1</v>
      </c>
      <c r="AM34" s="257"/>
      <c r="AN34" s="257"/>
      <c r="AO34" s="257">
        <v>0.17599999999999999</v>
      </c>
      <c r="AP34" s="257"/>
      <c r="AQ34" s="257"/>
      <c r="AR34" s="257"/>
      <c r="AS34" s="257"/>
      <c r="AT34" s="190">
        <f t="shared" si="2"/>
        <v>10.183999999999999</v>
      </c>
      <c r="AU34" s="181">
        <f t="shared" si="3"/>
        <v>3.7771953241704445E-3</v>
      </c>
      <c r="AV34" s="169">
        <f t="shared" si="4"/>
        <v>0.11626080125687346</v>
      </c>
    </row>
    <row r="35" spans="2:49" ht="13.5" thickBot="1" x14ac:dyDescent="0.25">
      <c r="B35" s="175"/>
      <c r="C35" s="219"/>
      <c r="D35" s="220"/>
      <c r="E35" s="220"/>
      <c r="F35" s="220"/>
      <c r="G35" s="220"/>
      <c r="H35" s="220"/>
      <c r="I35" s="220"/>
      <c r="J35" s="220"/>
      <c r="K35" s="220"/>
      <c r="L35" s="259"/>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185"/>
      <c r="AT35" s="179"/>
      <c r="AU35" s="182"/>
      <c r="AV35" s="182"/>
    </row>
    <row r="36" spans="2:49" ht="13.5" thickBot="1" x14ac:dyDescent="0.25">
      <c r="B36" s="173" t="s">
        <v>19</v>
      </c>
      <c r="C36" s="172">
        <f>SUM(C28:C33)</f>
        <v>127</v>
      </c>
      <c r="D36" s="172">
        <f>SUM(D28:D34)</f>
        <v>1518.5239999999999</v>
      </c>
      <c r="E36" s="172">
        <f t="shared" ref="E36:AS36" si="6">SUM(E28:E33)</f>
        <v>0.12</v>
      </c>
      <c r="F36" s="172">
        <f t="shared" si="6"/>
        <v>1.0899999999999999</v>
      </c>
      <c r="G36" s="172">
        <f t="shared" si="6"/>
        <v>0.4</v>
      </c>
      <c r="H36" s="172">
        <f t="shared" si="6"/>
        <v>6.4000000000000001E-2</v>
      </c>
      <c r="I36" s="172">
        <f t="shared" si="6"/>
        <v>0</v>
      </c>
      <c r="J36" s="172">
        <f t="shared" si="6"/>
        <v>0</v>
      </c>
      <c r="K36" s="172">
        <f t="shared" si="6"/>
        <v>0</v>
      </c>
      <c r="L36" s="172">
        <f t="shared" si="6"/>
        <v>751.06100000000004</v>
      </c>
      <c r="M36" s="172">
        <f>SUM(M28:M34)</f>
        <v>1.016</v>
      </c>
      <c r="N36" s="172">
        <f t="shared" si="6"/>
        <v>0</v>
      </c>
      <c r="O36" s="172">
        <f t="shared" si="6"/>
        <v>0.63500000000000001</v>
      </c>
      <c r="P36" s="172">
        <f t="shared" si="6"/>
        <v>0</v>
      </c>
      <c r="Q36" s="172">
        <f t="shared" si="6"/>
        <v>2.5000000000000001E-2</v>
      </c>
      <c r="R36" s="172">
        <f t="shared" si="6"/>
        <v>0</v>
      </c>
      <c r="S36" s="172">
        <f t="shared" si="6"/>
        <v>0.26</v>
      </c>
      <c r="T36" s="172">
        <f t="shared" si="6"/>
        <v>5.5000000000000007E-2</v>
      </c>
      <c r="U36" s="172">
        <f t="shared" si="6"/>
        <v>0</v>
      </c>
      <c r="V36" s="172">
        <f t="shared" si="6"/>
        <v>0.53400000000000003</v>
      </c>
      <c r="W36" s="172">
        <f t="shared" si="6"/>
        <v>0</v>
      </c>
      <c r="X36" s="172">
        <f t="shared" si="6"/>
        <v>251.02199999999999</v>
      </c>
      <c r="Y36" s="172">
        <f t="shared" si="6"/>
        <v>0</v>
      </c>
      <c r="Z36" s="172">
        <f t="shared" si="6"/>
        <v>2</v>
      </c>
      <c r="AA36" s="172">
        <f t="shared" si="6"/>
        <v>1</v>
      </c>
      <c r="AB36" s="172">
        <f t="shared" si="6"/>
        <v>0</v>
      </c>
      <c r="AC36" s="172">
        <f t="shared" si="6"/>
        <v>0</v>
      </c>
      <c r="AD36" s="172">
        <f t="shared" si="6"/>
        <v>1.26</v>
      </c>
      <c r="AE36" s="172">
        <f t="shared" si="6"/>
        <v>0</v>
      </c>
      <c r="AF36" s="172">
        <f t="shared" si="6"/>
        <v>0</v>
      </c>
      <c r="AG36" s="172">
        <f t="shared" si="6"/>
        <v>0</v>
      </c>
      <c r="AH36" s="172">
        <f t="shared" si="6"/>
        <v>2.1000000000000001E-2</v>
      </c>
      <c r="AI36" s="172">
        <f t="shared" si="6"/>
        <v>0</v>
      </c>
      <c r="AJ36" s="172">
        <f t="shared" si="6"/>
        <v>0</v>
      </c>
      <c r="AK36" s="172">
        <f t="shared" si="6"/>
        <v>0</v>
      </c>
      <c r="AL36" s="172">
        <f t="shared" si="6"/>
        <v>5.34</v>
      </c>
      <c r="AM36" s="172">
        <f t="shared" si="6"/>
        <v>1.7999999999999999E-2</v>
      </c>
      <c r="AN36" s="172">
        <f t="shared" si="6"/>
        <v>1.6E-2</v>
      </c>
      <c r="AO36" s="172">
        <f>SUM(AO28:AO34)</f>
        <v>1.6759999999999999</v>
      </c>
      <c r="AP36" s="172">
        <f t="shared" si="6"/>
        <v>31</v>
      </c>
      <c r="AQ36" s="172">
        <f t="shared" si="6"/>
        <v>0</v>
      </c>
      <c r="AR36" s="172">
        <f t="shared" si="6"/>
        <v>0</v>
      </c>
      <c r="AS36" s="172">
        <f t="shared" si="6"/>
        <v>1.0434000000000001</v>
      </c>
      <c r="AT36" s="183">
        <f>SUM(AT28:AT35)</f>
        <v>2696.1804000000002</v>
      </c>
      <c r="AU36" s="181">
        <f>AT36/$AT$36</f>
        <v>1</v>
      </c>
      <c r="AV36" s="186">
        <f>(AT36-(C36+D36+L36+X36))/AT36</f>
        <v>1.8015634265422378E-2</v>
      </c>
    </row>
    <row r="38" spans="2:49" x14ac:dyDescent="0.2">
      <c r="Z38" s="170"/>
      <c r="AW38" s="170"/>
    </row>
    <row r="41" spans="2:49" x14ac:dyDescent="0.2">
      <c r="C41" s="174" t="s">
        <v>161</v>
      </c>
      <c r="D41" s="174"/>
      <c r="E41" s="174"/>
      <c r="AQ41" s="210"/>
    </row>
  </sheetData>
  <mergeCells count="4">
    <mergeCell ref="B2:F2"/>
    <mergeCell ref="C3:F3"/>
    <mergeCell ref="C4:F4"/>
    <mergeCell ref="C5:F5"/>
  </mergeCells>
  <phoneticPr fontId="3" type="noConversion"/>
  <conditionalFormatting sqref="C11:AR15 C17:AR19">
    <cfRule type="cellIs" dxfId="3" priority="5" stopIfTrue="1" operator="equal">
      <formula>1</formula>
    </cfRule>
  </conditionalFormatting>
  <conditionalFormatting sqref="C11:AS15">
    <cfRule type="cellIs" dxfId="2" priority="4" stopIfTrue="1" operator="equal">
      <formula>1</formula>
    </cfRule>
  </conditionalFormatting>
  <conditionalFormatting sqref="C16:AR16">
    <cfRule type="cellIs" dxfId="1" priority="2" stopIfTrue="1" operator="equal">
      <formula>1</formula>
    </cfRule>
  </conditionalFormatting>
  <conditionalFormatting sqref="C16:AS16">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4" zoomScale="75" zoomScaleNormal="75" workbookViewId="0">
      <selection activeCell="D19" sqref="D19:I19"/>
    </sheetView>
  </sheetViews>
  <sheetFormatPr defaultColWidth="8.85546875" defaultRowHeight="12.75" x14ac:dyDescent="0.2"/>
  <cols>
    <col min="1" max="1" width="9.140625" customWidth="1"/>
    <col min="2" max="2" width="20.140625" customWidth="1"/>
    <col min="3" max="3" width="22.140625" customWidth="1"/>
  </cols>
  <sheetData>
    <row r="1" spans="2:10" ht="13.5" thickBot="1" x14ac:dyDescent="0.25"/>
    <row r="2" spans="2:10" x14ac:dyDescent="0.2">
      <c r="B2" s="19" t="s">
        <v>33</v>
      </c>
      <c r="C2" s="20"/>
    </row>
    <row r="3" spans="2:10" x14ac:dyDescent="0.2">
      <c r="B3" s="21" t="s">
        <v>34</v>
      </c>
      <c r="C3" s="30" t="str">
        <f>Metrics!B3</f>
        <v>SouthGrid</v>
      </c>
    </row>
    <row r="4" spans="2:10" x14ac:dyDescent="0.2">
      <c r="B4" s="21" t="s">
        <v>21</v>
      </c>
      <c r="C4" s="30" t="str">
        <f>Metrics!B4</f>
        <v>Q315</v>
      </c>
    </row>
    <row r="5" spans="2:10" ht="13.5" thickBot="1" x14ac:dyDescent="0.25">
      <c r="B5" s="22" t="s">
        <v>25</v>
      </c>
      <c r="C5" s="31" t="str">
        <f>Metrics!B5</f>
        <v>Pete Gronbech</v>
      </c>
    </row>
    <row r="7" spans="2:10" ht="13.5" thickBot="1" x14ac:dyDescent="0.25">
      <c r="B7" s="9" t="s">
        <v>32</v>
      </c>
      <c r="C7" s="9"/>
    </row>
    <row r="8" spans="2:10" ht="13.5" customHeight="1" thickBot="1" x14ac:dyDescent="0.25">
      <c r="B8" s="10"/>
      <c r="C8" s="11"/>
      <c r="D8" s="325" t="s">
        <v>1</v>
      </c>
      <c r="E8" s="326"/>
      <c r="F8" s="327"/>
      <c r="G8" s="326" t="s">
        <v>2</v>
      </c>
      <c r="H8" s="326"/>
      <c r="I8" s="327"/>
    </row>
    <row r="9" spans="2:10" ht="13.5" thickBot="1" x14ac:dyDescent="0.25">
      <c r="B9" s="12" t="s">
        <v>18</v>
      </c>
      <c r="C9" s="13" t="s">
        <v>5</v>
      </c>
      <c r="D9" s="14" t="s">
        <v>0</v>
      </c>
      <c r="E9" s="15" t="s">
        <v>3</v>
      </c>
      <c r="F9" s="16" t="s">
        <v>4</v>
      </c>
      <c r="G9" s="17" t="s">
        <v>0</v>
      </c>
      <c r="H9" s="15" t="s">
        <v>3</v>
      </c>
      <c r="I9" s="18" t="s">
        <v>4</v>
      </c>
    </row>
    <row r="10" spans="2:10" x14ac:dyDescent="0.2">
      <c r="B10" s="42"/>
      <c r="C10" s="43"/>
      <c r="D10" s="1"/>
      <c r="E10" s="2"/>
      <c r="F10" s="44"/>
      <c r="G10" s="45"/>
      <c r="H10" s="2"/>
      <c r="I10" s="3"/>
    </row>
    <row r="11" spans="2:10" x14ac:dyDescent="0.2">
      <c r="B11" s="46"/>
      <c r="C11" s="47"/>
      <c r="D11" s="244"/>
      <c r="E11" s="224"/>
      <c r="F11" s="245"/>
      <c r="G11" s="223"/>
      <c r="H11" s="224"/>
      <c r="I11" s="246"/>
    </row>
    <row r="12" spans="2:10" x14ac:dyDescent="0.2">
      <c r="B12" s="48"/>
      <c r="C12" s="49"/>
      <c r="D12" s="187"/>
      <c r="E12" s="185"/>
      <c r="F12" s="189"/>
      <c r="G12" s="184"/>
      <c r="H12" s="185"/>
      <c r="I12" s="188"/>
    </row>
    <row r="13" spans="2:10" x14ac:dyDescent="0.2">
      <c r="B13" s="48" t="str">
        <f>Resources!A12</f>
        <v>Birmingham</v>
      </c>
      <c r="C13" s="144" t="s">
        <v>154</v>
      </c>
      <c r="D13" s="187"/>
      <c r="E13" s="187"/>
      <c r="F13" s="189"/>
      <c r="G13" s="184">
        <v>0.3</v>
      </c>
      <c r="H13" s="185">
        <v>0.3</v>
      </c>
      <c r="I13" s="188">
        <v>0.3</v>
      </c>
      <c r="J13" s="191"/>
    </row>
    <row r="14" spans="2:10" x14ac:dyDescent="0.2">
      <c r="B14" s="48"/>
      <c r="C14" s="144" t="s">
        <v>210</v>
      </c>
      <c r="D14" s="187">
        <v>0.5</v>
      </c>
      <c r="E14" s="184">
        <v>0.5</v>
      </c>
      <c r="F14" s="189">
        <v>0.5</v>
      </c>
      <c r="G14" s="184"/>
      <c r="H14" s="184"/>
      <c r="I14" s="184"/>
      <c r="J14" s="191"/>
    </row>
    <row r="15" spans="2:10" x14ac:dyDescent="0.2">
      <c r="B15" s="48"/>
      <c r="C15" s="49"/>
      <c r="D15" s="187"/>
      <c r="E15" s="185"/>
      <c r="F15" s="189"/>
      <c r="G15" s="184"/>
      <c r="H15" s="185"/>
      <c r="I15" s="188"/>
    </row>
    <row r="16" spans="2:10" x14ac:dyDescent="0.2">
      <c r="B16" s="162" t="str">
        <f>Resources!A13</f>
        <v>Bristol</v>
      </c>
      <c r="C16" s="144" t="s">
        <v>153</v>
      </c>
      <c r="D16" s="187"/>
      <c r="E16" s="185"/>
      <c r="F16" s="189"/>
      <c r="G16" s="271">
        <v>0.5</v>
      </c>
      <c r="H16" s="272">
        <v>0.5</v>
      </c>
      <c r="I16" s="273">
        <v>0.5</v>
      </c>
      <c r="J16" s="210"/>
    </row>
    <row r="17" spans="2:11" x14ac:dyDescent="0.2">
      <c r="B17" s="48"/>
      <c r="C17" s="144" t="s">
        <v>219</v>
      </c>
      <c r="D17" s="187"/>
      <c r="E17" s="185"/>
      <c r="F17" s="189"/>
      <c r="G17" s="271">
        <v>0.2</v>
      </c>
      <c r="H17" s="272">
        <v>0.2</v>
      </c>
      <c r="I17" s="273">
        <v>0.2</v>
      </c>
      <c r="J17" s="210"/>
    </row>
    <row r="18" spans="2:11" x14ac:dyDescent="0.2">
      <c r="B18" s="48" t="str">
        <f>Resources!A14</f>
        <v>Cambridge</v>
      </c>
      <c r="C18" s="144"/>
      <c r="D18" s="187"/>
      <c r="E18" s="185"/>
      <c r="F18" s="199"/>
      <c r="G18" s="184"/>
      <c r="H18" s="185"/>
      <c r="I18" s="200"/>
    </row>
    <row r="19" spans="2:11" x14ac:dyDescent="0.2">
      <c r="B19" s="48"/>
      <c r="C19" s="144" t="s">
        <v>164</v>
      </c>
      <c r="D19" s="499">
        <v>0.5</v>
      </c>
      <c r="E19" s="498">
        <v>0.5</v>
      </c>
      <c r="F19" s="500">
        <v>0.5</v>
      </c>
      <c r="G19" s="497">
        <v>0.2</v>
      </c>
      <c r="H19" s="498">
        <v>0.2</v>
      </c>
      <c r="I19" s="501">
        <v>0.2</v>
      </c>
      <c r="J19" s="263"/>
      <c r="K19" s="239"/>
    </row>
    <row r="20" spans="2:11" x14ac:dyDescent="0.2">
      <c r="B20" s="48" t="str">
        <f>Resources!A15</f>
        <v>Oxford</v>
      </c>
      <c r="C20" s="144"/>
      <c r="D20" s="187"/>
      <c r="E20" s="185"/>
      <c r="F20" s="189"/>
      <c r="G20" s="184"/>
      <c r="H20" s="185"/>
      <c r="I20" s="188"/>
    </row>
    <row r="21" spans="2:11" ht="13.5" thickBot="1" x14ac:dyDescent="0.25">
      <c r="B21" s="48"/>
      <c r="C21" s="144" t="s">
        <v>151</v>
      </c>
      <c r="D21" s="187">
        <v>1</v>
      </c>
      <c r="E21" s="185">
        <v>1</v>
      </c>
      <c r="F21" s="189">
        <v>1</v>
      </c>
      <c r="G21" s="187">
        <v>0</v>
      </c>
      <c r="H21" s="185">
        <v>0</v>
      </c>
      <c r="I21" s="189">
        <v>0</v>
      </c>
    </row>
    <row r="22" spans="2:11" ht="13.5" thickBot="1" x14ac:dyDescent="0.25">
      <c r="B22" s="50"/>
      <c r="C22" s="165" t="s">
        <v>152</v>
      </c>
      <c r="D22" s="260">
        <v>0.5</v>
      </c>
      <c r="E22" s="261">
        <v>0.5</v>
      </c>
      <c r="F22" s="262">
        <v>0.5</v>
      </c>
      <c r="G22" s="187">
        <v>0</v>
      </c>
      <c r="H22" s="185">
        <v>0</v>
      </c>
      <c r="I22" s="189">
        <v>0</v>
      </c>
    </row>
    <row r="23" spans="2:11" x14ac:dyDescent="0.2">
      <c r="B23" s="50" t="str">
        <f>Resources!A16</f>
        <v>RALPP</v>
      </c>
      <c r="C23" s="226" t="s">
        <v>208</v>
      </c>
      <c r="D23" s="479">
        <v>0.8</v>
      </c>
      <c r="E23" s="480">
        <v>0.8</v>
      </c>
      <c r="F23" s="481">
        <v>0.8</v>
      </c>
      <c r="G23" s="482">
        <v>0</v>
      </c>
      <c r="H23" s="480">
        <v>0</v>
      </c>
      <c r="I23" s="483">
        <v>0</v>
      </c>
    </row>
    <row r="24" spans="2:11" s="170" customFormat="1" x14ac:dyDescent="0.2">
      <c r="B24" s="50"/>
      <c r="C24" s="226" t="s">
        <v>155</v>
      </c>
      <c r="D24" s="479">
        <v>0.4</v>
      </c>
      <c r="E24" s="480">
        <v>0.4</v>
      </c>
      <c r="F24" s="481">
        <v>0.4</v>
      </c>
      <c r="G24" s="482">
        <v>0.35</v>
      </c>
      <c r="H24" s="480">
        <v>0.35</v>
      </c>
      <c r="I24" s="483">
        <v>0.35</v>
      </c>
    </row>
    <row r="25" spans="2:11" s="170" customFormat="1" x14ac:dyDescent="0.2">
      <c r="B25" s="222"/>
      <c r="C25" s="226" t="s">
        <v>229</v>
      </c>
      <c r="D25" s="479">
        <v>0.8</v>
      </c>
      <c r="E25" s="480">
        <v>0.8</v>
      </c>
      <c r="F25" s="481">
        <v>0.8</v>
      </c>
      <c r="G25" s="482">
        <v>0</v>
      </c>
      <c r="H25" s="480">
        <v>0</v>
      </c>
      <c r="I25" s="483">
        <v>0</v>
      </c>
    </row>
    <row r="26" spans="2:11" x14ac:dyDescent="0.2">
      <c r="B26" s="198" t="s">
        <v>158</v>
      </c>
      <c r="C26" s="167" t="s">
        <v>202</v>
      </c>
      <c r="D26" s="216"/>
      <c r="E26" s="217"/>
      <c r="F26" s="218"/>
      <c r="G26" s="234"/>
      <c r="H26" s="217"/>
      <c r="I26" s="235"/>
      <c r="J26" s="210"/>
      <c r="K26" s="166" t="s">
        <v>169</v>
      </c>
    </row>
    <row r="27" spans="2:11" s="170" customFormat="1" x14ac:dyDescent="0.2">
      <c r="B27" s="230"/>
      <c r="C27" s="231" t="s">
        <v>223</v>
      </c>
      <c r="D27" s="232"/>
      <c r="E27" s="233"/>
      <c r="F27" s="256"/>
      <c r="G27" s="453">
        <v>0.3</v>
      </c>
      <c r="H27" s="454">
        <v>0.3</v>
      </c>
      <c r="I27" s="455">
        <v>0.3</v>
      </c>
      <c r="J27" s="210"/>
      <c r="K27" s="166"/>
    </row>
    <row r="28" spans="2:11" ht="13.5" thickBot="1" x14ac:dyDescent="0.25">
      <c r="B28" s="51"/>
      <c r="C28" s="213" t="s">
        <v>203</v>
      </c>
      <c r="D28" s="219"/>
      <c r="E28" s="220"/>
      <c r="F28" s="221"/>
      <c r="G28" s="247"/>
      <c r="H28" s="248"/>
      <c r="I28" s="249"/>
      <c r="J28" s="210"/>
    </row>
    <row r="29" spans="2:11" ht="13.5" thickBot="1" x14ac:dyDescent="0.25">
      <c r="B29" s="52" t="s">
        <v>19</v>
      </c>
      <c r="C29" s="53"/>
      <c r="D29" s="54">
        <f t="shared" ref="D29:I29" si="0">SUM(D10:D28)</f>
        <v>4.5</v>
      </c>
      <c r="E29" s="55">
        <f t="shared" si="0"/>
        <v>4.5</v>
      </c>
      <c r="F29" s="56">
        <f t="shared" si="0"/>
        <v>4.5</v>
      </c>
      <c r="G29" s="54">
        <f t="shared" si="0"/>
        <v>1.8499999999999999</v>
      </c>
      <c r="H29" s="55">
        <f t="shared" si="0"/>
        <v>1.8499999999999999</v>
      </c>
      <c r="I29" s="56">
        <f t="shared" si="0"/>
        <v>1.8499999999999999</v>
      </c>
    </row>
    <row r="31" spans="2:11" ht="13.5" thickBot="1" x14ac:dyDescent="0.25">
      <c r="B31" s="9" t="s">
        <v>134</v>
      </c>
    </row>
    <row r="32" spans="2:11" ht="13.5" customHeight="1" thickBot="1" x14ac:dyDescent="0.25">
      <c r="B32" s="58"/>
      <c r="C32" s="59"/>
      <c r="D32" s="328" t="s">
        <v>124</v>
      </c>
      <c r="E32" s="329"/>
      <c r="F32" s="330"/>
      <c r="G32" s="331" t="s">
        <v>2</v>
      </c>
      <c r="H32" s="329"/>
      <c r="I32" s="330"/>
    </row>
    <row r="33" spans="2:9" ht="13.5" thickBot="1" x14ac:dyDescent="0.25">
      <c r="B33" s="60" t="s">
        <v>18</v>
      </c>
      <c r="C33" s="61" t="s">
        <v>5</v>
      </c>
      <c r="D33" s="62" t="s">
        <v>0</v>
      </c>
      <c r="E33" s="63" t="s">
        <v>3</v>
      </c>
      <c r="F33" s="64" t="s">
        <v>4</v>
      </c>
      <c r="G33" s="62" t="s">
        <v>0</v>
      </c>
      <c r="H33" s="63" t="s">
        <v>3</v>
      </c>
      <c r="I33" s="64" t="s">
        <v>4</v>
      </c>
    </row>
    <row r="34" spans="2:9" ht="13.5" thickBot="1" x14ac:dyDescent="0.25">
      <c r="B34" s="151"/>
      <c r="C34" s="152"/>
      <c r="D34" s="153"/>
      <c r="E34" s="154"/>
      <c r="F34" s="155"/>
      <c r="G34" s="153"/>
      <c r="H34" s="154"/>
      <c r="I34" s="155"/>
    </row>
    <row r="35" spans="2:9" ht="13.5" thickBot="1" x14ac:dyDescent="0.25">
      <c r="B35" s="65"/>
      <c r="C35" s="52"/>
      <c r="D35" s="66"/>
      <c r="E35" s="67"/>
      <c r="F35" s="68"/>
      <c r="G35" s="66"/>
      <c r="H35" s="67"/>
      <c r="I35" s="68"/>
    </row>
    <row r="40" spans="2:9" x14ac:dyDescent="0.2">
      <c r="C40" s="170"/>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2"/>
  <sheetViews>
    <sheetView showGridLines="0" tabSelected="1" topLeftCell="A13" zoomScaleNormal="100" workbookViewId="0">
      <selection activeCell="C13" sqref="C13:G13"/>
    </sheetView>
  </sheetViews>
  <sheetFormatPr defaultRowHeight="12.75" x14ac:dyDescent="0.2"/>
  <cols>
    <col min="1" max="1" width="9.140625" customWidth="1"/>
    <col min="2" max="2" width="11.85546875" customWidth="1"/>
    <col min="3" max="3" width="22.85546875" customWidth="1"/>
    <col min="4" max="5" width="8.85546875" customWidth="1"/>
    <col min="6" max="6" width="10.7109375" customWidth="1"/>
    <col min="7" max="7" width="9.425781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Q315</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104</v>
      </c>
      <c r="C8" s="379" t="s">
        <v>7</v>
      </c>
      <c r="D8" s="377"/>
      <c r="E8" s="377"/>
      <c r="F8" s="377"/>
      <c r="G8" s="380"/>
      <c r="H8" s="377" t="s">
        <v>8</v>
      </c>
      <c r="I8" s="377"/>
      <c r="J8" s="377"/>
      <c r="K8" s="377"/>
      <c r="L8" s="378"/>
    </row>
    <row r="9" spans="2:12" ht="100.5" customHeight="1" thickTop="1" x14ac:dyDescent="0.2">
      <c r="B9" s="112" t="str">
        <f>Resources!A11</f>
        <v>EFDA JET</v>
      </c>
      <c r="C9" s="493" t="s">
        <v>242</v>
      </c>
      <c r="D9" s="493"/>
      <c r="E9" s="493"/>
      <c r="F9" s="493"/>
      <c r="G9" s="493"/>
      <c r="H9" s="493" t="s">
        <v>243</v>
      </c>
      <c r="I9" s="493"/>
      <c r="J9" s="493"/>
      <c r="K9" s="493"/>
      <c r="L9" s="493"/>
    </row>
    <row r="10" spans="2:12" ht="125.25" customHeight="1" thickBot="1" x14ac:dyDescent="0.25">
      <c r="B10" s="113" t="str">
        <f>Resources!A12</f>
        <v>Birmingham</v>
      </c>
      <c r="C10" s="383"/>
      <c r="D10" s="383"/>
      <c r="E10" s="383"/>
      <c r="F10" s="383"/>
      <c r="G10" s="383"/>
      <c r="H10" s="383"/>
      <c r="I10" s="383"/>
      <c r="J10" s="383"/>
      <c r="K10" s="383"/>
      <c r="L10" s="383"/>
    </row>
    <row r="11" spans="2:12" ht="199.5" customHeight="1" x14ac:dyDescent="0.2">
      <c r="B11" s="113" t="str">
        <f>Resources!A13</f>
        <v>Bristol</v>
      </c>
      <c r="C11" s="386" t="s">
        <v>254</v>
      </c>
      <c r="D11" s="387"/>
      <c r="E11" s="387"/>
      <c r="F11" s="387"/>
      <c r="G11" s="388"/>
      <c r="H11" s="381" t="s">
        <v>255</v>
      </c>
      <c r="I11" s="382"/>
      <c r="J11" s="382"/>
      <c r="K11" s="382"/>
      <c r="L11" s="382"/>
    </row>
    <row r="12" spans="2:12" ht="204" customHeight="1" x14ac:dyDescent="0.2">
      <c r="B12" s="113" t="str">
        <f>Resources!A14</f>
        <v>Cambridge</v>
      </c>
      <c r="C12" s="492" t="s">
        <v>252</v>
      </c>
      <c r="D12" s="490"/>
      <c r="E12" s="490"/>
      <c r="F12" s="490"/>
      <c r="G12" s="489"/>
      <c r="H12" s="487" t="s">
        <v>253</v>
      </c>
      <c r="I12" s="385"/>
      <c r="J12" s="385"/>
      <c r="K12" s="385"/>
      <c r="L12" s="385"/>
    </row>
    <row r="13" spans="2:12" ht="409.5" customHeight="1" x14ac:dyDescent="0.2">
      <c r="B13" s="113" t="str">
        <f>Resources!A15</f>
        <v>Oxford</v>
      </c>
      <c r="C13" s="381" t="s">
        <v>259</v>
      </c>
      <c r="D13" s="382"/>
      <c r="E13" s="382"/>
      <c r="F13" s="382"/>
      <c r="G13" s="382"/>
      <c r="H13" s="381"/>
      <c r="I13" s="382"/>
      <c r="J13" s="382"/>
      <c r="K13" s="382"/>
      <c r="L13" s="382"/>
    </row>
    <row r="14" spans="2:12" ht="201" customHeight="1" x14ac:dyDescent="0.2">
      <c r="B14" s="113" t="str">
        <f>Resources!A16</f>
        <v>RALPP</v>
      </c>
      <c r="C14" s="456" t="s">
        <v>247</v>
      </c>
      <c r="D14" s="457"/>
      <c r="E14" s="457"/>
      <c r="F14" s="457"/>
      <c r="G14" s="457"/>
      <c r="H14" s="384"/>
      <c r="I14" s="385"/>
      <c r="J14" s="385"/>
      <c r="K14" s="385"/>
      <c r="L14" s="385"/>
    </row>
    <row r="15" spans="2:12" ht="256.5" customHeight="1" thickBot="1" x14ac:dyDescent="0.25">
      <c r="B15" s="114" t="s">
        <v>158</v>
      </c>
      <c r="C15" s="451" t="s">
        <v>244</v>
      </c>
      <c r="D15" s="451"/>
      <c r="E15" s="451"/>
      <c r="F15" s="451"/>
      <c r="G15" s="451"/>
      <c r="H15" s="452" t="s">
        <v>245</v>
      </c>
      <c r="I15" s="452"/>
      <c r="J15" s="452"/>
      <c r="K15" s="452"/>
      <c r="L15" s="452"/>
    </row>
    <row r="16" spans="2:12" ht="13.5" thickTop="1" x14ac:dyDescent="0.2">
      <c r="B16" t="s">
        <v>11</v>
      </c>
    </row>
    <row r="18" spans="2:11" ht="13.5" thickBot="1" x14ac:dyDescent="0.25">
      <c r="B18" s="9" t="s">
        <v>9</v>
      </c>
    </row>
    <row r="19" spans="2:11" ht="13.5" thickBot="1" x14ac:dyDescent="0.25">
      <c r="B19" s="292" t="s">
        <v>10</v>
      </c>
      <c r="C19" s="340"/>
      <c r="D19" s="340"/>
      <c r="E19" s="340"/>
      <c r="F19" s="340"/>
      <c r="G19" s="340" t="s">
        <v>12</v>
      </c>
      <c r="H19" s="340"/>
      <c r="I19" s="340"/>
      <c r="J19" s="340"/>
      <c r="K19" s="341"/>
    </row>
    <row r="20" spans="2:11" ht="31.5" customHeight="1" x14ac:dyDescent="0.2">
      <c r="B20" s="342" t="s">
        <v>167</v>
      </c>
      <c r="C20" s="343"/>
      <c r="D20" s="343"/>
      <c r="E20" s="343"/>
      <c r="F20" s="343"/>
      <c r="G20" s="337" t="s">
        <v>168</v>
      </c>
      <c r="H20" s="338"/>
      <c r="I20" s="338"/>
      <c r="J20" s="338"/>
      <c r="K20" s="339"/>
    </row>
    <row r="21" spans="2:11" ht="64.5" customHeight="1" thickBot="1" x14ac:dyDescent="0.25">
      <c r="B21" s="344"/>
      <c r="C21" s="345"/>
      <c r="D21" s="345"/>
      <c r="E21" s="345"/>
      <c r="F21" s="346"/>
      <c r="G21" s="347"/>
      <c r="H21" s="345"/>
      <c r="I21" s="345"/>
      <c r="J21" s="345"/>
      <c r="K21" s="348"/>
    </row>
    <row r="22" spans="2:11" ht="15" customHeight="1" x14ac:dyDescent="0.2">
      <c r="B22" s="78"/>
      <c r="C22" s="78"/>
      <c r="D22" s="78"/>
      <c r="E22" s="78"/>
      <c r="F22" s="78"/>
      <c r="G22" s="78"/>
      <c r="H22" s="78"/>
      <c r="I22" s="78"/>
      <c r="J22" s="78"/>
      <c r="K22" s="78"/>
    </row>
    <row r="24" spans="2:11" ht="12.75" customHeight="1" thickBot="1" x14ac:dyDescent="0.25">
      <c r="B24" s="9" t="s">
        <v>30</v>
      </c>
    </row>
    <row r="25" spans="2:11" ht="13.5" thickBot="1" x14ac:dyDescent="0.25">
      <c r="B25" s="292" t="s">
        <v>10</v>
      </c>
      <c r="C25" s="340"/>
      <c r="D25" s="340"/>
      <c r="E25" s="340"/>
      <c r="F25" s="340"/>
      <c r="G25" s="340" t="s">
        <v>12</v>
      </c>
      <c r="H25" s="340"/>
      <c r="I25" s="340"/>
      <c r="J25" s="340"/>
      <c r="K25" s="341"/>
    </row>
    <row r="26" spans="2:11" ht="89.25" customHeight="1" x14ac:dyDescent="0.2">
      <c r="B26" s="352" t="s">
        <v>218</v>
      </c>
      <c r="C26" s="350"/>
      <c r="D26" s="350"/>
      <c r="E26" s="350"/>
      <c r="F26" s="353"/>
      <c r="G26" s="349"/>
      <c r="H26" s="350"/>
      <c r="I26" s="350"/>
      <c r="J26" s="350"/>
      <c r="K26" s="351"/>
    </row>
    <row r="27" spans="2:11" ht="62.25" customHeight="1" x14ac:dyDescent="0.2">
      <c r="B27" s="364"/>
      <c r="C27" s="365"/>
      <c r="D27" s="365"/>
      <c r="E27" s="365"/>
      <c r="F27" s="366"/>
      <c r="G27" s="367"/>
      <c r="H27" s="365"/>
      <c r="I27" s="365"/>
      <c r="J27" s="365"/>
      <c r="K27" s="368"/>
    </row>
    <row r="28" spans="2:11" ht="62.25" customHeight="1" x14ac:dyDescent="0.2">
      <c r="B28" s="390"/>
      <c r="C28" s="365"/>
      <c r="D28" s="365"/>
      <c r="E28" s="365"/>
      <c r="F28" s="366"/>
      <c r="G28" s="391"/>
      <c r="H28" s="365"/>
      <c r="I28" s="365"/>
      <c r="J28" s="365"/>
      <c r="K28" s="368"/>
    </row>
    <row r="29" spans="2:11" ht="15" customHeight="1" thickBot="1" x14ac:dyDescent="0.25">
      <c r="B29" s="392"/>
      <c r="C29" s="370"/>
      <c r="D29" s="370"/>
      <c r="E29" s="370"/>
      <c r="F29" s="370"/>
      <c r="G29" s="369"/>
      <c r="H29" s="370"/>
      <c r="I29" s="370"/>
      <c r="J29" s="370"/>
      <c r="K29" s="371"/>
    </row>
    <row r="30" spans="2:11" ht="25.5" customHeight="1" x14ac:dyDescent="0.2">
      <c r="B30" s="362"/>
      <c r="C30" s="363"/>
      <c r="D30" s="363"/>
      <c r="E30" s="363"/>
      <c r="F30" s="363"/>
      <c r="G30" s="362"/>
      <c r="H30" s="363"/>
      <c r="I30" s="363"/>
      <c r="J30" s="363"/>
      <c r="K30" s="363"/>
    </row>
    <row r="31" spans="2:11" ht="25.5" customHeight="1" x14ac:dyDescent="0.2">
      <c r="B31" s="78"/>
      <c r="C31" s="77"/>
      <c r="D31" s="77"/>
      <c r="E31" s="77"/>
      <c r="F31" s="77"/>
      <c r="G31" s="78"/>
      <c r="H31" s="77"/>
      <c r="I31" s="77"/>
      <c r="J31" s="77"/>
      <c r="K31" s="77"/>
    </row>
    <row r="33" spans="2:17" ht="13.5" thickBot="1" x14ac:dyDescent="0.25">
      <c r="B33" s="9" t="s">
        <v>13</v>
      </c>
    </row>
    <row r="34" spans="2:17" ht="13.5" thickBot="1" x14ac:dyDescent="0.25">
      <c r="B34" s="292" t="s">
        <v>14</v>
      </c>
      <c r="C34" s="340"/>
      <c r="D34" s="340"/>
      <c r="E34" s="340"/>
      <c r="F34" s="340"/>
      <c r="G34" s="354" t="s">
        <v>15</v>
      </c>
      <c r="H34" s="389"/>
      <c r="I34" s="354" t="s">
        <v>16</v>
      </c>
      <c r="J34" s="340"/>
      <c r="K34" s="340"/>
      <c r="L34" s="340"/>
      <c r="M34" s="341"/>
    </row>
    <row r="35" spans="2:17" ht="39" customHeight="1" x14ac:dyDescent="0.2">
      <c r="B35" s="332" t="s">
        <v>235</v>
      </c>
      <c r="C35" s="333"/>
      <c r="D35" s="333"/>
      <c r="E35" s="333"/>
      <c r="F35" s="334"/>
      <c r="G35" s="462">
        <v>42277</v>
      </c>
      <c r="H35" s="463"/>
      <c r="I35" s="405" t="s">
        <v>256</v>
      </c>
      <c r="J35" s="406"/>
      <c r="K35" s="406"/>
      <c r="L35" s="406"/>
      <c r="M35" s="407"/>
    </row>
    <row r="36" spans="2:17" ht="30.75" customHeight="1" x14ac:dyDescent="0.2">
      <c r="B36" s="357"/>
      <c r="C36" s="372"/>
      <c r="D36" s="372"/>
      <c r="E36" s="372"/>
      <c r="F36" s="373"/>
      <c r="G36" s="355"/>
      <c r="H36" s="356"/>
      <c r="I36" s="374"/>
      <c r="J36" s="375"/>
      <c r="K36" s="375"/>
      <c r="L36" s="375"/>
      <c r="M36" s="376"/>
      <c r="Q36" s="191"/>
    </row>
    <row r="37" spans="2:17" ht="44.25" customHeight="1" x14ac:dyDescent="0.2">
      <c r="B37" s="357"/>
      <c r="C37" s="372"/>
      <c r="D37" s="372"/>
      <c r="E37" s="372"/>
      <c r="F37" s="373"/>
      <c r="G37" s="355"/>
      <c r="H37" s="356"/>
      <c r="I37" s="393"/>
      <c r="J37" s="394"/>
      <c r="K37" s="394"/>
      <c r="L37" s="394"/>
      <c r="M37" s="395"/>
    </row>
    <row r="38" spans="2:17" ht="32.25" customHeight="1" x14ac:dyDescent="0.2">
      <c r="B38" s="357"/>
      <c r="C38" s="372"/>
      <c r="D38" s="372"/>
      <c r="E38" s="372"/>
      <c r="F38" s="373"/>
      <c r="G38" s="400"/>
      <c r="H38" s="401"/>
      <c r="I38" s="393"/>
      <c r="J38" s="394"/>
      <c r="K38" s="394"/>
      <c r="L38" s="394"/>
      <c r="M38" s="395"/>
    </row>
    <row r="39" spans="2:17" x14ac:dyDescent="0.2">
      <c r="B39" s="357"/>
      <c r="C39" s="372"/>
      <c r="D39" s="372"/>
      <c r="E39" s="372"/>
      <c r="F39" s="373"/>
      <c r="G39" s="355"/>
      <c r="H39" s="356"/>
      <c r="I39" s="396"/>
      <c r="J39" s="394"/>
      <c r="K39" s="394"/>
      <c r="L39" s="394"/>
      <c r="M39" s="395"/>
    </row>
    <row r="40" spans="2:17" s="170" customFormat="1" x14ac:dyDescent="0.2">
      <c r="B40" s="357"/>
      <c r="C40" s="358"/>
      <c r="D40" s="358"/>
      <c r="E40" s="358"/>
      <c r="F40" s="359"/>
      <c r="G40" s="360"/>
      <c r="H40" s="361"/>
      <c r="I40" s="236"/>
      <c r="J40" s="237"/>
      <c r="K40" s="237"/>
      <c r="L40" s="237"/>
      <c r="M40" s="238"/>
    </row>
    <row r="41" spans="2:17" s="170" customFormat="1" x14ac:dyDescent="0.2">
      <c r="B41" s="357"/>
      <c r="C41" s="358"/>
      <c r="D41" s="358"/>
      <c r="E41" s="358"/>
      <c r="F41" s="359"/>
      <c r="G41" s="397"/>
      <c r="H41" s="398"/>
      <c r="I41" s="236"/>
      <c r="J41" s="237"/>
      <c r="K41" s="237"/>
      <c r="L41" s="237"/>
      <c r="M41" s="238"/>
    </row>
    <row r="42" spans="2:17" s="170" customFormat="1" x14ac:dyDescent="0.2">
      <c r="B42" s="399"/>
      <c r="C42" s="358"/>
      <c r="D42" s="358"/>
      <c r="E42" s="358"/>
      <c r="F42" s="359"/>
      <c r="G42" s="360"/>
      <c r="H42" s="361"/>
      <c r="I42" s="236"/>
      <c r="J42" s="237"/>
      <c r="K42" s="237"/>
      <c r="L42" s="237"/>
      <c r="M42" s="238"/>
    </row>
    <row r="43" spans="2:17" s="170" customFormat="1" ht="13.5" thickBot="1" x14ac:dyDescent="0.25">
      <c r="B43" s="357"/>
      <c r="C43" s="358"/>
      <c r="D43" s="358"/>
      <c r="E43" s="358"/>
      <c r="F43" s="359"/>
      <c r="G43" s="360"/>
      <c r="H43" s="361"/>
      <c r="I43" s="420"/>
      <c r="J43" s="323"/>
      <c r="K43" s="323"/>
      <c r="L43" s="323"/>
      <c r="M43" s="324"/>
    </row>
    <row r="44" spans="2:17" s="170" customFormat="1" x14ac:dyDescent="0.2">
      <c r="B44" s="77"/>
      <c r="C44" s="77"/>
      <c r="D44" s="77"/>
      <c r="E44" s="77"/>
      <c r="F44" s="77"/>
      <c r="G44" s="127"/>
      <c r="H44" s="77"/>
      <c r="I44"/>
      <c r="J44"/>
      <c r="K44"/>
      <c r="L44"/>
      <c r="M44"/>
    </row>
    <row r="45" spans="2:17" s="170" customFormat="1" ht="13.5" thickBot="1" x14ac:dyDescent="0.25">
      <c r="B45" s="9" t="s">
        <v>17</v>
      </c>
      <c r="C45"/>
      <c r="D45"/>
      <c r="E45"/>
      <c r="F45"/>
      <c r="G45"/>
      <c r="H45"/>
      <c r="I45"/>
      <c r="J45"/>
      <c r="K45"/>
      <c r="L45"/>
      <c r="M45"/>
    </row>
    <row r="46" spans="2:17" ht="13.5" thickBot="1" x14ac:dyDescent="0.25">
      <c r="B46" s="292" t="s">
        <v>14</v>
      </c>
      <c r="C46" s="340"/>
      <c r="D46" s="340"/>
      <c r="E46" s="340"/>
      <c r="F46" s="340"/>
      <c r="G46" s="354" t="s">
        <v>15</v>
      </c>
      <c r="H46" s="389"/>
      <c r="I46" s="354" t="s">
        <v>16</v>
      </c>
      <c r="J46" s="340"/>
      <c r="K46" s="340"/>
      <c r="L46" s="340"/>
      <c r="M46" s="341"/>
    </row>
    <row r="47" spans="2:17" x14ac:dyDescent="0.2">
      <c r="B47" s="412" t="s">
        <v>236</v>
      </c>
      <c r="C47" s="413"/>
      <c r="D47" s="413"/>
      <c r="E47" s="413"/>
      <c r="F47" s="414"/>
      <c r="G47" s="335">
        <v>42277</v>
      </c>
      <c r="H47" s="336"/>
      <c r="I47" s="458" t="s">
        <v>248</v>
      </c>
      <c r="J47" s="416"/>
      <c r="K47" s="416"/>
      <c r="L47" s="416"/>
      <c r="M47" s="417"/>
    </row>
    <row r="48" spans="2:17" x14ac:dyDescent="0.2">
      <c r="B48" s="411" t="s">
        <v>228</v>
      </c>
      <c r="C48" s="372"/>
      <c r="D48" s="372"/>
      <c r="E48" s="372"/>
      <c r="F48" s="373"/>
      <c r="G48" s="335">
        <v>42277</v>
      </c>
      <c r="H48" s="336"/>
      <c r="I48" s="459" t="s">
        <v>249</v>
      </c>
      <c r="J48" s="460"/>
      <c r="K48" s="460"/>
      <c r="L48" s="460"/>
      <c r="M48" s="461"/>
    </row>
    <row r="49" spans="2:13" x14ac:dyDescent="0.2">
      <c r="B49" s="411" t="s">
        <v>250</v>
      </c>
      <c r="C49" s="413"/>
      <c r="D49" s="413"/>
      <c r="E49" s="413"/>
      <c r="F49" s="414"/>
      <c r="G49" s="462">
        <v>42338</v>
      </c>
      <c r="H49" s="463"/>
      <c r="I49" s="477"/>
      <c r="J49" s="478"/>
      <c r="K49" s="478"/>
      <c r="L49" s="478"/>
      <c r="M49" s="478"/>
    </row>
    <row r="50" spans="2:13" ht="36.75" customHeight="1" x14ac:dyDescent="0.2">
      <c r="B50" s="411" t="s">
        <v>251</v>
      </c>
      <c r="C50" s="413"/>
      <c r="D50" s="413"/>
      <c r="E50" s="413"/>
      <c r="F50" s="414"/>
      <c r="G50" s="462">
        <v>42338</v>
      </c>
      <c r="H50" s="463"/>
    </row>
    <row r="51" spans="2:13" s="170" customFormat="1" ht="26.25" customHeight="1" x14ac:dyDescent="0.2">
      <c r="B51" s="399" t="s">
        <v>231</v>
      </c>
      <c r="C51" s="418"/>
      <c r="D51" s="418"/>
      <c r="E51" s="418"/>
      <c r="F51" s="419"/>
      <c r="G51" s="462" t="s">
        <v>257</v>
      </c>
      <c r="H51" s="463"/>
      <c r="I51" s="405"/>
      <c r="J51" s="406"/>
      <c r="K51" s="406"/>
      <c r="L51" s="406"/>
      <c r="M51" s="407"/>
    </row>
    <row r="52" spans="2:13" x14ac:dyDescent="0.2">
      <c r="B52" s="357" t="s">
        <v>232</v>
      </c>
      <c r="C52" s="418"/>
      <c r="D52" s="418"/>
      <c r="E52" s="418"/>
      <c r="F52" s="419"/>
      <c r="G52" s="462" t="s">
        <v>257</v>
      </c>
      <c r="H52" s="463"/>
      <c r="I52" s="405"/>
      <c r="J52" s="406"/>
      <c r="K52" s="406"/>
      <c r="L52" s="406"/>
      <c r="M52" s="407"/>
    </row>
    <row r="53" spans="2:13" s="170" customFormat="1" ht="63.75" customHeight="1" x14ac:dyDescent="0.2">
      <c r="B53" s="399" t="s">
        <v>233</v>
      </c>
      <c r="C53" s="358"/>
      <c r="D53" s="358"/>
      <c r="E53" s="358"/>
      <c r="F53" s="359"/>
      <c r="G53" s="462" t="s">
        <v>257</v>
      </c>
      <c r="H53" s="463"/>
      <c r="I53" s="405"/>
      <c r="J53" s="406"/>
      <c r="K53" s="406"/>
      <c r="L53" s="406"/>
      <c r="M53" s="407"/>
    </row>
    <row r="54" spans="2:13" s="170" customFormat="1" ht="63.75" customHeight="1" x14ac:dyDescent="0.2">
      <c r="B54" s="357" t="s">
        <v>234</v>
      </c>
      <c r="C54" s="358"/>
      <c r="D54" s="358"/>
      <c r="E54" s="358"/>
      <c r="F54" s="359"/>
      <c r="G54" s="462" t="s">
        <v>257</v>
      </c>
      <c r="H54" s="463"/>
      <c r="I54" s="402"/>
      <c r="J54" s="403"/>
      <c r="K54" s="403"/>
      <c r="L54" s="403"/>
      <c r="M54" s="404"/>
    </row>
    <row r="55" spans="2:13" ht="12.75" customHeight="1" x14ac:dyDescent="0.2">
      <c r="B55" s="357" t="s">
        <v>258</v>
      </c>
      <c r="C55" s="358"/>
      <c r="D55" s="358"/>
      <c r="E55" s="358"/>
      <c r="F55" s="359"/>
      <c r="G55" s="462" t="s">
        <v>257</v>
      </c>
      <c r="H55" s="463"/>
      <c r="I55" s="402"/>
      <c r="J55" s="403"/>
      <c r="K55" s="403"/>
      <c r="L55" s="403"/>
      <c r="M55" s="404"/>
    </row>
    <row r="56" spans="2:13" ht="12.75" customHeight="1" x14ac:dyDescent="0.2"/>
    <row r="57" spans="2:13" ht="45.75" customHeight="1" x14ac:dyDescent="0.2">
      <c r="B57" s="57"/>
    </row>
    <row r="58" spans="2:13" ht="15.75" customHeight="1" x14ac:dyDescent="0.2"/>
    <row r="59" spans="2:13" ht="13.5" thickBot="1" x14ac:dyDescent="0.25">
      <c r="B59" s="171" t="s">
        <v>172</v>
      </c>
      <c r="C59" s="170"/>
      <c r="D59" s="170"/>
      <c r="E59" s="170"/>
      <c r="F59" s="170"/>
      <c r="G59" s="170"/>
      <c r="H59" s="170"/>
      <c r="I59" s="170"/>
      <c r="J59" s="170"/>
      <c r="K59" s="170"/>
      <c r="L59" s="170"/>
      <c r="M59" s="170"/>
    </row>
    <row r="60" spans="2:13" ht="13.5" thickBot="1" x14ac:dyDescent="0.25">
      <c r="B60" s="292" t="s">
        <v>173</v>
      </c>
      <c r="C60" s="340"/>
      <c r="D60" s="340"/>
      <c r="E60" s="340"/>
      <c r="F60" s="340"/>
      <c r="G60" s="354" t="s">
        <v>174</v>
      </c>
      <c r="H60" s="389"/>
      <c r="I60" s="354" t="s">
        <v>175</v>
      </c>
      <c r="J60" s="340"/>
      <c r="K60" s="340"/>
      <c r="L60" s="340"/>
      <c r="M60" s="341"/>
    </row>
    <row r="61" spans="2:13" ht="13.5" thickBot="1" x14ac:dyDescent="0.25">
      <c r="B61" s="421" t="s">
        <v>184</v>
      </c>
      <c r="C61" s="422"/>
      <c r="D61" s="422"/>
      <c r="E61" s="422"/>
      <c r="F61" s="423"/>
      <c r="G61" s="475">
        <v>41197</v>
      </c>
      <c r="H61" s="476"/>
      <c r="I61" s="415" t="s">
        <v>185</v>
      </c>
      <c r="J61" s="416"/>
      <c r="K61" s="416"/>
      <c r="L61" s="416"/>
      <c r="M61" s="417"/>
    </row>
    <row r="62" spans="2:13" ht="13.5" thickBot="1" x14ac:dyDescent="0.25">
      <c r="B62" s="424"/>
      <c r="C62" s="425"/>
      <c r="D62" s="425"/>
      <c r="E62" s="425"/>
      <c r="F62" s="425"/>
      <c r="G62" s="473"/>
      <c r="H62" s="474"/>
      <c r="I62" s="426"/>
      <c r="J62" s="427"/>
      <c r="K62" s="427"/>
      <c r="L62" s="427"/>
      <c r="M62" s="428"/>
    </row>
    <row r="63" spans="2:13" ht="13.5" thickBot="1" x14ac:dyDescent="0.25">
      <c r="B63" s="292" t="s">
        <v>176</v>
      </c>
      <c r="C63" s="340"/>
      <c r="D63" s="340"/>
      <c r="E63" s="340"/>
      <c r="F63" s="340"/>
      <c r="G63" s="354" t="s">
        <v>174</v>
      </c>
      <c r="H63" s="389"/>
      <c r="I63" s="354" t="s">
        <v>175</v>
      </c>
      <c r="J63" s="340"/>
      <c r="K63" s="340"/>
      <c r="L63" s="340"/>
      <c r="M63" s="341"/>
    </row>
    <row r="64" spans="2:13" x14ac:dyDescent="0.2">
      <c r="B64" s="429" t="s">
        <v>156</v>
      </c>
      <c r="C64" s="430"/>
      <c r="D64" s="430"/>
      <c r="E64" s="430"/>
      <c r="F64" s="430"/>
      <c r="G64" s="466"/>
      <c r="H64" s="467"/>
      <c r="I64" s="337" t="s">
        <v>140</v>
      </c>
      <c r="J64" s="338"/>
      <c r="K64" s="338"/>
      <c r="L64" s="338"/>
      <c r="M64" s="339"/>
    </row>
    <row r="65" spans="2:13" x14ac:dyDescent="0.2">
      <c r="B65" s="440" t="s">
        <v>188</v>
      </c>
      <c r="C65" s="441"/>
      <c r="D65" s="441"/>
      <c r="E65" s="441"/>
      <c r="F65" s="441"/>
      <c r="G65" s="471"/>
      <c r="H65" s="472"/>
      <c r="I65" s="408" t="s">
        <v>189</v>
      </c>
      <c r="J65" s="409"/>
      <c r="K65" s="409"/>
      <c r="L65" s="409"/>
      <c r="M65" s="410"/>
    </row>
    <row r="66" spans="2:13" x14ac:dyDescent="0.2">
      <c r="B66" s="442" t="s">
        <v>194</v>
      </c>
      <c r="C66" s="443"/>
      <c r="D66" s="443"/>
      <c r="E66" s="443"/>
      <c r="F66" s="444"/>
      <c r="G66" s="471" t="s">
        <v>195</v>
      </c>
      <c r="H66" s="472"/>
      <c r="I66" s="431" t="s">
        <v>196</v>
      </c>
      <c r="J66" s="432"/>
      <c r="K66" s="432"/>
      <c r="L66" s="432"/>
      <c r="M66" s="433"/>
    </row>
    <row r="67" spans="2:13" ht="13.5" thickBot="1" x14ac:dyDescent="0.25">
      <c r="B67" s="445" t="s">
        <v>199</v>
      </c>
      <c r="C67" s="435"/>
      <c r="D67" s="435"/>
      <c r="E67" s="435"/>
      <c r="F67" s="446"/>
      <c r="G67" s="447" t="s">
        <v>201</v>
      </c>
      <c r="H67" s="470"/>
      <c r="I67" s="426" t="s">
        <v>200</v>
      </c>
      <c r="J67" s="427"/>
      <c r="K67" s="427"/>
      <c r="L67" s="427"/>
      <c r="M67" s="428"/>
    </row>
    <row r="68" spans="2:13" s="170" customFormat="1" ht="13.5" thickBot="1" x14ac:dyDescent="0.25">
      <c r="B68" s="292" t="s">
        <v>177</v>
      </c>
      <c r="C68" s="340"/>
      <c r="D68" s="340"/>
      <c r="E68" s="340"/>
      <c r="F68" s="340"/>
      <c r="G68" s="354" t="s">
        <v>174</v>
      </c>
      <c r="H68" s="389"/>
      <c r="I68" s="354" t="s">
        <v>175</v>
      </c>
      <c r="J68" s="340"/>
      <c r="K68" s="340"/>
      <c r="L68" s="340"/>
      <c r="M68" s="341"/>
    </row>
    <row r="69" spans="2:13" s="170" customFormat="1" x14ac:dyDescent="0.2">
      <c r="B69" s="429"/>
      <c r="C69" s="430"/>
      <c r="D69" s="430"/>
      <c r="E69" s="430"/>
      <c r="F69" s="430"/>
      <c r="G69" s="466"/>
      <c r="H69" s="467"/>
      <c r="I69" s="437"/>
      <c r="J69" s="438"/>
      <c r="K69" s="438"/>
      <c r="L69" s="438"/>
      <c r="M69" s="439"/>
    </row>
    <row r="70" spans="2:13" ht="13.5" thickBot="1" x14ac:dyDescent="0.25">
      <c r="B70" s="424"/>
      <c r="C70" s="425"/>
      <c r="D70" s="425"/>
      <c r="E70" s="425"/>
      <c r="F70" s="425"/>
      <c r="G70" s="464"/>
      <c r="H70" s="465"/>
      <c r="I70" s="434"/>
      <c r="J70" s="435"/>
      <c r="K70" s="435"/>
      <c r="L70" s="435"/>
      <c r="M70" s="436"/>
    </row>
    <row r="71" spans="2:13" ht="13.5" thickBot="1" x14ac:dyDescent="0.25">
      <c r="B71" s="292" t="s">
        <v>178</v>
      </c>
      <c r="C71" s="340"/>
      <c r="D71" s="340"/>
      <c r="E71" s="340"/>
      <c r="F71" s="340"/>
      <c r="G71" s="354" t="s">
        <v>174</v>
      </c>
      <c r="H71" s="389"/>
      <c r="I71" s="354" t="s">
        <v>175</v>
      </c>
      <c r="J71" s="340"/>
      <c r="K71" s="340"/>
      <c r="L71" s="340"/>
      <c r="M71" s="341"/>
    </row>
    <row r="72" spans="2:13" x14ac:dyDescent="0.2">
      <c r="B72" s="429" t="s">
        <v>186</v>
      </c>
      <c r="C72" s="430"/>
      <c r="D72" s="430"/>
      <c r="E72" s="430"/>
      <c r="F72" s="430"/>
      <c r="G72" s="466">
        <v>41053</v>
      </c>
      <c r="H72" s="467"/>
      <c r="I72" s="337" t="s">
        <v>197</v>
      </c>
      <c r="J72" s="338"/>
      <c r="K72" s="338"/>
      <c r="L72" s="338"/>
      <c r="M72" s="339"/>
    </row>
    <row r="73" spans="2:13" x14ac:dyDescent="0.2">
      <c r="B73" s="429"/>
      <c r="C73" s="430"/>
      <c r="D73" s="430"/>
      <c r="E73" s="430"/>
      <c r="F73" s="430"/>
      <c r="G73" s="471"/>
      <c r="H73" s="472"/>
      <c r="I73" s="431"/>
      <c r="J73" s="432"/>
      <c r="K73" s="432"/>
      <c r="L73" s="432"/>
      <c r="M73" s="433"/>
    </row>
    <row r="74" spans="2:13" ht="12.75" customHeight="1" thickBot="1" x14ac:dyDescent="0.25">
      <c r="B74" s="204"/>
      <c r="C74" s="205"/>
      <c r="D74" s="205"/>
      <c r="E74" s="205"/>
      <c r="F74" s="205"/>
      <c r="G74" s="206"/>
      <c r="H74" s="207"/>
      <c r="I74" s="208"/>
      <c r="J74" s="205"/>
      <c r="K74" s="205"/>
      <c r="L74" s="205"/>
      <c r="M74" s="209"/>
    </row>
    <row r="75" spans="2:13" ht="12.75" customHeight="1" thickBot="1" x14ac:dyDescent="0.25">
      <c r="B75" s="292" t="s">
        <v>179</v>
      </c>
      <c r="C75" s="340"/>
      <c r="D75" s="340"/>
      <c r="E75" s="340"/>
      <c r="F75" s="340"/>
      <c r="G75" s="354" t="s">
        <v>174</v>
      </c>
      <c r="H75" s="389"/>
      <c r="I75" s="354" t="s">
        <v>175</v>
      </c>
      <c r="J75" s="340"/>
      <c r="K75" s="340"/>
      <c r="L75" s="340"/>
      <c r="M75" s="341"/>
    </row>
    <row r="76" spans="2:13" s="170" customFormat="1" x14ac:dyDescent="0.2">
      <c r="B76" s="429" t="s">
        <v>190</v>
      </c>
      <c r="C76" s="430"/>
      <c r="D76" s="430"/>
      <c r="E76" s="430"/>
      <c r="F76" s="430"/>
      <c r="G76" s="468" t="s">
        <v>191</v>
      </c>
      <c r="H76" s="469"/>
      <c r="I76" s="337" t="s">
        <v>192</v>
      </c>
      <c r="J76" s="338"/>
      <c r="K76" s="338"/>
      <c r="L76" s="338"/>
      <c r="M76" s="339"/>
    </row>
    <row r="77" spans="2:13" ht="13.5" thickBot="1" x14ac:dyDescent="0.25">
      <c r="B77" s="424"/>
      <c r="C77" s="425"/>
      <c r="D77" s="425"/>
      <c r="E77" s="425"/>
      <c r="F77" s="425"/>
      <c r="G77" s="447" t="s">
        <v>206</v>
      </c>
      <c r="H77" s="470"/>
      <c r="I77" s="448" t="s">
        <v>192</v>
      </c>
      <c r="J77" s="449"/>
      <c r="K77" s="449"/>
      <c r="L77" s="449"/>
      <c r="M77" s="450"/>
    </row>
    <row r="78" spans="2:13" ht="13.5" thickBot="1" x14ac:dyDescent="0.25">
      <c r="B78" s="292" t="s">
        <v>180</v>
      </c>
      <c r="C78" s="340"/>
      <c r="D78" s="340"/>
      <c r="E78" s="340"/>
      <c r="F78" s="340"/>
      <c r="G78" s="354" t="s">
        <v>174</v>
      </c>
      <c r="H78" s="389"/>
      <c r="I78" s="354" t="s">
        <v>175</v>
      </c>
      <c r="J78" s="340"/>
      <c r="K78" s="340"/>
      <c r="L78" s="340"/>
      <c r="M78" s="341"/>
    </row>
    <row r="79" spans="2:13" ht="12.75" customHeight="1" x14ac:dyDescent="0.2">
      <c r="B79" s="429"/>
      <c r="C79" s="430"/>
      <c r="D79" s="430"/>
      <c r="E79" s="430"/>
      <c r="F79" s="430"/>
      <c r="G79" s="466"/>
      <c r="H79" s="467"/>
      <c r="I79" s="437"/>
      <c r="J79" s="438"/>
      <c r="K79" s="438"/>
      <c r="L79" s="438"/>
      <c r="M79" s="439"/>
    </row>
    <row r="80" spans="2:13" ht="13.5" customHeight="1" thickBot="1" x14ac:dyDescent="0.25">
      <c r="B80" s="424"/>
      <c r="C80" s="425"/>
      <c r="D80" s="425"/>
      <c r="E80" s="425"/>
      <c r="F80" s="425"/>
      <c r="G80" s="464"/>
      <c r="H80" s="465"/>
      <c r="I80" s="434"/>
      <c r="J80" s="435"/>
      <c r="K80" s="435"/>
      <c r="L80" s="435"/>
      <c r="M80" s="436"/>
    </row>
    <row r="81" spans="2:13" ht="13.5" thickBot="1" x14ac:dyDescent="0.25">
      <c r="B81" s="292" t="s">
        <v>181</v>
      </c>
      <c r="C81" s="340"/>
      <c r="D81" s="340"/>
      <c r="E81" s="340"/>
      <c r="F81" s="340"/>
      <c r="G81" s="354" t="s">
        <v>174</v>
      </c>
      <c r="H81" s="389"/>
      <c r="I81" s="354" t="s">
        <v>175</v>
      </c>
      <c r="J81" s="340"/>
      <c r="K81" s="340"/>
      <c r="L81" s="340"/>
      <c r="M81" s="341"/>
    </row>
    <row r="82" spans="2:13" x14ac:dyDescent="0.2">
      <c r="B82" s="429"/>
      <c r="C82" s="430"/>
      <c r="D82" s="430"/>
      <c r="E82" s="430"/>
      <c r="F82" s="430"/>
      <c r="G82" s="466"/>
      <c r="H82" s="467"/>
      <c r="I82" s="437"/>
      <c r="J82" s="438"/>
      <c r="K82" s="438"/>
      <c r="L82" s="438"/>
      <c r="M82" s="439"/>
    </row>
    <row r="83" spans="2:13" ht="13.5" thickBot="1" x14ac:dyDescent="0.25">
      <c r="B83" s="424"/>
      <c r="C83" s="425"/>
      <c r="D83" s="425"/>
      <c r="E83" s="425"/>
      <c r="F83" s="425"/>
      <c r="G83" s="464"/>
      <c r="H83" s="465"/>
      <c r="I83" s="434"/>
      <c r="J83" s="435"/>
      <c r="K83" s="435"/>
      <c r="L83" s="435"/>
      <c r="M83" s="436"/>
    </row>
    <row r="84" spans="2:13" ht="13.5" thickBot="1" x14ac:dyDescent="0.25">
      <c r="B84" s="292" t="s">
        <v>182</v>
      </c>
      <c r="C84" s="340"/>
      <c r="D84" s="340"/>
      <c r="E84" s="340"/>
      <c r="F84" s="340"/>
      <c r="G84" s="354" t="s">
        <v>174</v>
      </c>
      <c r="H84" s="389"/>
      <c r="I84" s="354" t="s">
        <v>175</v>
      </c>
      <c r="J84" s="340"/>
      <c r="K84" s="340"/>
      <c r="L84" s="340"/>
      <c r="M84" s="341"/>
    </row>
    <row r="85" spans="2:13" x14ac:dyDescent="0.2">
      <c r="B85" s="429" t="s">
        <v>138</v>
      </c>
      <c r="C85" s="430"/>
      <c r="D85" s="430"/>
      <c r="E85" s="430"/>
      <c r="F85" s="430"/>
      <c r="G85" s="468" t="s">
        <v>72</v>
      </c>
      <c r="H85" s="469"/>
      <c r="I85" s="337" t="s">
        <v>187</v>
      </c>
      <c r="J85" s="338"/>
      <c r="K85" s="338"/>
      <c r="L85" s="338"/>
      <c r="M85" s="339"/>
    </row>
    <row r="86" spans="2:13" ht="13.5" thickBot="1" x14ac:dyDescent="0.25">
      <c r="B86" s="424"/>
      <c r="C86" s="425"/>
      <c r="D86" s="425"/>
      <c r="E86" s="425"/>
      <c r="F86" s="425"/>
      <c r="G86" s="464"/>
      <c r="H86" s="465"/>
      <c r="I86" s="434"/>
      <c r="J86" s="435"/>
      <c r="K86" s="435"/>
      <c r="L86" s="435"/>
      <c r="M86" s="436"/>
    </row>
    <row r="87" spans="2:13" ht="13.5" thickBot="1" x14ac:dyDescent="0.25">
      <c r="B87" s="204"/>
      <c r="C87" s="205"/>
      <c r="D87" s="205"/>
      <c r="E87" s="205"/>
      <c r="F87" s="205"/>
      <c r="G87" s="206"/>
      <c r="H87" s="207"/>
      <c r="I87" s="208"/>
      <c r="J87" s="205"/>
      <c r="K87" s="205"/>
      <c r="L87" s="205"/>
      <c r="M87" s="209"/>
    </row>
    <row r="88" spans="2:13" ht="12.75" customHeight="1" thickBot="1" x14ac:dyDescent="0.25">
      <c r="B88" s="292" t="s">
        <v>183</v>
      </c>
      <c r="C88" s="340"/>
      <c r="D88" s="340"/>
      <c r="E88" s="340"/>
      <c r="F88" s="340"/>
      <c r="G88" s="354" t="s">
        <v>174</v>
      </c>
      <c r="H88" s="389"/>
      <c r="I88" s="354" t="s">
        <v>175</v>
      </c>
      <c r="J88" s="340"/>
      <c r="K88" s="340"/>
      <c r="L88" s="340"/>
      <c r="M88" s="341"/>
    </row>
    <row r="89" spans="2:13" s="170" customFormat="1" x14ac:dyDescent="0.2">
      <c r="B89" s="429" t="s">
        <v>138</v>
      </c>
      <c r="C89" s="430"/>
      <c r="D89" s="430"/>
      <c r="E89" s="430"/>
      <c r="F89" s="430"/>
      <c r="G89" s="466">
        <v>41614</v>
      </c>
      <c r="H89" s="467"/>
      <c r="I89" s="337" t="s">
        <v>211</v>
      </c>
      <c r="J89" s="338"/>
      <c r="K89" s="338"/>
      <c r="L89" s="338"/>
      <c r="M89" s="339"/>
    </row>
    <row r="90" spans="2:13" ht="13.5" thickBot="1" x14ac:dyDescent="0.25">
      <c r="B90" s="424"/>
      <c r="C90" s="425"/>
      <c r="D90" s="425"/>
      <c r="E90" s="425"/>
      <c r="F90" s="425"/>
      <c r="G90" s="464"/>
      <c r="H90" s="465"/>
      <c r="I90" s="434"/>
      <c r="J90" s="435"/>
      <c r="K90" s="435"/>
      <c r="L90" s="435"/>
      <c r="M90" s="436"/>
    </row>
    <row r="92" spans="2:13" ht="12.75" customHeight="1" x14ac:dyDescent="0.2"/>
  </sheetData>
  <mergeCells count="176">
    <mergeCell ref="G54:H54"/>
    <mergeCell ref="B54:F54"/>
    <mergeCell ref="I54:M54"/>
    <mergeCell ref="C9:G9"/>
    <mergeCell ref="H9:L9"/>
    <mergeCell ref="C15:G15"/>
    <mergeCell ref="H15:L15"/>
    <mergeCell ref="B49:F49"/>
    <mergeCell ref="G49:H49"/>
    <mergeCell ref="B50:F50"/>
    <mergeCell ref="G50:H50"/>
    <mergeCell ref="C12:G12"/>
    <mergeCell ref="H12:L12"/>
    <mergeCell ref="B85:F85"/>
    <mergeCell ref="G85:H85"/>
    <mergeCell ref="I85:M85"/>
    <mergeCell ref="B86:F86"/>
    <mergeCell ref="G86:H86"/>
    <mergeCell ref="I86:M86"/>
    <mergeCell ref="B83:F83"/>
    <mergeCell ref="G83:H83"/>
    <mergeCell ref="I83:M83"/>
    <mergeCell ref="B84:F84"/>
    <mergeCell ref="G84:H84"/>
    <mergeCell ref="I84:M84"/>
    <mergeCell ref="B81:F81"/>
    <mergeCell ref="G81:H81"/>
    <mergeCell ref="I81:M81"/>
    <mergeCell ref="B82:F82"/>
    <mergeCell ref="G82:H82"/>
    <mergeCell ref="I82:M82"/>
    <mergeCell ref="B79:F79"/>
    <mergeCell ref="G79:H79"/>
    <mergeCell ref="I79:M79"/>
    <mergeCell ref="B80:F80"/>
    <mergeCell ref="B90:F90"/>
    <mergeCell ref="G90:H90"/>
    <mergeCell ref="I90:M90"/>
    <mergeCell ref="B88:F88"/>
    <mergeCell ref="G88:H88"/>
    <mergeCell ref="I88:M88"/>
    <mergeCell ref="B89:F89"/>
    <mergeCell ref="G89:H89"/>
    <mergeCell ref="I89:M89"/>
    <mergeCell ref="G80:H80"/>
    <mergeCell ref="I80:M80"/>
    <mergeCell ref="B77:F77"/>
    <mergeCell ref="G77:H77"/>
    <mergeCell ref="I77:M77"/>
    <mergeCell ref="B78:F78"/>
    <mergeCell ref="G78:H78"/>
    <mergeCell ref="I78:M78"/>
    <mergeCell ref="B75:F75"/>
    <mergeCell ref="G75:H75"/>
    <mergeCell ref="I75:M75"/>
    <mergeCell ref="B76:F76"/>
    <mergeCell ref="G76:H76"/>
    <mergeCell ref="I76:M76"/>
    <mergeCell ref="B68:F68"/>
    <mergeCell ref="G68:H68"/>
    <mergeCell ref="I68:M68"/>
    <mergeCell ref="B69:F69"/>
    <mergeCell ref="G69:H69"/>
    <mergeCell ref="I69:M69"/>
    <mergeCell ref="B64:F64"/>
    <mergeCell ref="G64:H64"/>
    <mergeCell ref="I64:M64"/>
    <mergeCell ref="B65:F65"/>
    <mergeCell ref="G65:H65"/>
    <mergeCell ref="I65:M65"/>
    <mergeCell ref="B66:F66"/>
    <mergeCell ref="G66:H66"/>
    <mergeCell ref="I66:M66"/>
    <mergeCell ref="B67:F67"/>
    <mergeCell ref="G67:H67"/>
    <mergeCell ref="I67:M67"/>
    <mergeCell ref="B72:F72"/>
    <mergeCell ref="G72:H72"/>
    <mergeCell ref="I72:M72"/>
    <mergeCell ref="B73:F73"/>
    <mergeCell ref="G73:H73"/>
    <mergeCell ref="I73:M73"/>
    <mergeCell ref="B70:F70"/>
    <mergeCell ref="G70:H70"/>
    <mergeCell ref="I70:M70"/>
    <mergeCell ref="B71:F71"/>
    <mergeCell ref="G71:H71"/>
    <mergeCell ref="I71:M71"/>
    <mergeCell ref="I63:M63"/>
    <mergeCell ref="B60:F60"/>
    <mergeCell ref="G60:H60"/>
    <mergeCell ref="I60:M60"/>
    <mergeCell ref="B61:F61"/>
    <mergeCell ref="G61:H61"/>
    <mergeCell ref="I61:M61"/>
    <mergeCell ref="B62:F62"/>
    <mergeCell ref="G62:H62"/>
    <mergeCell ref="I62:M62"/>
    <mergeCell ref="B63:F63"/>
    <mergeCell ref="G63:H63"/>
    <mergeCell ref="B55:F55"/>
    <mergeCell ref="I55:M55"/>
    <mergeCell ref="I35:M35"/>
    <mergeCell ref="I51:M51"/>
    <mergeCell ref="G55:H55"/>
    <mergeCell ref="B53:F53"/>
    <mergeCell ref="G53:H53"/>
    <mergeCell ref="I53:M53"/>
    <mergeCell ref="B41:F41"/>
    <mergeCell ref="I48:M48"/>
    <mergeCell ref="B48:F48"/>
    <mergeCell ref="G48:H48"/>
    <mergeCell ref="B47:F47"/>
    <mergeCell ref="G47:H47"/>
    <mergeCell ref="I47:M47"/>
    <mergeCell ref="I46:M46"/>
    <mergeCell ref="G52:H52"/>
    <mergeCell ref="G51:H51"/>
    <mergeCell ref="I52:M52"/>
    <mergeCell ref="B52:F52"/>
    <mergeCell ref="B51:F51"/>
    <mergeCell ref="I43:M43"/>
    <mergeCell ref="G34:H34"/>
    <mergeCell ref="B34:F34"/>
    <mergeCell ref="B28:F28"/>
    <mergeCell ref="G28:K28"/>
    <mergeCell ref="B29:F29"/>
    <mergeCell ref="B46:F46"/>
    <mergeCell ref="G46:H46"/>
    <mergeCell ref="I37:M37"/>
    <mergeCell ref="I38:M38"/>
    <mergeCell ref="I39:M39"/>
    <mergeCell ref="G41:H41"/>
    <mergeCell ref="B42:F42"/>
    <mergeCell ref="G42:H42"/>
    <mergeCell ref="B37:F37"/>
    <mergeCell ref="G37:H37"/>
    <mergeCell ref="B38:F38"/>
    <mergeCell ref="G38:H38"/>
    <mergeCell ref="B39:F39"/>
    <mergeCell ref="B43:F43"/>
    <mergeCell ref="G43:H43"/>
    <mergeCell ref="H8:L8"/>
    <mergeCell ref="C8:G8"/>
    <mergeCell ref="H13:L13"/>
    <mergeCell ref="C13:G13"/>
    <mergeCell ref="C10:G10"/>
    <mergeCell ref="H10:L10"/>
    <mergeCell ref="C14:G14"/>
    <mergeCell ref="H14:L14"/>
    <mergeCell ref="H11:L11"/>
    <mergeCell ref="C11:G11"/>
    <mergeCell ref="B35:F35"/>
    <mergeCell ref="G35:H35"/>
    <mergeCell ref="G20:K20"/>
    <mergeCell ref="G19:K19"/>
    <mergeCell ref="B19:F19"/>
    <mergeCell ref="B20:F20"/>
    <mergeCell ref="B25:F25"/>
    <mergeCell ref="G25:K25"/>
    <mergeCell ref="B21:F21"/>
    <mergeCell ref="G21:K21"/>
    <mergeCell ref="G26:K26"/>
    <mergeCell ref="B26:F26"/>
    <mergeCell ref="I34:M34"/>
    <mergeCell ref="G39:H39"/>
    <mergeCell ref="B40:F40"/>
    <mergeCell ref="G40:H40"/>
    <mergeCell ref="B30:F30"/>
    <mergeCell ref="G30:K30"/>
    <mergeCell ref="B27:F27"/>
    <mergeCell ref="G27:K27"/>
    <mergeCell ref="G29:K29"/>
    <mergeCell ref="B36:F36"/>
    <mergeCell ref="I36:M36"/>
    <mergeCell ref="G36:H36"/>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2015-11-10T17:06:20Z</dcterms:modified>
</cp:coreProperties>
</file>