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tabRatio="475"/>
  </bookViews>
  <sheets>
    <sheet name="Metrics" sheetId="1" r:id="rId1"/>
    <sheet name="Resources" sheetId="2" r:id="rId2"/>
    <sheet name="VOs" sheetId="3" r:id="rId3"/>
    <sheet name="Manpower" sheetId="4" r:id="rId4"/>
    <sheet name="Narrative" sheetId="5" r:id="rId5"/>
  </sheets>
  <definedNames>
    <definedName name="_xlnm.Print_Area" localSheetId="3">Manpower!$B$1:$I$34</definedName>
    <definedName name="_xlnm.Print_Area" localSheetId="0">Metrics!$A$1:$Y$26</definedName>
    <definedName name="_xlnm.Print_Area" localSheetId="4">Narrative!$B$1:$M$49</definedName>
    <definedName name="_xlnm.Print_Area" localSheetId="1">Resources!$A$1:$T$47</definedName>
    <definedName name="_xlnm.Print_Area" localSheetId="2">VOs!$A$1:$AS$17</definedName>
    <definedName name="Print_Area_0" localSheetId="3">Manpower!$B$1:$I$34</definedName>
    <definedName name="Print_Area_0" localSheetId="0">Metrics!$A$1:$Y$26</definedName>
    <definedName name="Print_Area_0" localSheetId="4">Narrative!$B$1:$M$49</definedName>
    <definedName name="Print_Area_0" localSheetId="1">Resources!$A$1:$T$47</definedName>
    <definedName name="Print_Area_0" localSheetId="2">VOs!$A$1:$AS$17</definedName>
  </definedNames>
  <calcPr calcId="145621" concurrentCalc="0"/>
</workbook>
</file>

<file path=xl/calcChain.xml><?xml version="1.0" encoding="utf-8"?>
<calcChain xmlns="http://schemas.openxmlformats.org/spreadsheetml/2006/main">
  <c r="B13" i="5" l="1"/>
  <c r="B12" i="5"/>
  <c r="B11" i="5"/>
  <c r="B10" i="5"/>
  <c r="B9" i="5"/>
  <c r="C5" i="5"/>
  <c r="C4" i="5"/>
  <c r="C3" i="5"/>
  <c r="I27" i="4"/>
  <c r="H27" i="4"/>
  <c r="G27" i="4"/>
  <c r="F27" i="4"/>
  <c r="E27" i="4"/>
  <c r="D27" i="4"/>
  <c r="B26" i="4"/>
  <c r="B24" i="4"/>
  <c r="B21" i="4"/>
  <c r="B16" i="4"/>
  <c r="B11" i="4"/>
  <c r="C5" i="4"/>
  <c r="C4" i="4"/>
  <c r="C3" i="4"/>
  <c r="AO21" i="3"/>
  <c r="J22" i="3"/>
  <c r="AO22" i="3"/>
  <c r="AO23" i="3"/>
  <c r="AO24" i="3"/>
  <c r="AO25" i="3"/>
  <c r="AO26" i="3"/>
  <c r="J26" i="3"/>
  <c r="L26" i="3"/>
  <c r="Q26" i="3"/>
  <c r="W26" i="3"/>
  <c r="AQ26" i="3"/>
  <c r="AP21" i="3"/>
  <c r="AP22" i="3"/>
  <c r="AP23" i="3"/>
  <c r="AP24" i="3"/>
  <c r="AP25" i="3"/>
  <c r="AP26" i="3"/>
  <c r="AM26" i="3"/>
  <c r="AL26" i="3"/>
  <c r="AK26" i="3"/>
  <c r="AJ26" i="3"/>
  <c r="AI26" i="3"/>
  <c r="AH26" i="3"/>
  <c r="AG26" i="3"/>
  <c r="AF26" i="3"/>
  <c r="AE26" i="3"/>
  <c r="AD26" i="3"/>
  <c r="AC26" i="3"/>
  <c r="AB26" i="3"/>
  <c r="AA26" i="3"/>
  <c r="Z26" i="3"/>
  <c r="Y26" i="3"/>
  <c r="X26" i="3"/>
  <c r="V26" i="3"/>
  <c r="U26" i="3"/>
  <c r="T26" i="3"/>
  <c r="S26" i="3"/>
  <c r="R26" i="3"/>
  <c r="P26" i="3"/>
  <c r="O26" i="3"/>
  <c r="N26" i="3"/>
  <c r="M26" i="3"/>
  <c r="K26" i="3"/>
  <c r="I26" i="3"/>
  <c r="H26" i="3"/>
  <c r="G26" i="3"/>
  <c r="F26" i="3"/>
  <c r="E26" i="3"/>
  <c r="D26" i="3"/>
  <c r="C26" i="3"/>
  <c r="AQ25" i="3"/>
  <c r="AQ24" i="3"/>
  <c r="AQ23" i="3"/>
  <c r="AQ22" i="3"/>
  <c r="AQ21" i="3"/>
  <c r="AN11" i="3"/>
  <c r="AN12" i="3"/>
  <c r="AN13" i="3"/>
  <c r="AN14" i="3"/>
  <c r="AN15" i="3"/>
  <c r="AN16" i="3"/>
  <c r="AM16" i="3"/>
  <c r="AL16" i="3"/>
  <c r="AK16" i="3"/>
  <c r="AJ16" i="3"/>
  <c r="AI16" i="3"/>
  <c r="AH16" i="3"/>
  <c r="AG16" i="3"/>
  <c r="AF16" i="3"/>
  <c r="AE16" i="3"/>
  <c r="AD16" i="3"/>
  <c r="AC16" i="3"/>
  <c r="AB16" i="3"/>
  <c r="AA16" i="3"/>
  <c r="Z16" i="3"/>
  <c r="Y16" i="3"/>
  <c r="X16" i="3"/>
  <c r="W16" i="3"/>
  <c r="V16" i="3"/>
  <c r="U16" i="3"/>
  <c r="S16" i="3"/>
  <c r="R16" i="3"/>
  <c r="Q16" i="3"/>
  <c r="P16" i="3"/>
  <c r="O16" i="3"/>
  <c r="N16" i="3"/>
  <c r="M16" i="3"/>
  <c r="L16" i="3"/>
  <c r="K16" i="3"/>
  <c r="J16" i="3"/>
  <c r="I16" i="3"/>
  <c r="H16" i="3"/>
  <c r="G16" i="3"/>
  <c r="F16" i="3"/>
  <c r="E16" i="3"/>
  <c r="D16" i="3"/>
  <c r="C16" i="3"/>
  <c r="B15" i="3"/>
  <c r="B14" i="3"/>
  <c r="B13" i="3"/>
  <c r="B12" i="3"/>
  <c r="B11" i="3"/>
  <c r="C5" i="3"/>
  <c r="C4" i="3"/>
  <c r="C3" i="3"/>
  <c r="F41" i="2"/>
  <c r="D41" i="2"/>
  <c r="C41" i="2"/>
  <c r="A40" i="2"/>
  <c r="A39" i="2"/>
  <c r="A38" i="2"/>
  <c r="A37" i="2"/>
  <c r="A36" i="2"/>
  <c r="P29" i="2"/>
  <c r="L29" i="2"/>
  <c r="B25" i="2"/>
  <c r="B26" i="2"/>
  <c r="B28" i="2"/>
  <c r="B29" i="2"/>
  <c r="M29" i="2"/>
  <c r="O29" i="2"/>
  <c r="J24" i="2"/>
  <c r="J25" i="2"/>
  <c r="J26" i="2"/>
  <c r="J27" i="2"/>
  <c r="J28" i="2"/>
  <c r="J29" i="2"/>
  <c r="N29" i="2"/>
  <c r="K29" i="2"/>
  <c r="C29" i="2"/>
  <c r="I29" i="2"/>
  <c r="H29" i="2"/>
  <c r="E29" i="2"/>
  <c r="G29" i="2"/>
  <c r="D29" i="2"/>
  <c r="F29" i="2"/>
  <c r="P28" i="2"/>
  <c r="L28" i="2"/>
  <c r="M28" i="2"/>
  <c r="O28" i="2"/>
  <c r="N28" i="2"/>
  <c r="K28" i="2"/>
  <c r="I28" i="2"/>
  <c r="H28" i="2"/>
  <c r="G28" i="2"/>
  <c r="F28" i="2"/>
  <c r="A28" i="2"/>
  <c r="P27" i="2"/>
  <c r="L27" i="2"/>
  <c r="M27" i="2"/>
  <c r="O27" i="2"/>
  <c r="N27" i="2"/>
  <c r="K27" i="2"/>
  <c r="I27" i="2"/>
  <c r="H27" i="2"/>
  <c r="G27" i="2"/>
  <c r="F27" i="2"/>
  <c r="A27" i="2"/>
  <c r="P26" i="2"/>
  <c r="L26" i="2"/>
  <c r="M26" i="2"/>
  <c r="O26" i="2"/>
  <c r="N26" i="2"/>
  <c r="K26" i="2"/>
  <c r="I26" i="2"/>
  <c r="H26" i="2"/>
  <c r="G26" i="2"/>
  <c r="F26" i="2"/>
  <c r="A26" i="2"/>
  <c r="P25" i="2"/>
  <c r="L25" i="2"/>
  <c r="M25" i="2"/>
  <c r="O25" i="2"/>
  <c r="N25" i="2"/>
  <c r="K25" i="2"/>
  <c r="I25" i="2"/>
  <c r="H25" i="2"/>
  <c r="G25" i="2"/>
  <c r="F25" i="2"/>
  <c r="A25" i="2"/>
  <c r="P24" i="2"/>
  <c r="M24" i="2"/>
  <c r="O24" i="2"/>
  <c r="N24" i="2"/>
  <c r="K24" i="2"/>
  <c r="I24" i="2"/>
  <c r="H24" i="2"/>
  <c r="G24" i="2"/>
  <c r="F24" i="2"/>
  <c r="A24" i="2"/>
  <c r="B5" i="2"/>
  <c r="B4" i="2"/>
  <c r="B3" i="2"/>
  <c r="U17" i="1"/>
  <c r="R17" i="1"/>
  <c r="O17" i="1"/>
  <c r="L17" i="1"/>
  <c r="I17" i="1"/>
  <c r="F17" i="1"/>
  <c r="U16" i="1"/>
  <c r="R16" i="1"/>
  <c r="O16" i="1"/>
  <c r="L16" i="1"/>
  <c r="I16" i="1"/>
  <c r="F16" i="1"/>
  <c r="U15" i="1"/>
  <c r="U14" i="1"/>
  <c r="U13" i="1"/>
  <c r="U12" i="1"/>
  <c r="R12" i="1"/>
  <c r="O12" i="1"/>
  <c r="L12" i="1"/>
  <c r="I12" i="1"/>
  <c r="F12" i="1"/>
  <c r="U11" i="1"/>
  <c r="R11" i="1"/>
  <c r="O11" i="1"/>
  <c r="L11" i="1"/>
  <c r="I11" i="1"/>
  <c r="F11" i="1"/>
  <c r="P9" i="1"/>
  <c r="M9" i="1"/>
  <c r="J9" i="1"/>
  <c r="G9" i="1"/>
  <c r="D9" i="1"/>
</calcChain>
</file>

<file path=xl/comments1.xml><?xml version="1.0" encoding="utf-8"?>
<comments xmlns="http://schemas.openxmlformats.org/spreadsheetml/2006/main">
  <authors>
    <author/>
  </authors>
  <commentList>
    <comment ref="E34" authorId="0">
      <text>
        <r>
          <rPr>
            <b/>
            <sz val="9"/>
            <color rgb="FF000000"/>
            <rFont val="Tahoma"/>
            <family val="2"/>
            <charset val="1"/>
          </rPr>
          <t xml:space="preserve">gronbech:
</t>
        </r>
        <r>
          <rPr>
            <sz val="9"/>
            <color rgb="FF000000"/>
            <rFont val="Tahoma"/>
            <family val="2"/>
            <charset val="1"/>
          </rPr>
          <t xml:space="preserve">Gstat displays SI2000 so this needs converting to HS06
</t>
        </r>
      </text>
    </comment>
  </commentList>
</comments>
</file>

<file path=xl/sharedStrings.xml><?xml version="1.0" encoding="utf-8"?>
<sst xmlns="http://schemas.openxmlformats.org/spreadsheetml/2006/main" count="346" uniqueCount="208">
  <si>
    <t>GridPP Tier-2 Quarterly Report</t>
  </si>
  <si>
    <t>OK</t>
  </si>
  <si>
    <t>Tier-2</t>
  </si>
  <si>
    <t>LondonGrid Tier 2</t>
  </si>
  <si>
    <t>Close to target</t>
  </si>
  <si>
    <t>Quarter</t>
  </si>
  <si>
    <t>Q315</t>
  </si>
  <si>
    <t>Not OK</t>
  </si>
  <si>
    <t>Reported by</t>
  </si>
  <si>
    <t>Duncan Rand</t>
  </si>
  <si>
    <t>Not yet able to be measured</t>
  </si>
  <si>
    <t>Suspended</t>
  </si>
  <si>
    <t>Metric no.</t>
  </si>
  <si>
    <t>Description</t>
  </si>
  <si>
    <t>Target</t>
  </si>
  <si>
    <t>Overall</t>
  </si>
  <si>
    <t>Comments</t>
  </si>
  <si>
    <t>Q-2</t>
  </si>
  <si>
    <t>Q-1</t>
  </si>
  <si>
    <t>Current</t>
  </si>
  <si>
    <t>.x.1</t>
  </si>
  <si>
    <t>% of promised (by that time) disk available to GridPP</t>
  </si>
  <si>
    <t>.x.2</t>
  </si>
  <si>
    <t>% of promised (by that time) CPU available</t>
  </si>
  <si>
    <t>.x.3</t>
  </si>
  <si>
    <t>Average Nagios (SLL page) availability performance over the last quarter</t>
  </si>
  <si>
    <t>95% averaged over sites in Tier-2</t>
  </si>
  <si>
    <t>.x.4</t>
  </si>
  <si>
    <t>Average Nagios (SLL page) reliability performance over the last quarter</t>
  </si>
  <si>
    <t>.x.5</t>
  </si>
  <si>
    <t>Average SLL untargeted ATLAS test performance (UK test)</t>
  </si>
  <si>
    <t>Unreliable test? What relevance at CMS sites?</t>
  </si>
  <si>
    <t>.x.7</t>
  </si>
  <si>
    <t>Approx. CPU utilisation (wall clock time)</t>
  </si>
  <si>
    <t>CPU time &gt; wall time for several sites (multicore jobs)</t>
  </si>
  <si>
    <t>.x.8</t>
  </si>
  <si>
    <t>Approx. CPU utilisation (CPU time)</t>
  </si>
  <si>
    <t>.x.3/.4</t>
  </si>
  <si>
    <t>http://pprc.qmul.ac.uk/~lloyd/gridpp/nagios_plots.html</t>
  </si>
  <si>
    <t>http://pprc.qmul.ac.uk/~lloyd/gridpp/uktest.html</t>
  </si>
  <si>
    <t>Current Site Status Data</t>
  </si>
  <si>
    <t>Site</t>
  </si>
  <si>
    <t>Service Nodes</t>
  </si>
  <si>
    <t>Worker Nodes</t>
  </si>
  <si>
    <t>Local Network Connectivity</t>
  </si>
  <si>
    <t>Site Connectivity</t>
  </si>
  <si>
    <t>SRM</t>
  </si>
  <si>
    <t>CPU hours (HEPSPEC06 )</t>
  </si>
  <si>
    <t>Wall clock hours (Normalised elapsed time HS06 hours)</t>
  </si>
  <si>
    <t>UKI-LT2-Brunel</t>
  </si>
  <si>
    <t>EMI-3</t>
  </si>
  <si>
    <t>10 Gb/s</t>
  </si>
  <si>
    <t>4 Gb/s</t>
  </si>
  <si>
    <t>DPM</t>
  </si>
  <si>
    <t>SITE</t>
  </si>
  <si>
    <t>Jul 15</t>
  </si>
  <si>
    <t>Aug 15</t>
  </si>
  <si>
    <t>Sep 15</t>
  </si>
  <si>
    <t>Total</t>
  </si>
  <si>
    <t>UKI-LT2-IC-HEP</t>
  </si>
  <si>
    <t>40 Gb/s</t>
  </si>
  <si>
    <t>dCache</t>
  </si>
  <si>
    <t>UKI-LT2-QMUL</t>
  </si>
  <si>
    <t>Storm</t>
  </si>
  <si>
    <t>UKI-LT2-RHUL</t>
  </si>
  <si>
    <t>UKI-LT2-UCL-HEP</t>
  </si>
  <si>
    <t>Current Resources Available</t>
  </si>
  <si>
    <t>Total available to GridPP</t>
  </si>
  <si>
    <t>Promised (GridPP MoU 2014, see URL below)</t>
  </si>
  <si>
    <t>CPU calculations</t>
  </si>
  <si>
    <t>HEPSPEC06</t>
  </si>
  <si>
    <t>Storage (TB)</t>
  </si>
  <si>
    <t>CPU (HS06)</t>
  </si>
  <si>
    <t>% of MoU CPU</t>
  </si>
  <si>
    <t>% of MoU Disk</t>
  </si>
  <si>
    <t>% CPU of Tier-2</t>
  </si>
  <si>
    <t>% Storage of Tier-2</t>
  </si>
  <si>
    <t>HS06 CPU hours from accounting</t>
  </si>
  <si>
    <t>% of T2 CPU hours provided for the quarter</t>
  </si>
  <si>
    <t>No of hours per quarter approx</t>
  </si>
  <si>
    <t>Multiplied by HS06 at site</t>
  </si>
  <si>
    <t>Utilisation of site CPU hours</t>
  </si>
  <si>
    <t>Utilisation of site Wall clock hours</t>
  </si>
  <si>
    <t>Site efficiency</t>
  </si>
  <si>
    <t>Totals</t>
  </si>
  <si>
    <t>Q1</t>
  </si>
  <si>
    <t>2160/2184 (if leap year)</t>
  </si>
  <si>
    <t>Q2</t>
  </si>
  <si>
    <t>gstat2</t>
  </si>
  <si>
    <t>Q3</t>
  </si>
  <si>
    <t>cpu cores</t>
  </si>
  <si>
    <t>HS06</t>
  </si>
  <si>
    <t>TB</t>
  </si>
  <si>
    <t>Q4</t>
  </si>
  <si>
    <t>Colour coding is green for within 10% and orange within 20% and red for more than 20%</t>
  </si>
  <si>
    <t>http://gstat-wlcg.cern.ch/apps/capacities/sites/ shows HS06</t>
  </si>
  <si>
    <t>https://www.gridpp.ac.uk/deployment/status/reports/GridPP4-Tier-2%20Pledge%20levels-Jan2015.xlsx</t>
  </si>
  <si>
    <t>VOs Supported</t>
  </si>
  <si>
    <t>Supported VOs</t>
  </si>
  <si>
    <t>alice</t>
  </si>
  <si>
    <t>atlas</t>
  </si>
  <si>
    <t>biomed</t>
  </si>
  <si>
    <t>calice</t>
  </si>
  <si>
    <t>camont</t>
  </si>
  <si>
    <t>cedar</t>
  </si>
  <si>
    <t>cernatschool.org</t>
  </si>
  <si>
    <t>comet.j-parc.jp</t>
  </si>
  <si>
    <t>cms</t>
  </si>
  <si>
    <t>dteam</t>
  </si>
  <si>
    <t>dzero</t>
  </si>
  <si>
    <t>epic.vo.gridpp.ac.uk</t>
  </si>
  <si>
    <t>fusion</t>
  </si>
  <si>
    <t>geant4</t>
  </si>
  <si>
    <t>gridpp</t>
  </si>
  <si>
    <t>hone</t>
  </si>
  <si>
    <t>hyperk.org</t>
  </si>
  <si>
    <t>ilc</t>
  </si>
  <si>
    <t>ipv6.hepix.org</t>
  </si>
  <si>
    <t>lhcb</t>
  </si>
  <si>
    <t>lz</t>
  </si>
  <si>
    <t>mice</t>
  </si>
  <si>
    <t>na48</t>
  </si>
  <si>
    <t>na62.vo.gridpp.ac.uk</t>
  </si>
  <si>
    <t>neiss.org.uk</t>
  </si>
  <si>
    <t>ngs.ac.uk</t>
  </si>
  <si>
    <t>ops</t>
  </si>
  <si>
    <t>pheno</t>
  </si>
  <si>
    <t>snoplus.snolab.ca</t>
  </si>
  <si>
    <t>superbvo.org</t>
  </si>
  <si>
    <t>supernemo.vo.eu-egee.org</t>
  </si>
  <si>
    <t>t2k.org</t>
  </si>
  <si>
    <t>totalep</t>
  </si>
  <si>
    <t>vo.helio-vo.eu</t>
  </si>
  <si>
    <t>vo.landslides.mossaic.org</t>
  </si>
  <si>
    <t>vo.londongrid.ac.uk</t>
  </si>
  <si>
    <t>zeus</t>
  </si>
  <si>
    <t>Storage resource in use per VO (TB)</t>
  </si>
  <si>
    <t>babar</t>
  </si>
  <si>
    <t>hyperk</t>
  </si>
  <si>
    <t>gin</t>
  </si>
  <si>
    <t>geant</t>
  </si>
  <si>
    <t>compchem</t>
  </si>
  <si>
    <t>comet</t>
  </si>
  <si>
    <t>vo.gear.cern.ch</t>
  </si>
  <si>
    <t>ukqcd.vo.gridpp.ac.uk</t>
  </si>
  <si>
    <t>Other</t>
  </si>
  <si>
    <t>Site Percentage of T2 Disk used</t>
  </si>
  <si>
    <t>Site percentage non LHC</t>
  </si>
  <si>
    <t>Effort (FTE)</t>
  </si>
  <si>
    <t>GridPP Funded</t>
  </si>
  <si>
    <t>Unfunded</t>
  </si>
  <si>
    <t>Name</t>
  </si>
  <si>
    <t>Month 1</t>
  </si>
  <si>
    <t>Month 2</t>
  </si>
  <si>
    <t>Month 3</t>
  </si>
  <si>
    <t>Raul Lopes</t>
  </si>
  <si>
    <t>Ivan Reid</t>
  </si>
  <si>
    <t>P. Hobson</t>
  </si>
  <si>
    <t>P. Kyberd</t>
  </si>
  <si>
    <t>R. Powell</t>
  </si>
  <si>
    <t>Simon Fayer</t>
  </si>
  <si>
    <t>Daniela Bauer</t>
  </si>
  <si>
    <t>Abdulkadir Farah</t>
  </si>
  <si>
    <t>David Colling, Ray Beuselinck</t>
  </si>
  <si>
    <t>Terry Froy</t>
  </si>
  <si>
    <t>Dan Traynor</t>
  </si>
  <si>
    <t>network team + Alex Owen/Cozmin</t>
  </si>
  <si>
    <t>Govind Songara</t>
  </si>
  <si>
    <t>B.Green/Tom</t>
  </si>
  <si>
    <t>Ben Waugh</t>
  </si>
  <si>
    <t>GridPP Quarterly Report</t>
  </si>
  <si>
    <t>Area</t>
  </si>
  <si>
    <t>Progress over last Quarter</t>
  </si>
  <si>
    <t>Site/area</t>
  </si>
  <si>
    <t>Successes</t>
  </si>
  <si>
    <t>Problems/Issues</t>
  </si>
  <si>
    <t>Increased support for lz and comet VOs.</t>
  </si>
  <si>
    <t>New member of staff, Terry Froy, started on 6th July. He has also provided assistance to the Universities core network team when requested (e.g. during clearing).
Completed installation, configuration and tuning of new Lustre, including High Availability for the Meta data server. It is now, in principle, ready to go live once rsync of data has completed.
Decommissioned more old Dell 1950 storage (90TB), 90TB left.
Started investigation of new batch system (SLURM) as likely replacement of gridengine.
Have added a prototype GPU system (~0.6TFLOPS double precision performance) to batch system and intend to make available on the grid once cream software can take advantage.
Identified significant configuration issues with IPV6 for CERN pilot factories, discussed in detail in hepix IPV6 working group.
Attended gripp35 meeting and we gave talk on how QMUL have implemented IPV6.
Terry found bug in RHEL 6 kernel related to "bonding regression when using MACADDR= in ifcfg-bondX'" and has been reported upstream  Red Hat Bug 1252524</t>
  </si>
  <si>
    <t>- Setting up firewall to use 10GB link</t>
  </si>
  <si>
    <t>Being phased out.</t>
  </si>
  <si>
    <t>Note:To get multiple lines per box use Alt-Return</t>
  </si>
  <si>
    <t>General Risks</t>
  </si>
  <si>
    <t>Risk</t>
  </si>
  <si>
    <t>Mitigating Action</t>
  </si>
  <si>
    <t>Insufficient man-power at major sites (i.e. Imperial, Brunel, QMUL and RHUL)</t>
  </si>
  <si>
    <t>Imperial, Brunel and QMUL (but not RHUL) now with at least 2 sys-admins</t>
  </si>
  <si>
    <t>Insitute or area specific risks</t>
  </si>
  <si>
    <t>Insufficient man-power at UCL</t>
  </si>
  <si>
    <t>Assistance is given where possible.</t>
  </si>
  <si>
    <t>Objectives and Deliverables for Last Quarter</t>
  </si>
  <si>
    <t>Objective/Deliverable</t>
  </si>
  <si>
    <t>Due Date</t>
  </si>
  <si>
    <t>Metric/Output</t>
  </si>
  <si>
    <t>Objectives and Deliverables for Next Quarter</t>
  </si>
  <si>
    <t>EVAL Notes</t>
  </si>
  <si>
    <t>Publications</t>
  </si>
  <si>
    <t>Date</t>
  </si>
  <si>
    <t>Notes</t>
  </si>
  <si>
    <t>UKI-LT2-Brunel: GPU 2014 workshop</t>
  </si>
  <si>
    <t>https://agenda.infn.it/conferenceDisplay.py?confId=7534</t>
  </si>
  <si>
    <t>Collaborations</t>
  </si>
  <si>
    <t>Further Funding (eg external grants)</t>
  </si>
  <si>
    <t>Destination of ex staff and recruitment issues</t>
  </si>
  <si>
    <t>Dissemmination events</t>
  </si>
  <si>
    <t>Intellectual Property</t>
  </si>
  <si>
    <t>Spin out companies</t>
  </si>
  <si>
    <t>Roles held on committees and boards</t>
  </si>
  <si>
    <t>Other outputs and Knowledge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</si>
</sst>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3" x14ac:knownFonts="1">
    <font>
      <sz val="10"/>
      <name val="Arial"/>
      <family val="2"/>
      <charset val="1"/>
    </font>
    <font>
      <b/>
      <sz val="10"/>
      <name val="Arial"/>
      <family val="2"/>
      <charset val="1"/>
    </font>
    <font>
      <sz val="10"/>
      <color rgb="FF0000D4"/>
      <name val="Arial"/>
      <family val="2"/>
      <charset val="1"/>
    </font>
    <font>
      <sz val="9"/>
      <name val="Arial"/>
      <family val="2"/>
      <charset val="1"/>
    </font>
    <font>
      <u/>
      <sz val="10"/>
      <color rgb="FF0000D4"/>
      <name val="Arial"/>
      <family val="2"/>
      <charset val="1"/>
    </font>
    <font>
      <sz val="10"/>
      <color rgb="FFDD0806"/>
      <name val="Arial"/>
      <family val="2"/>
      <charset val="1"/>
    </font>
    <font>
      <sz val="10"/>
      <color rgb="FF000090"/>
      <name val="Arial"/>
      <family val="2"/>
      <charset val="1"/>
    </font>
    <font>
      <b/>
      <sz val="10"/>
      <color rgb="FF0000D4"/>
      <name val="Arial"/>
      <family val="2"/>
      <charset val="1"/>
    </font>
    <font>
      <b/>
      <sz val="9"/>
      <color rgb="FF000000"/>
      <name val="Tahoma"/>
      <family val="2"/>
      <charset val="1"/>
    </font>
    <font>
      <sz val="9"/>
      <color rgb="FF000000"/>
      <name val="Tahoma"/>
      <family val="2"/>
      <charset val="1"/>
    </font>
    <font>
      <b/>
      <sz val="10"/>
      <color rgb="FF000000"/>
      <name val="Arial"/>
      <family val="2"/>
      <charset val="1"/>
    </font>
    <font>
      <sz val="10"/>
      <color rgb="FF000000"/>
      <name val="Arial"/>
      <family val="2"/>
      <charset val="1"/>
    </font>
    <font>
      <sz val="10"/>
      <name val="Arial"/>
      <family val="2"/>
      <charset val="1"/>
    </font>
  </fonts>
  <fills count="12">
    <fill>
      <patternFill patternType="none"/>
    </fill>
    <fill>
      <patternFill patternType="gray125"/>
    </fill>
    <fill>
      <patternFill patternType="solid">
        <fgColor rgb="FF99CCFF"/>
        <bgColor rgb="FFCCCCFF"/>
      </patternFill>
    </fill>
    <fill>
      <patternFill patternType="solid">
        <fgColor rgb="FF1FB714"/>
        <bgColor rgb="FF008000"/>
      </patternFill>
    </fill>
    <fill>
      <patternFill patternType="solid">
        <fgColor rgb="FFCCFFFF"/>
        <bgColor rgb="FFCCFFFF"/>
      </patternFill>
    </fill>
    <fill>
      <patternFill patternType="solid">
        <fgColor rgb="FFFF9900"/>
        <bgColor rgb="FFFFCC00"/>
      </patternFill>
    </fill>
    <fill>
      <patternFill patternType="solid">
        <fgColor rgb="FFDD0806"/>
        <bgColor rgb="FFFF0000"/>
      </patternFill>
    </fill>
    <fill>
      <patternFill patternType="solid">
        <fgColor rgb="FFCC99FF"/>
        <bgColor rgb="FF9999FF"/>
      </patternFill>
    </fill>
    <fill>
      <patternFill patternType="solid">
        <fgColor rgb="FF000000"/>
        <bgColor rgb="FF003300"/>
      </patternFill>
    </fill>
    <fill>
      <patternFill patternType="solid">
        <fgColor rgb="FFC0C0C0"/>
        <bgColor rgb="FFCCCCFF"/>
      </patternFill>
    </fill>
    <fill>
      <patternFill patternType="solid">
        <fgColor rgb="FFFF0000"/>
        <bgColor rgb="FFDD0806"/>
      </patternFill>
    </fill>
    <fill>
      <patternFill patternType="solid">
        <fgColor rgb="FF008000"/>
        <bgColor rgb="FF008080"/>
      </patternFill>
    </fill>
  </fills>
  <borders count="63">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right/>
      <top style="medium">
        <color auto="1"/>
      </top>
      <bottom/>
      <diagonal/>
    </border>
    <border>
      <left style="thin">
        <color auto="1"/>
      </left>
      <right/>
      <top style="medium">
        <color auto="1"/>
      </top>
      <bottom/>
      <diagonal/>
    </border>
    <border>
      <left style="thin">
        <color auto="1"/>
      </left>
      <right/>
      <top style="medium">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top/>
      <bottom style="thin">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ck">
        <color auto="1"/>
      </left>
      <right/>
      <top style="thick">
        <color auto="1"/>
      </top>
      <bottom style="thick">
        <color auto="1"/>
      </bottom>
      <diagonal/>
    </border>
    <border>
      <left style="medium">
        <color auto="1"/>
      </left>
      <right style="medium">
        <color auto="1"/>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3">
    <xf numFmtId="0" fontId="0" fillId="0" borderId="0"/>
    <xf numFmtId="0" fontId="4" fillId="0" borderId="0" applyBorder="0" applyProtection="0"/>
    <xf numFmtId="0" fontId="12" fillId="0" borderId="0"/>
  </cellStyleXfs>
  <cellXfs count="219">
    <xf numFmtId="0" fontId="0" fillId="0" borderId="0" xfId="0"/>
    <xf numFmtId="0" fontId="1" fillId="4" borderId="13" xfId="0" applyFont="1" applyFill="1" applyBorder="1" applyAlignment="1">
      <alignment horizontal="center" wrapText="1"/>
    </xf>
    <xf numFmtId="0" fontId="1" fillId="9" borderId="23" xfId="0" applyFont="1" applyFill="1" applyBorder="1" applyAlignment="1">
      <alignment horizontal="center"/>
    </xf>
    <xf numFmtId="0" fontId="0" fillId="0" borderId="10" xfId="0" applyFont="1" applyBorder="1" applyAlignment="1"/>
    <xf numFmtId="0" fontId="0" fillId="0" borderId="5" xfId="0" applyFont="1" applyBorder="1" applyAlignment="1"/>
    <xf numFmtId="0" fontId="0" fillId="0" borderId="5" xfId="0" applyFont="1" applyBorder="1" applyAlignment="1">
      <alignment horizontal="left"/>
    </xf>
    <xf numFmtId="0" fontId="1" fillId="2" borderId="14" xfId="0" applyFont="1" applyFill="1" applyBorder="1" applyAlignment="1"/>
    <xf numFmtId="0" fontId="1" fillId="2" borderId="13" xfId="0" applyFont="1" applyFill="1" applyBorder="1" applyAlignment="1">
      <alignment horizontal="center"/>
    </xf>
    <xf numFmtId="0" fontId="1" fillId="2" borderId="14" xfId="0" applyFont="1" applyFill="1" applyBorder="1" applyAlignment="1">
      <alignment horizontal="left"/>
    </xf>
    <xf numFmtId="0" fontId="1" fillId="2" borderId="14" xfId="0" applyFont="1" applyFill="1" applyBorder="1" applyAlignment="1">
      <alignment wrapText="1"/>
    </xf>
    <xf numFmtId="0" fontId="1" fillId="2" borderId="13" xfId="0" applyFont="1" applyFill="1" applyBorder="1" applyAlignment="1"/>
    <xf numFmtId="0" fontId="0" fillId="0" borderId="12" xfId="0" applyFont="1" applyBorder="1" applyAlignment="1"/>
    <xf numFmtId="0" fontId="0" fillId="0" borderId="8" xfId="0" applyFont="1" applyBorder="1" applyAlignment="1"/>
    <xf numFmtId="0" fontId="0" fillId="0" borderId="7" xfId="0" applyFont="1" applyBorder="1" applyAlignment="1"/>
    <xf numFmtId="0" fontId="0" fillId="0" borderId="3" xfId="0" applyFont="1" applyBorder="1" applyAlignment="1"/>
    <xf numFmtId="0" fontId="0" fillId="0" borderId="0" xfId="0" applyAlignment="1">
      <alignment horizontal="left"/>
    </xf>
    <xf numFmtId="0" fontId="1" fillId="2" borderId="1" xfId="0" applyFont="1" applyFill="1" applyBorder="1"/>
    <xf numFmtId="0" fontId="0" fillId="2" borderId="2" xfId="0" applyFill="1" applyBorder="1"/>
    <xf numFmtId="0" fontId="0" fillId="3" borderId="1" xfId="0" applyFill="1" applyBorder="1"/>
    <xf numFmtId="0" fontId="1" fillId="4" borderId="4" xfId="0" applyFont="1" applyFill="1" applyBorder="1"/>
    <xf numFmtId="0" fontId="2" fillId="0" borderId="5" xfId="0" applyFont="1" applyBorder="1"/>
    <xf numFmtId="0" fontId="0" fillId="5" borderId="6" xfId="0" applyFont="1" applyFill="1" applyBorder="1"/>
    <xf numFmtId="0" fontId="0" fillId="6" borderId="4" xfId="0" applyFill="1" applyBorder="1"/>
    <xf numFmtId="0" fontId="1" fillId="4" borderId="9" xfId="0" applyFont="1" applyFill="1" applyBorder="1"/>
    <xf numFmtId="0" fontId="2" fillId="0" borderId="10" xfId="0" applyFont="1" applyBorder="1"/>
    <xf numFmtId="0" fontId="0" fillId="7" borderId="4" xfId="0" applyFill="1" applyBorder="1"/>
    <xf numFmtId="0" fontId="0" fillId="0" borderId="0" xfId="0" applyBorder="1"/>
    <xf numFmtId="0" fontId="0" fillId="8" borderId="11" xfId="0" applyFill="1" applyBorder="1"/>
    <xf numFmtId="0" fontId="1" fillId="2" borderId="15" xfId="0" applyFont="1" applyFill="1" applyBorder="1"/>
    <xf numFmtId="0" fontId="1" fillId="2" borderId="14" xfId="0" applyFont="1" applyFill="1" applyBorder="1"/>
    <xf numFmtId="164" fontId="1" fillId="4" borderId="4" xfId="0" applyNumberFormat="1" applyFont="1" applyFill="1" applyBorder="1" applyAlignment="1">
      <alignment wrapText="1"/>
    </xf>
    <xf numFmtId="0" fontId="0" fillId="0" borderId="16" xfId="0" applyFont="1" applyBorder="1" applyAlignment="1">
      <alignment wrapText="1"/>
    </xf>
    <xf numFmtId="9" fontId="0" fillId="0" borderId="17" xfId="0" applyNumberFormat="1" applyBorder="1" applyAlignment="1">
      <alignment horizontal="left" wrapText="1"/>
    </xf>
    <xf numFmtId="9" fontId="0" fillId="0" borderId="17" xfId="0" applyNumberFormat="1" applyBorder="1"/>
    <xf numFmtId="9" fontId="0" fillId="0" borderId="18" xfId="0" applyNumberFormat="1" applyBorder="1"/>
    <xf numFmtId="0" fontId="0" fillId="0" borderId="2" xfId="0" applyBorder="1" applyAlignment="1">
      <alignment wrapText="1"/>
    </xf>
    <xf numFmtId="9" fontId="0" fillId="0" borderId="16" xfId="0" applyNumberFormat="1" applyBorder="1" applyAlignment="1">
      <alignment horizontal="left" wrapText="1"/>
    </xf>
    <xf numFmtId="9" fontId="0" fillId="0" borderId="16" xfId="0" applyNumberFormat="1" applyBorder="1"/>
    <xf numFmtId="0" fontId="0" fillId="0" borderId="5" xfId="0" applyBorder="1"/>
    <xf numFmtId="0" fontId="0" fillId="0" borderId="5" xfId="0" applyBorder="1" applyAlignment="1">
      <alignment wrapText="1"/>
    </xf>
    <xf numFmtId="9" fontId="0" fillId="0" borderId="19" xfId="0" applyNumberFormat="1" applyBorder="1"/>
    <xf numFmtId="9" fontId="0" fillId="0" borderId="17" xfId="0" applyNumberFormat="1" applyFont="1" applyBorder="1"/>
    <xf numFmtId="0" fontId="3" fillId="0" borderId="5" xfId="0" applyFont="1" applyBorder="1" applyAlignment="1">
      <alignment wrapText="1"/>
    </xf>
    <xf numFmtId="0" fontId="0" fillId="0" borderId="5" xfId="0" applyFont="1" applyBorder="1" applyAlignment="1">
      <alignment wrapText="1"/>
    </xf>
    <xf numFmtId="0" fontId="4" fillId="0" borderId="0" xfId="1" applyFont="1" applyBorder="1" applyAlignment="1" applyProtection="1"/>
    <xf numFmtId="0" fontId="0" fillId="0" borderId="0" xfId="0" applyFont="1" applyBorder="1" applyAlignment="1"/>
    <xf numFmtId="0" fontId="5" fillId="0" borderId="0" xfId="0" applyFont="1"/>
    <xf numFmtId="0" fontId="6" fillId="0" borderId="0" xfId="0" applyFont="1"/>
    <xf numFmtId="0" fontId="1" fillId="0" borderId="0" xfId="0" applyFont="1"/>
    <xf numFmtId="0" fontId="1" fillId="4" borderId="13" xfId="0" applyFont="1" applyFill="1" applyBorder="1" applyAlignment="1">
      <alignment wrapText="1"/>
    </xf>
    <xf numFmtId="0" fontId="1" fillId="4" borderId="20" xfId="0" applyFont="1" applyFill="1" applyBorder="1" applyAlignment="1">
      <alignment horizontal="center" wrapText="1"/>
    </xf>
    <xf numFmtId="0" fontId="1" fillId="4" borderId="21" xfId="0" applyFont="1" applyFill="1" applyBorder="1" applyAlignment="1">
      <alignment horizontal="center" wrapText="1"/>
    </xf>
    <xf numFmtId="0" fontId="1" fillId="4" borderId="22" xfId="0" applyFont="1" applyFill="1" applyBorder="1" applyAlignment="1">
      <alignment horizontal="center" wrapText="1"/>
    </xf>
    <xf numFmtId="17" fontId="0" fillId="0" borderId="0" xfId="0" applyNumberFormat="1"/>
    <xf numFmtId="0" fontId="7" fillId="0" borderId="6" xfId="0" applyFont="1" applyBorder="1"/>
    <xf numFmtId="0" fontId="2" fillId="0" borderId="4" xfId="0" applyFont="1" applyBorder="1"/>
    <xf numFmtId="0" fontId="2" fillId="0" borderId="16" xfId="0" applyFont="1" applyBorder="1"/>
    <xf numFmtId="0" fontId="2" fillId="0" borderId="0" xfId="0" applyFont="1" applyBorder="1"/>
    <xf numFmtId="0" fontId="2" fillId="0" borderId="24" xfId="0" applyFont="1" applyBorder="1"/>
    <xf numFmtId="0" fontId="1" fillId="9" borderId="18" xfId="0" applyFont="1" applyFill="1" applyBorder="1" applyAlignment="1">
      <alignment wrapText="1"/>
    </xf>
    <xf numFmtId="17" fontId="7" fillId="4" borderId="16" xfId="0" applyNumberFormat="1" applyFont="1" applyFill="1" applyBorder="1" applyAlignment="1">
      <alignment horizontal="center" wrapText="1"/>
    </xf>
    <xf numFmtId="17" fontId="1" fillId="9" borderId="16" xfId="0" applyNumberFormat="1" applyFont="1" applyFill="1" applyBorder="1"/>
    <xf numFmtId="0" fontId="1" fillId="9" borderId="18" xfId="0" applyFont="1" applyFill="1" applyBorder="1"/>
    <xf numFmtId="0" fontId="1" fillId="9" borderId="16" xfId="0" applyFont="1" applyFill="1" applyBorder="1"/>
    <xf numFmtId="0" fontId="7" fillId="0" borderId="25" xfId="0" applyFont="1" applyBorder="1"/>
    <xf numFmtId="0" fontId="1" fillId="9" borderId="26" xfId="0" applyFont="1" applyFill="1" applyBorder="1"/>
    <xf numFmtId="0" fontId="0" fillId="0" borderId="16" xfId="0" applyFont="1" applyBorder="1"/>
    <xf numFmtId="1" fontId="0" fillId="9" borderId="16" xfId="0" applyNumberFormat="1" applyFont="1" applyFill="1" applyBorder="1"/>
    <xf numFmtId="0" fontId="0" fillId="9" borderId="16" xfId="0" applyFont="1" applyFill="1" applyBorder="1"/>
    <xf numFmtId="0" fontId="0" fillId="0" borderId="16" xfId="0" applyBorder="1"/>
    <xf numFmtId="0" fontId="0" fillId="9" borderId="16" xfId="0" applyFill="1" applyBorder="1"/>
    <xf numFmtId="0" fontId="7" fillId="0" borderId="27" xfId="0" applyFont="1" applyBorder="1"/>
    <xf numFmtId="0" fontId="2" fillId="0" borderId="26" xfId="0" applyFont="1" applyBorder="1"/>
    <xf numFmtId="1" fontId="0" fillId="9" borderId="16" xfId="0" applyNumberFormat="1" applyFill="1" applyBorder="1"/>
    <xf numFmtId="0" fontId="7" fillId="0" borderId="0" xfId="0" applyFont="1" applyBorder="1"/>
    <xf numFmtId="0" fontId="1" fillId="0" borderId="0" xfId="0" applyFont="1" applyBorder="1"/>
    <xf numFmtId="0" fontId="1" fillId="4" borderId="16" xfId="0" applyFont="1" applyFill="1" applyBorder="1" applyAlignment="1">
      <alignment horizontal="center" wrapText="1"/>
    </xf>
    <xf numFmtId="0" fontId="1" fillId="4" borderId="14" xfId="0" applyFont="1" applyFill="1" applyBorder="1" applyAlignment="1">
      <alignment wrapText="1"/>
    </xf>
    <xf numFmtId="0" fontId="1" fillId="4" borderId="29" xfId="0" applyFont="1" applyFill="1" applyBorder="1" applyAlignment="1">
      <alignment horizontal="center" wrapText="1"/>
    </xf>
    <xf numFmtId="0" fontId="1" fillId="4" borderId="3" xfId="0" applyFont="1" applyFill="1" applyBorder="1" applyAlignment="1">
      <alignment horizontal="center" wrapText="1"/>
    </xf>
    <xf numFmtId="0" fontId="1" fillId="4" borderId="30" xfId="0" applyFont="1" applyFill="1" applyBorder="1" applyAlignment="1">
      <alignment horizontal="center" wrapText="1"/>
    </xf>
    <xf numFmtId="0" fontId="1" fillId="4" borderId="18" xfId="0" applyFont="1" applyFill="1" applyBorder="1" applyAlignment="1">
      <alignment horizontal="center" wrapText="1"/>
    </xf>
    <xf numFmtId="0" fontId="1" fillId="9" borderId="31" xfId="0" applyFont="1" applyFill="1" applyBorder="1"/>
    <xf numFmtId="1" fontId="2" fillId="0" borderId="1" xfId="0" applyNumberFormat="1" applyFont="1" applyBorder="1"/>
    <xf numFmtId="1" fontId="2" fillId="0" borderId="17" xfId="0" applyNumberFormat="1" applyFont="1" applyBorder="1"/>
    <xf numFmtId="1" fontId="2" fillId="0" borderId="31" xfId="0" applyNumberFormat="1" applyFont="1" applyBorder="1"/>
    <xf numFmtId="9" fontId="0" fillId="0" borderId="16" xfId="2" applyNumberFormat="1" applyFont="1" applyBorder="1"/>
    <xf numFmtId="9" fontId="0" fillId="9" borderId="16" xfId="0" applyNumberFormat="1" applyFill="1" applyBorder="1"/>
    <xf numFmtId="9" fontId="0" fillId="9" borderId="16" xfId="0" applyNumberFormat="1" applyFont="1" applyFill="1" applyBorder="1"/>
    <xf numFmtId="2" fontId="0" fillId="0" borderId="0" xfId="0" applyNumberFormat="1"/>
    <xf numFmtId="1" fontId="1" fillId="9" borderId="27" xfId="0" applyNumberFormat="1" applyFont="1" applyFill="1" applyBorder="1"/>
    <xf numFmtId="1" fontId="0" fillId="9" borderId="9" xfId="0" applyNumberFormat="1" applyFont="1" applyFill="1" applyBorder="1"/>
    <xf numFmtId="1" fontId="0" fillId="9" borderId="32" xfId="0" applyNumberFormat="1" applyFont="1" applyFill="1" applyBorder="1"/>
    <xf numFmtId="0" fontId="0" fillId="0" borderId="0" xfId="0" applyFont="1"/>
    <xf numFmtId="0" fontId="5" fillId="0" borderId="0" xfId="0" applyFont="1" applyBorder="1"/>
    <xf numFmtId="0" fontId="0" fillId="0" borderId="0" xfId="0" applyFont="1" applyBorder="1" applyAlignment="1">
      <alignment horizontal="center" wrapText="1"/>
    </xf>
    <xf numFmtId="0" fontId="0" fillId="0" borderId="16" xfId="0" applyFont="1" applyBorder="1" applyAlignment="1">
      <alignment horizontal="center"/>
    </xf>
    <xf numFmtId="0" fontId="0" fillId="0" borderId="33" xfId="0" applyFont="1" applyBorder="1" applyAlignment="1">
      <alignment horizontal="center"/>
    </xf>
    <xf numFmtId="0" fontId="0" fillId="0" borderId="6" xfId="0" applyFont="1" applyBorder="1" applyAlignment="1">
      <alignment horizontal="center"/>
    </xf>
    <xf numFmtId="0" fontId="0" fillId="0" borderId="0" xfId="0" applyAlignment="1">
      <alignment horizontal="center"/>
    </xf>
    <xf numFmtId="1" fontId="2" fillId="10" borderId="34" xfId="0" applyNumberFormat="1" applyFont="1" applyFill="1" applyBorder="1"/>
    <xf numFmtId="1" fontId="2" fillId="3" borderId="34" xfId="0" applyNumberFormat="1" applyFont="1" applyFill="1" applyBorder="1"/>
    <xf numFmtId="0" fontId="2" fillId="0" borderId="6" xfId="0" applyFont="1" applyBorder="1"/>
    <xf numFmtId="9" fontId="0" fillId="0" borderId="0" xfId="0" applyNumberFormat="1"/>
    <xf numFmtId="0" fontId="1" fillId="0" borderId="0" xfId="0" applyFont="1" applyBorder="1" applyAlignment="1">
      <alignment horizontal="center" wrapText="1"/>
    </xf>
    <xf numFmtId="0" fontId="1" fillId="4" borderId="1" xfId="0" applyFont="1" applyFill="1" applyBorder="1"/>
    <xf numFmtId="0" fontId="0" fillId="0" borderId="0" xfId="0" applyBorder="1" applyAlignment="1"/>
    <xf numFmtId="0" fontId="7" fillId="2" borderId="35" xfId="0" applyFont="1" applyFill="1" applyBorder="1" applyAlignment="1">
      <alignment textRotation="90"/>
    </xf>
    <xf numFmtId="0" fontId="7" fillId="2" borderId="24" xfId="0" applyFont="1" applyFill="1" applyBorder="1" applyAlignment="1">
      <alignment textRotation="90"/>
    </xf>
    <xf numFmtId="0" fontId="1" fillId="0" borderId="36" xfId="0" applyFont="1" applyBorder="1"/>
    <xf numFmtId="0" fontId="2" fillId="0" borderId="33" xfId="0" applyFont="1" applyBorder="1"/>
    <xf numFmtId="0" fontId="1" fillId="0" borderId="25" xfId="0" applyFont="1" applyBorder="1"/>
    <xf numFmtId="0" fontId="1" fillId="0" borderId="13" xfId="0" applyFont="1" applyBorder="1"/>
    <xf numFmtId="0" fontId="1" fillId="0" borderId="37" xfId="0" applyFont="1" applyBorder="1"/>
    <xf numFmtId="0" fontId="1" fillId="2" borderId="13" xfId="0" applyFont="1" applyFill="1" applyBorder="1"/>
    <xf numFmtId="0" fontId="1" fillId="2" borderId="37" xfId="0" applyFont="1" applyFill="1" applyBorder="1" applyAlignment="1">
      <alignment textRotation="90"/>
    </xf>
    <xf numFmtId="0" fontId="1" fillId="2" borderId="38" xfId="0" applyFont="1" applyFill="1" applyBorder="1" applyAlignment="1">
      <alignment textRotation="90"/>
    </xf>
    <xf numFmtId="0" fontId="1" fillId="2" borderId="39" xfId="0" applyFont="1" applyFill="1" applyBorder="1" applyAlignment="1">
      <alignment textRotation="90" wrapText="1"/>
    </xf>
    <xf numFmtId="0" fontId="10" fillId="11" borderId="40" xfId="0" applyFont="1" applyFill="1" applyBorder="1"/>
    <xf numFmtId="1" fontId="2" fillId="0" borderId="41" xfId="0" applyNumberFormat="1" applyFont="1" applyBorder="1"/>
    <xf numFmtId="1" fontId="2" fillId="0" borderId="18" xfId="0" applyNumberFormat="1" applyFont="1" applyBorder="1"/>
    <xf numFmtId="1" fontId="2" fillId="0" borderId="42" xfId="0" applyNumberFormat="1" applyFont="1" applyBorder="1"/>
    <xf numFmtId="1" fontId="1" fillId="0" borderId="34" xfId="0" applyNumberFormat="1" applyFont="1" applyBorder="1"/>
    <xf numFmtId="9" fontId="0" fillId="0" borderId="13" xfId="0" applyNumberFormat="1" applyBorder="1"/>
    <xf numFmtId="0" fontId="10" fillId="11" borderId="36" xfId="0" applyFont="1" applyFill="1" applyBorder="1"/>
    <xf numFmtId="1" fontId="2" fillId="0" borderId="43" xfId="0" applyNumberFormat="1" applyFont="1" applyBorder="1"/>
    <xf numFmtId="1" fontId="2" fillId="0" borderId="16" xfId="0" applyNumberFormat="1" applyFont="1" applyBorder="1"/>
    <xf numFmtId="1" fontId="11" fillId="0" borderId="16" xfId="0" applyNumberFormat="1" applyFont="1" applyBorder="1"/>
    <xf numFmtId="0" fontId="10" fillId="11" borderId="34" xfId="0" applyFont="1" applyFill="1" applyBorder="1"/>
    <xf numFmtId="1" fontId="2" fillId="0" borderId="4" xfId="0" applyNumberFormat="1" applyFont="1" applyBorder="1"/>
    <xf numFmtId="1" fontId="1" fillId="0" borderId="37" xfId="0" applyNumberFormat="1" applyFont="1" applyBorder="1"/>
    <xf numFmtId="9" fontId="0" fillId="0" borderId="13" xfId="0" applyNumberFormat="1" applyFont="1" applyBorder="1"/>
    <xf numFmtId="0" fontId="0" fillId="0" borderId="10" xfId="0" applyBorder="1"/>
    <xf numFmtId="0" fontId="1" fillId="4" borderId="38" xfId="0" applyFont="1" applyFill="1" applyBorder="1" applyAlignment="1">
      <alignment wrapText="1"/>
    </xf>
    <xf numFmtId="0" fontId="1" fillId="4" borderId="39" xfId="0" applyFont="1" applyFill="1" applyBorder="1" applyAlignment="1">
      <alignment wrapText="1"/>
    </xf>
    <xf numFmtId="0" fontId="1" fillId="4" borderId="44" xfId="0" applyFont="1" applyFill="1" applyBorder="1" applyAlignment="1">
      <alignment wrapText="1"/>
    </xf>
    <xf numFmtId="0" fontId="1" fillId="4" borderId="35" xfId="0" applyFont="1" applyFill="1" applyBorder="1" applyAlignment="1">
      <alignment horizontal="center" wrapText="1"/>
    </xf>
    <xf numFmtId="0" fontId="1" fillId="4" borderId="24" xfId="0" applyFont="1" applyFill="1" applyBorder="1" applyAlignment="1">
      <alignment horizontal="center" wrapText="1"/>
    </xf>
    <xf numFmtId="0" fontId="1" fillId="4" borderId="15" xfId="0" applyFont="1" applyFill="1" applyBorder="1" applyAlignment="1">
      <alignment horizontal="center" wrapText="1"/>
    </xf>
    <xf numFmtId="0" fontId="1" fillId="0" borderId="34" xfId="0" applyFont="1" applyBorder="1"/>
    <xf numFmtId="0" fontId="0" fillId="0" borderId="1" xfId="0" applyBorder="1"/>
    <xf numFmtId="0" fontId="0" fillId="0" borderId="17" xfId="0" applyBorder="1"/>
    <xf numFmtId="0" fontId="0" fillId="0" borderId="45" xfId="0" applyBorder="1"/>
    <xf numFmtId="0" fontId="0" fillId="0" borderId="46" xfId="0" applyBorder="1"/>
    <xf numFmtId="0" fontId="0" fillId="0" borderId="2" xfId="0" applyBorder="1"/>
    <xf numFmtId="0" fontId="1" fillId="0" borderId="40" xfId="0" applyFont="1" applyBorder="1"/>
    <xf numFmtId="0" fontId="1" fillId="0" borderId="47" xfId="0" applyFont="1" applyBorder="1"/>
    <xf numFmtId="0" fontId="0" fillId="0" borderId="48" xfId="0" applyBorder="1"/>
    <xf numFmtId="0" fontId="0" fillId="0" borderId="18" xfId="0" applyBorder="1"/>
    <xf numFmtId="0" fontId="0" fillId="0" borderId="49" xfId="0" applyBorder="1"/>
    <xf numFmtId="0" fontId="0" fillId="0" borderId="41" xfId="0" applyBorder="1"/>
    <xf numFmtId="0" fontId="0" fillId="0" borderId="50" xfId="0" applyBorder="1"/>
    <xf numFmtId="0" fontId="1" fillId="0" borderId="51" xfId="0" applyFont="1" applyBorder="1"/>
    <xf numFmtId="0" fontId="0" fillId="0" borderId="4" xfId="0" applyBorder="1"/>
    <xf numFmtId="0" fontId="0" fillId="0" borderId="43" xfId="0" applyBorder="1"/>
    <xf numFmtId="0" fontId="0" fillId="0" borderId="52" xfId="0" applyBorder="1"/>
    <xf numFmtId="0" fontId="0" fillId="0" borderId="4" xfId="0" applyFont="1" applyBorder="1"/>
    <xf numFmtId="0" fontId="0" fillId="0" borderId="52" xfId="0" applyFont="1" applyBorder="1"/>
    <xf numFmtId="0" fontId="0" fillId="0" borderId="43" xfId="0" applyFont="1" applyBorder="1"/>
    <xf numFmtId="0" fontId="0" fillId="0" borderId="5" xfId="0" applyFont="1" applyBorder="1"/>
    <xf numFmtId="0" fontId="10" fillId="0" borderId="51" xfId="0" applyFont="1" applyBorder="1"/>
    <xf numFmtId="0" fontId="1" fillId="0" borderId="38" xfId="0" applyFont="1" applyBorder="1"/>
    <xf numFmtId="0" fontId="1" fillId="0" borderId="39" xfId="0" applyFont="1" applyBorder="1"/>
    <xf numFmtId="0" fontId="1" fillId="0" borderId="21" xfId="0" applyFont="1" applyBorder="1"/>
    <xf numFmtId="0" fontId="1" fillId="0" borderId="22" xfId="0" applyFont="1" applyBorder="1"/>
    <xf numFmtId="0" fontId="1" fillId="2" borderId="37" xfId="0" applyFont="1" applyFill="1" applyBorder="1"/>
    <xf numFmtId="0" fontId="0" fillId="2" borderId="22" xfId="0" applyFill="1" applyBorder="1"/>
    <xf numFmtId="0" fontId="1" fillId="4" borderId="48" xfId="0" applyFont="1" applyFill="1" applyBorder="1"/>
    <xf numFmtId="0" fontId="1" fillId="2" borderId="53" xfId="0" applyFont="1" applyFill="1" applyBorder="1" applyAlignment="1">
      <alignment wrapText="1"/>
    </xf>
    <xf numFmtId="0" fontId="1" fillId="0" borderId="56" xfId="0" applyFont="1" applyBorder="1" applyAlignment="1">
      <alignment vertical="center"/>
    </xf>
    <xf numFmtId="0" fontId="1" fillId="0" borderId="58" xfId="0" applyFont="1" applyBorder="1" applyAlignment="1">
      <alignment vertical="center"/>
    </xf>
    <xf numFmtId="0" fontId="1" fillId="0" borderId="60" xfId="0" applyFont="1" applyBorder="1" applyAlignment="1">
      <alignment vertical="center"/>
    </xf>
    <xf numFmtId="0" fontId="0" fillId="0" borderId="0" xfId="0" applyBorder="1" applyAlignment="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1" fillId="4" borderId="28" xfId="0" applyFont="1" applyFill="1" applyBorder="1" applyAlignment="1">
      <alignment horizontal="center" wrapText="1"/>
    </xf>
    <xf numFmtId="0" fontId="1" fillId="4" borderId="16" xfId="0" applyFont="1" applyFill="1" applyBorder="1" applyAlignment="1">
      <alignment horizontal="center" wrapText="1"/>
    </xf>
    <xf numFmtId="0" fontId="0" fillId="0" borderId="0" xfId="0" applyFont="1" applyBorder="1" applyAlignment="1">
      <alignment horizontal="right"/>
    </xf>
    <xf numFmtId="0" fontId="1" fillId="0" borderId="16" xfId="0" applyFont="1" applyBorder="1" applyAlignment="1">
      <alignment horizontal="center"/>
    </xf>
    <xf numFmtId="0" fontId="0" fillId="0" borderId="2" xfId="0" applyBorder="1" applyAlignment="1"/>
    <xf numFmtId="0" fontId="0" fillId="0" borderId="5" xfId="0" applyBorder="1" applyAlignment="1"/>
    <xf numFmtId="0" fontId="0" fillId="0" borderId="10" xfId="0" applyBorder="1" applyAlignment="1"/>
    <xf numFmtId="0" fontId="1" fillId="4" borderId="13" xfId="0" applyFont="1" applyFill="1" applyBorder="1" applyAlignment="1">
      <alignment horizontal="center"/>
    </xf>
    <xf numFmtId="0" fontId="1" fillId="4" borderId="39" xfId="0" applyFont="1" applyFill="1" applyBorder="1" applyAlignment="1">
      <alignment horizontal="center"/>
    </xf>
    <xf numFmtId="0" fontId="1" fillId="2" borderId="54" xfId="0" applyFont="1" applyFill="1" applyBorder="1" applyAlignment="1">
      <alignment horizontal="center"/>
    </xf>
    <xf numFmtId="0" fontId="1" fillId="2" borderId="55" xfId="0" applyFont="1" applyFill="1" applyBorder="1" applyAlignment="1">
      <alignment horizontal="center"/>
    </xf>
    <xf numFmtId="0" fontId="0" fillId="0" borderId="41" xfId="0" applyFont="1" applyBorder="1" applyAlignment="1">
      <alignment vertical="center" wrapText="1"/>
    </xf>
    <xf numFmtId="0" fontId="0" fillId="0" borderId="57" xfId="0" applyFont="1" applyBorder="1" applyAlignment="1">
      <alignment horizontal="left" vertical="center" wrapText="1"/>
    </xf>
    <xf numFmtId="0" fontId="0" fillId="0" borderId="43" xfId="0" applyFont="1" applyBorder="1" applyAlignment="1">
      <alignment vertical="center" wrapText="1"/>
    </xf>
    <xf numFmtId="0" fontId="0" fillId="0" borderId="59" xfId="0" applyFont="1" applyBorder="1" applyAlignment="1">
      <alignment horizontal="left" vertical="center" wrapText="1"/>
    </xf>
    <xf numFmtId="0" fontId="0" fillId="0" borderId="61" xfId="0" applyFont="1" applyBorder="1" applyAlignment="1">
      <alignment vertical="center" wrapText="1"/>
    </xf>
    <xf numFmtId="0" fontId="0" fillId="0" borderId="62" xfId="0" applyFont="1" applyBorder="1" applyAlignment="1">
      <alignment horizontal="left" vertical="center" wrapText="1"/>
    </xf>
    <xf numFmtId="0" fontId="1" fillId="2" borderId="38" xfId="0" applyFont="1" applyFill="1" applyBorder="1" applyAlignment="1">
      <alignment horizontal="center"/>
    </xf>
    <xf numFmtId="0" fontId="1" fillId="2" borderId="39" xfId="0" applyFont="1" applyFill="1" applyBorder="1" applyAlignment="1">
      <alignment horizontal="center"/>
    </xf>
    <xf numFmtId="0" fontId="0" fillId="0" borderId="1" xfId="0" applyFont="1" applyBorder="1" applyAlignment="1">
      <alignment horizontal="center" vertical="center"/>
    </xf>
    <xf numFmtId="0" fontId="0" fillId="0" borderId="2"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9" xfId="0" applyBorder="1" applyAlignment="1">
      <alignment horizontal="center" vertical="center" wrapText="1"/>
    </xf>
    <xf numFmtId="0" fontId="1" fillId="2" borderId="21" xfId="0" applyFont="1" applyFill="1" applyBorder="1" applyAlignment="1">
      <alignment horizontal="center"/>
    </xf>
    <xf numFmtId="0" fontId="1" fillId="2" borderId="22" xfId="0" applyFont="1" applyFill="1" applyBorder="1" applyAlignment="1">
      <alignment horizontal="center"/>
    </xf>
    <xf numFmtId="0" fontId="0" fillId="0" borderId="4" xfId="0" applyBorder="1" applyAlignment="1">
      <alignment horizontal="center" vertical="center"/>
    </xf>
    <xf numFmtId="17" fontId="0" fillId="0" borderId="21" xfId="0" applyNumberFormat="1" applyFont="1" applyBorder="1" applyAlignment="1">
      <alignment horizontal="center" vertical="center"/>
    </xf>
    <xf numFmtId="0" fontId="0" fillId="0" borderId="5" xfId="0" applyBorder="1" applyAlignment="1">
      <alignment horizontal="center" vertical="center"/>
    </xf>
    <xf numFmtId="17" fontId="0" fillId="0" borderId="46" xfId="0" applyNumberFormat="1" applyFont="1" applyBorder="1" applyAlignment="1"/>
    <xf numFmtId="0" fontId="0" fillId="0" borderId="5" xfId="0" applyBorder="1" applyAlignment="1">
      <alignment horizontal="center" vertical="center" wrapText="1"/>
    </xf>
    <xf numFmtId="14" fontId="0" fillId="0" borderId="16" xfId="0" applyNumberFormat="1" applyBorder="1" applyAlignment="1">
      <alignment horizontal="center" vertical="center"/>
    </xf>
    <xf numFmtId="0" fontId="0" fillId="0" borderId="9" xfId="0" applyBorder="1" applyAlignment="1">
      <alignment horizontal="center" vertical="center"/>
    </xf>
    <xf numFmtId="14" fontId="0" fillId="0" borderId="26" xfId="0" applyNumberFormat="1" applyBorder="1" applyAlignment="1">
      <alignment horizontal="center" vertical="center"/>
    </xf>
    <xf numFmtId="0" fontId="0" fillId="0" borderId="10" xfId="0" applyBorder="1" applyAlignment="1">
      <alignment horizontal="center" vertical="center"/>
    </xf>
    <xf numFmtId="0" fontId="0" fillId="0" borderId="37" xfId="0" applyFont="1" applyBorder="1" applyAlignment="1">
      <alignment horizontal="center" vertical="center" wrapText="1"/>
    </xf>
    <xf numFmtId="15" fontId="0" fillId="0" borderId="16" xfId="0" applyNumberFormat="1" applyFont="1" applyBorder="1" applyAlignment="1">
      <alignment horizontal="center"/>
    </xf>
    <xf numFmtId="0" fontId="4" fillId="0" borderId="5" xfId="1" applyFont="1" applyBorder="1" applyAlignment="1" applyProtection="1">
      <alignment horizontal="center" vertical="center"/>
    </xf>
    <xf numFmtId="0" fontId="0" fillId="0" borderId="9" xfId="0" applyFont="1" applyBorder="1" applyAlignment="1">
      <alignment horizontal="center" vertical="center"/>
    </xf>
    <xf numFmtId="15" fontId="0" fillId="0" borderId="16" xfId="0" applyNumberFormat="1" applyBorder="1" applyAlignment="1">
      <alignment horizontal="center"/>
    </xf>
    <xf numFmtId="0" fontId="0" fillId="0" borderId="5" xfId="0" applyFont="1" applyBorder="1" applyAlignment="1">
      <alignment horizontal="center" vertical="center"/>
    </xf>
    <xf numFmtId="0" fontId="0" fillId="0" borderId="4" xfId="0" applyFont="1" applyBorder="1" applyAlignment="1">
      <alignment horizontal="center" vertical="center"/>
    </xf>
  </cellXfs>
  <cellStyles count="3">
    <cellStyle name="Hyperlink" xfId="1" builtinId="8"/>
    <cellStyle name="Normal" xfId="0" builtinId="0"/>
    <cellStyle name="TableStyleLight1" xfId="2"/>
  </cellStyles>
  <dxfs count="15">
    <dxf>
      <font>
        <sz val="10"/>
        <name val="Arial"/>
      </font>
      <fill>
        <patternFill>
          <bgColor rgb="FFDD0806"/>
        </patternFill>
      </fill>
    </dxf>
    <dxf>
      <font>
        <sz val="10"/>
        <name val="Arial"/>
      </font>
      <fill>
        <patternFill>
          <bgColor rgb="FFFF6600"/>
        </patternFill>
      </fill>
    </dxf>
    <dxf>
      <font>
        <sz val="10"/>
        <name val="Arial"/>
      </font>
      <fill>
        <patternFill>
          <bgColor rgb="FF1FB714"/>
        </patternFill>
      </fill>
    </dxf>
    <dxf>
      <font>
        <sz val="10"/>
        <name val="Arial"/>
      </font>
      <fill>
        <patternFill>
          <bgColor rgb="FFDD0806"/>
        </patternFill>
      </fill>
    </dxf>
    <dxf>
      <font>
        <sz val="10"/>
        <name val="Arial"/>
      </font>
      <fill>
        <patternFill>
          <bgColor rgb="FFFF6600"/>
        </patternFill>
      </fill>
    </dxf>
    <dxf>
      <font>
        <sz val="10"/>
        <name val="Arial"/>
      </font>
      <fill>
        <patternFill>
          <bgColor rgb="FF1FB714"/>
        </patternFill>
      </fill>
    </dxf>
    <dxf>
      <font>
        <sz val="10"/>
        <name val="Arial"/>
      </font>
      <fill>
        <patternFill>
          <bgColor rgb="FFDD0806"/>
        </patternFill>
      </fill>
    </dxf>
    <dxf>
      <font>
        <sz val="10"/>
        <name val="Arial"/>
      </font>
      <fill>
        <patternFill>
          <bgColor rgb="FFFF6600"/>
        </patternFill>
      </fill>
    </dxf>
    <dxf>
      <font>
        <sz val="10"/>
        <name val="Arial"/>
      </font>
      <fill>
        <patternFill>
          <bgColor rgb="FF1FB714"/>
        </patternFill>
      </fill>
    </dxf>
    <dxf>
      <font>
        <sz val="10"/>
        <name val="Arial"/>
      </font>
      <fill>
        <patternFill>
          <bgColor rgb="FFDD0806"/>
        </patternFill>
      </fill>
    </dxf>
    <dxf>
      <font>
        <sz val="10"/>
        <name val="Arial"/>
      </font>
      <fill>
        <patternFill>
          <bgColor rgb="FFFF6600"/>
        </patternFill>
      </fill>
    </dxf>
    <dxf>
      <font>
        <sz val="10"/>
        <name val="Arial"/>
      </font>
      <fill>
        <patternFill>
          <bgColor rgb="FF1FB714"/>
        </patternFill>
      </fill>
    </dxf>
    <dxf>
      <font>
        <sz val="10"/>
        <name val="Arial"/>
      </font>
      <fill>
        <patternFill>
          <bgColor rgb="FFDD0806"/>
        </patternFill>
      </fill>
    </dxf>
    <dxf>
      <font>
        <sz val="10"/>
        <name val="Arial"/>
      </font>
      <fill>
        <patternFill>
          <bgColor rgb="FFFF9900"/>
        </patternFill>
      </fill>
    </dxf>
    <dxf>
      <font>
        <sz val="10"/>
        <name val="Arial"/>
      </font>
      <fill>
        <patternFill>
          <bgColor rgb="FF1FB714"/>
        </patternFill>
      </fill>
    </dxf>
  </dxfs>
  <tableStyles count="0" defaultTableStyle="TableStyleMedium2" defaultPivotStyle="PivotStyleLight16"/>
  <colors>
    <indexedColors>
      <rgbColor rgb="FF000000"/>
      <rgbColor rgb="FFFFFFFF"/>
      <rgbColor rgb="FFFF0000"/>
      <rgbColor rgb="FF00FF00"/>
      <rgbColor rgb="FF0000D4"/>
      <rgbColor rgb="FFFFFF00"/>
      <rgbColor rgb="FFFF00FF"/>
      <rgbColor rgb="FF00FFFF"/>
      <rgbColor rgb="FF800000"/>
      <rgbColor rgb="FF008000"/>
      <rgbColor rgb="FF00009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1FB714"/>
      <rgbColor rgb="FF003300"/>
      <rgbColor rgb="FF333300"/>
      <rgbColor rgb="FFDD0806"/>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76200</xdr:colOff>
      <xdr:row>51</xdr:row>
      <xdr:rowOff>104775</xdr:rowOff>
    </xdr:to>
    <xdr:sp macro="" textlink="">
      <xdr:nvSpPr>
        <xdr:cNvPr id="102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pprc.qmul.ac.uk/~lloyd/gridpp/uktest.html" TargetMode="External"/><Relationship Id="rId1" Type="http://schemas.openxmlformats.org/officeDocument/2006/relationships/hyperlink" Target="http://pprc.qmul.ac.uk/~lloyd/gridpp/nagios_plots.htm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hyperlink" Target="https://agenda.infn.it/conferenceDisplay.py?confId=753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5"/>
  <sheetViews>
    <sheetView showGridLines="0" tabSelected="1" topLeftCell="B1" zoomScaleNormal="100" workbookViewId="0">
      <pane xSplit="2" topLeftCell="D1" activePane="topRight" state="frozen"/>
      <selection activeCell="B1" sqref="B1"/>
      <selection pane="topRight" activeCell="B5" sqref="B5"/>
    </sheetView>
  </sheetViews>
  <sheetFormatPr defaultRowHeight="12.75" x14ac:dyDescent="0.2"/>
  <cols>
    <col min="1" max="1" width="12"/>
    <col min="2" max="2" width="24.7109375"/>
    <col min="3" max="3" width="15" style="15"/>
    <col min="4" max="4" width="8.140625" style="15"/>
    <col min="5" max="5" width="7.42578125" style="15"/>
    <col min="6" max="6" width="8" style="15"/>
    <col min="7" max="21" width="8.7109375"/>
    <col min="22" max="22" width="23.85546875"/>
    <col min="23" max="24" width="8.7109375"/>
    <col min="25" max="25" width="48"/>
    <col min="26" max="30" width="8.7109375"/>
    <col min="31" max="31" width="21"/>
    <col min="32" max="1025" width="8.85546875"/>
  </cols>
  <sheetData>
    <row r="1" spans="1:22" x14ac:dyDescent="0.2">
      <c r="C1"/>
      <c r="D1"/>
      <c r="E1"/>
      <c r="F1"/>
    </row>
    <row r="2" spans="1:22" x14ac:dyDescent="0.2">
      <c r="A2" s="16" t="s">
        <v>0</v>
      </c>
      <c r="B2" s="17"/>
      <c r="C2"/>
      <c r="D2"/>
      <c r="E2"/>
      <c r="F2"/>
      <c r="G2" s="18"/>
      <c r="H2" s="14" t="s">
        <v>1</v>
      </c>
      <c r="I2" s="14"/>
      <c r="J2" s="14"/>
    </row>
    <row r="3" spans="1:22" x14ac:dyDescent="0.2">
      <c r="A3" s="19" t="s">
        <v>2</v>
      </c>
      <c r="B3" s="20" t="s">
        <v>3</v>
      </c>
      <c r="C3"/>
      <c r="D3"/>
      <c r="E3"/>
      <c r="F3"/>
      <c r="G3" s="21"/>
      <c r="H3" s="13" t="s">
        <v>4</v>
      </c>
      <c r="I3" s="13"/>
      <c r="J3" s="13"/>
    </row>
    <row r="4" spans="1:22" x14ac:dyDescent="0.2">
      <c r="A4" s="19" t="s">
        <v>5</v>
      </c>
      <c r="B4" s="20" t="s">
        <v>6</v>
      </c>
      <c r="C4"/>
      <c r="D4"/>
      <c r="E4"/>
      <c r="F4"/>
      <c r="G4" s="22"/>
      <c r="H4" s="12" t="s">
        <v>7</v>
      </c>
      <c r="I4" s="12"/>
      <c r="J4" s="12"/>
    </row>
    <row r="5" spans="1:22" x14ac:dyDescent="0.2">
      <c r="A5" s="23" t="s">
        <v>8</v>
      </c>
      <c r="B5" s="24" t="s">
        <v>9</v>
      </c>
      <c r="C5"/>
      <c r="D5"/>
      <c r="E5"/>
      <c r="F5"/>
      <c r="G5" s="25"/>
      <c r="H5" s="12" t="s">
        <v>10</v>
      </c>
      <c r="I5" s="12"/>
      <c r="J5" s="12"/>
    </row>
    <row r="6" spans="1:22" x14ac:dyDescent="0.2">
      <c r="A6" s="26"/>
      <c r="B6" s="26"/>
      <c r="C6"/>
      <c r="D6"/>
      <c r="E6"/>
      <c r="F6"/>
      <c r="G6" s="27"/>
      <c r="H6" s="11" t="s">
        <v>11</v>
      </c>
      <c r="I6" s="11"/>
      <c r="J6" s="11"/>
    </row>
    <row r="7" spans="1:22" x14ac:dyDescent="0.2">
      <c r="C7"/>
      <c r="D7"/>
      <c r="E7"/>
      <c r="F7"/>
    </row>
    <row r="8" spans="1:22" x14ac:dyDescent="0.2">
      <c r="C8"/>
      <c r="D8"/>
      <c r="E8"/>
      <c r="F8"/>
    </row>
    <row r="9" spans="1:22" ht="12.95" customHeight="1" x14ac:dyDescent="0.2">
      <c r="A9" s="10" t="s">
        <v>12</v>
      </c>
      <c r="B9" s="9" t="s">
        <v>13</v>
      </c>
      <c r="C9" s="8" t="s">
        <v>14</v>
      </c>
      <c r="D9" s="7" t="str">
        <f>Resources!A11</f>
        <v>UKI-LT2-Brunel</v>
      </c>
      <c r="E9" s="7"/>
      <c r="F9" s="7"/>
      <c r="G9" s="7" t="str">
        <f>Resources!A12</f>
        <v>UKI-LT2-IC-HEP</v>
      </c>
      <c r="H9" s="7"/>
      <c r="I9" s="7"/>
      <c r="J9" s="7" t="str">
        <f>Resources!A13</f>
        <v>UKI-LT2-QMUL</v>
      </c>
      <c r="K9" s="7"/>
      <c r="L9" s="7"/>
      <c r="M9" s="7" t="str">
        <f>Resources!A14</f>
        <v>UKI-LT2-RHUL</v>
      </c>
      <c r="N9" s="7"/>
      <c r="O9" s="7"/>
      <c r="P9" s="7" t="str">
        <f>Resources!A15</f>
        <v>UKI-LT2-UCL-HEP</v>
      </c>
      <c r="Q9" s="7"/>
      <c r="R9" s="7"/>
      <c r="S9" s="7" t="s">
        <v>15</v>
      </c>
      <c r="T9" s="7"/>
      <c r="U9" s="7"/>
      <c r="V9" s="6" t="s">
        <v>16</v>
      </c>
    </row>
    <row r="10" spans="1:22" x14ac:dyDescent="0.2">
      <c r="A10" s="10"/>
      <c r="B10" s="9"/>
      <c r="C10" s="8"/>
      <c r="D10" s="28" t="s">
        <v>17</v>
      </c>
      <c r="E10" s="29" t="s">
        <v>18</v>
      </c>
      <c r="F10" s="29" t="s">
        <v>19</v>
      </c>
      <c r="G10" s="28" t="s">
        <v>17</v>
      </c>
      <c r="H10" s="29" t="s">
        <v>18</v>
      </c>
      <c r="I10" s="29" t="s">
        <v>19</v>
      </c>
      <c r="J10" s="28" t="s">
        <v>17</v>
      </c>
      <c r="K10" s="29" t="s">
        <v>18</v>
      </c>
      <c r="L10" s="29" t="s">
        <v>19</v>
      </c>
      <c r="M10" s="28" t="s">
        <v>17</v>
      </c>
      <c r="N10" s="29" t="s">
        <v>18</v>
      </c>
      <c r="O10" s="29" t="s">
        <v>19</v>
      </c>
      <c r="P10" s="28" t="s">
        <v>17</v>
      </c>
      <c r="Q10" s="29" t="s">
        <v>18</v>
      </c>
      <c r="R10" s="29" t="s">
        <v>19</v>
      </c>
      <c r="S10" s="28" t="s">
        <v>17</v>
      </c>
      <c r="T10" s="29" t="s">
        <v>18</v>
      </c>
      <c r="U10" s="29" t="s">
        <v>19</v>
      </c>
      <c r="V10" s="6"/>
    </row>
    <row r="11" spans="1:22" ht="38.25" x14ac:dyDescent="0.2">
      <c r="A11" s="30" t="s">
        <v>20</v>
      </c>
      <c r="B11" s="31" t="s">
        <v>21</v>
      </c>
      <c r="C11" s="32">
        <v>1</v>
      </c>
      <c r="D11" s="33">
        <v>1.71691444951721</v>
      </c>
      <c r="E11" s="33">
        <v>3.1902126595758902</v>
      </c>
      <c r="F11" s="33">
        <f>Resources!G24</f>
        <v>3.1902126595758875</v>
      </c>
      <c r="G11" s="34">
        <v>3.8119365712444302</v>
      </c>
      <c r="H11" s="34">
        <v>3.8119365712444302</v>
      </c>
      <c r="I11" s="33">
        <f>Resources!G25</f>
        <v>3.8119365712444329</v>
      </c>
      <c r="J11" s="33">
        <v>1.4279083011568099</v>
      </c>
      <c r="K11" s="33">
        <v>1.4279083011568099</v>
      </c>
      <c r="L11" s="33">
        <f>Resources!G26</f>
        <v>1.4279083011568081</v>
      </c>
      <c r="M11" s="33">
        <v>3.05321452775362</v>
      </c>
      <c r="N11" s="33">
        <v>3.05321452775362</v>
      </c>
      <c r="O11" s="33">
        <f>Resources!G27</f>
        <v>3.0532145277536169</v>
      </c>
      <c r="P11" s="33">
        <v>2.1238938053097298</v>
      </c>
      <c r="Q11" s="33">
        <v>2.1238938053097298</v>
      </c>
      <c r="R11" s="33">
        <f>Resources!G28</f>
        <v>2.1238938053097347</v>
      </c>
      <c r="S11" s="33">
        <v>2.4596829772570601</v>
      </c>
      <c r="T11" s="33">
        <v>2.4226136163022098</v>
      </c>
      <c r="U11" s="33">
        <f>Resources!G29</f>
        <v>2.5950271378882981</v>
      </c>
      <c r="V11" s="35"/>
    </row>
    <row r="12" spans="1:22" ht="29.1" customHeight="1" x14ac:dyDescent="0.2">
      <c r="A12" s="30" t="s">
        <v>22</v>
      </c>
      <c r="B12" s="31" t="s">
        <v>23</v>
      </c>
      <c r="C12" s="36">
        <v>1</v>
      </c>
      <c r="D12" s="33">
        <v>3.5549485445787701</v>
      </c>
      <c r="E12" s="33">
        <v>5.3394484068772101</v>
      </c>
      <c r="F12" s="33">
        <f>Resources!F24</f>
        <v>5.3394484068772092</v>
      </c>
      <c r="G12" s="37">
        <v>2.05500178729439</v>
      </c>
      <c r="H12" s="37">
        <v>2.05500178729439</v>
      </c>
      <c r="I12" s="33">
        <f>Resources!F25</f>
        <v>2.0550017872943878</v>
      </c>
      <c r="J12" s="33">
        <v>2.5613637520803101</v>
      </c>
      <c r="K12" s="33">
        <v>2.5613637520803101</v>
      </c>
      <c r="L12" s="33">
        <f>Resources!F26</f>
        <v>2.5613637520803061</v>
      </c>
      <c r="M12" s="33">
        <v>3.2066690915781102</v>
      </c>
      <c r="N12" s="33">
        <v>3.2066690915781102</v>
      </c>
      <c r="O12" s="33">
        <f>Resources!F27</f>
        <v>3.2066690915781138</v>
      </c>
      <c r="P12" s="33">
        <v>2.73122940776038</v>
      </c>
      <c r="Q12" s="33">
        <v>2.73122940776038</v>
      </c>
      <c r="R12" s="33">
        <f>Resources!F28</f>
        <v>2.7312294077603814</v>
      </c>
      <c r="S12" s="33">
        <v>3.4540098599643101</v>
      </c>
      <c r="T12" s="33">
        <v>2.6192855501952699</v>
      </c>
      <c r="U12" s="33">
        <f>Resources!F29</f>
        <v>2.9105723055378796</v>
      </c>
      <c r="V12" s="38"/>
    </row>
    <row r="13" spans="1:22" ht="38.25" x14ac:dyDescent="0.2">
      <c r="A13" s="30" t="s">
        <v>24</v>
      </c>
      <c r="B13" s="31" t="s">
        <v>25</v>
      </c>
      <c r="C13" s="36" t="s">
        <v>26</v>
      </c>
      <c r="D13" s="37">
        <v>1</v>
      </c>
      <c r="E13" s="37">
        <v>1</v>
      </c>
      <c r="F13" s="33">
        <v>1</v>
      </c>
      <c r="G13" s="37">
        <v>1</v>
      </c>
      <c r="H13" s="37">
        <v>1</v>
      </c>
      <c r="I13" s="33">
        <v>1</v>
      </c>
      <c r="J13" s="33">
        <v>1</v>
      </c>
      <c r="K13" s="33">
        <v>1</v>
      </c>
      <c r="L13" s="33">
        <v>1</v>
      </c>
      <c r="M13" s="33">
        <v>1</v>
      </c>
      <c r="N13" s="33">
        <v>1</v>
      </c>
      <c r="O13" s="33">
        <v>1</v>
      </c>
      <c r="P13" s="33">
        <v>1</v>
      </c>
      <c r="Q13" s="33">
        <v>0.99</v>
      </c>
      <c r="R13" s="33">
        <v>1</v>
      </c>
      <c r="S13" s="33">
        <v>0.97599999999999998</v>
      </c>
      <c r="T13" s="33">
        <v>1</v>
      </c>
      <c r="U13" s="33">
        <f>AVERAGE(F13,I13,L13,O13,R13)</f>
        <v>1</v>
      </c>
      <c r="V13" s="39"/>
    </row>
    <row r="14" spans="1:22" ht="38.25" x14ac:dyDescent="0.2">
      <c r="A14" s="30" t="s">
        <v>27</v>
      </c>
      <c r="B14" s="31" t="s">
        <v>28</v>
      </c>
      <c r="C14" s="36" t="s">
        <v>26</v>
      </c>
      <c r="D14" s="37">
        <v>1</v>
      </c>
      <c r="E14" s="37">
        <v>1</v>
      </c>
      <c r="F14" s="33">
        <v>1</v>
      </c>
      <c r="G14" s="37">
        <v>1</v>
      </c>
      <c r="H14" s="34">
        <v>1</v>
      </c>
      <c r="I14" s="33">
        <v>1</v>
      </c>
      <c r="J14" s="33">
        <v>1</v>
      </c>
      <c r="K14" s="33">
        <v>1</v>
      </c>
      <c r="L14" s="33">
        <v>1</v>
      </c>
      <c r="M14" s="33">
        <v>1</v>
      </c>
      <c r="N14" s="33">
        <v>1</v>
      </c>
      <c r="O14" s="33">
        <v>1</v>
      </c>
      <c r="P14" s="33">
        <v>1</v>
      </c>
      <c r="Q14" s="33">
        <v>0.99</v>
      </c>
      <c r="R14" s="33">
        <v>1</v>
      </c>
      <c r="S14" s="33">
        <v>0.97599999999999998</v>
      </c>
      <c r="T14" s="33">
        <v>1</v>
      </c>
      <c r="U14" s="33">
        <f>AVERAGE(F14,I14,L14,O14,R14)</f>
        <v>1</v>
      </c>
      <c r="V14" s="39"/>
    </row>
    <row r="15" spans="1:22" ht="38.25" x14ac:dyDescent="0.2">
      <c r="A15" s="30" t="s">
        <v>29</v>
      </c>
      <c r="B15" s="31" t="s">
        <v>30</v>
      </c>
      <c r="C15" s="36" t="s">
        <v>26</v>
      </c>
      <c r="D15" s="33">
        <v>0.89</v>
      </c>
      <c r="E15" s="33">
        <v>0.93</v>
      </c>
      <c r="F15" s="33">
        <v>0.22</v>
      </c>
      <c r="G15" s="40">
        <v>0.77</v>
      </c>
      <c r="H15" s="40">
        <v>0.89</v>
      </c>
      <c r="I15" s="41">
        <v>0</v>
      </c>
      <c r="J15" s="33">
        <v>0.96</v>
      </c>
      <c r="K15" s="33">
        <v>0.97</v>
      </c>
      <c r="L15" s="33">
        <v>0.44</v>
      </c>
      <c r="M15" s="33">
        <v>0.95</v>
      </c>
      <c r="N15" s="33">
        <v>0.98</v>
      </c>
      <c r="O15" s="33">
        <v>0.11</v>
      </c>
      <c r="P15" s="33">
        <v>0.5</v>
      </c>
      <c r="Q15" s="33"/>
      <c r="R15" s="33"/>
      <c r="S15" s="33">
        <v>0.89400000000000002</v>
      </c>
      <c r="T15" s="33">
        <v>0.81399999999999995</v>
      </c>
      <c r="U15" s="33">
        <f>AVERAGE(F15,I15,L15,O15,R15)</f>
        <v>0.1925</v>
      </c>
      <c r="V15" s="39" t="s">
        <v>31</v>
      </c>
    </row>
    <row r="16" spans="1:22" ht="30" customHeight="1" x14ac:dyDescent="0.2">
      <c r="A16" s="30" t="s">
        <v>32</v>
      </c>
      <c r="B16" s="31" t="s">
        <v>33</v>
      </c>
      <c r="C16" s="36">
        <v>0.5</v>
      </c>
      <c r="D16" s="37">
        <v>0.79002408139364699</v>
      </c>
      <c r="E16" s="37">
        <v>0.500445440524388</v>
      </c>
      <c r="F16" s="37">
        <f>Resources!O24</f>
        <v>0.61280434782608695</v>
      </c>
      <c r="G16" s="37">
        <v>0.56334636184016296</v>
      </c>
      <c r="H16" s="37">
        <v>0.61549714272678502</v>
      </c>
      <c r="I16" s="37">
        <f>Resources!O25</f>
        <v>0.85935731974894936</v>
      </c>
      <c r="J16" s="37">
        <v>0.57473786976638497</v>
      </c>
      <c r="K16" s="37">
        <v>0.47807111946129799</v>
      </c>
      <c r="L16" s="37">
        <f>Resources!O26</f>
        <v>0.72082658398861632</v>
      </c>
      <c r="M16" s="37">
        <v>0.77744279251375004</v>
      </c>
      <c r="N16" s="37">
        <v>0.56451917739297397</v>
      </c>
      <c r="O16" s="37">
        <f>Resources!O27</f>
        <v>0.87160828797461376</v>
      </c>
      <c r="P16" s="37">
        <v>0.306193871780227</v>
      </c>
      <c r="Q16" s="37">
        <v>9.9851728992624098E-3</v>
      </c>
      <c r="R16" s="37">
        <f>Resources!O28</f>
        <v>7.5221207802868353E-2</v>
      </c>
      <c r="S16" s="37">
        <v>0.59044516464016605</v>
      </c>
      <c r="T16" s="37">
        <v>0.64923795554212405</v>
      </c>
      <c r="U16" s="37">
        <f>Resources!O29</f>
        <v>0.73999907793600117</v>
      </c>
      <c r="V16" s="42" t="s">
        <v>34</v>
      </c>
    </row>
    <row r="17" spans="1:22" ht="42" customHeight="1" x14ac:dyDescent="0.2">
      <c r="A17" s="30" t="s">
        <v>35</v>
      </c>
      <c r="B17" s="31" t="s">
        <v>36</v>
      </c>
      <c r="C17" s="36">
        <v>0.5</v>
      </c>
      <c r="D17" s="37">
        <v>0.63478773239642805</v>
      </c>
      <c r="E17" s="37">
        <v>0.41354578754578802</v>
      </c>
      <c r="F17" s="37">
        <f>Resources!N24</f>
        <v>0.51186050724637677</v>
      </c>
      <c r="G17" s="37">
        <v>0.53926347958297005</v>
      </c>
      <c r="H17" s="37">
        <v>0.61982594099827903</v>
      </c>
      <c r="I17" s="37">
        <f>Resources!N25</f>
        <v>0.75845043161199333</v>
      </c>
      <c r="J17" s="37">
        <v>0.520476152098588</v>
      </c>
      <c r="K17" s="37">
        <v>0.47926279194646298</v>
      </c>
      <c r="L17" s="37">
        <f>Resources!N26</f>
        <v>0.74159062895638406</v>
      </c>
      <c r="M17" s="37">
        <v>0.82467571474160395</v>
      </c>
      <c r="N17" s="37">
        <v>0.81153586234680997</v>
      </c>
      <c r="O17" s="37">
        <f>Resources!N27</f>
        <v>0.9703687278256462</v>
      </c>
      <c r="P17" s="37">
        <v>0.27354418335771102</v>
      </c>
      <c r="Q17" s="37">
        <v>5.5453908923946103E-3</v>
      </c>
      <c r="R17" s="37">
        <f>Resources!N28</f>
        <v>5.7889003265364572E-2</v>
      </c>
      <c r="S17" s="37">
        <v>0.51417263819001302</v>
      </c>
      <c r="T17" s="37">
        <v>0.59978806382175398</v>
      </c>
      <c r="U17" s="37">
        <f>Resources!N29</f>
        <v>0.70221888039462754</v>
      </c>
      <c r="V17" s="43"/>
    </row>
    <row r="24" spans="1:22" x14ac:dyDescent="0.2">
      <c r="A24" t="s">
        <v>37</v>
      </c>
      <c r="B24" s="44" t="s">
        <v>38</v>
      </c>
    </row>
    <row r="25" spans="1:22" x14ac:dyDescent="0.2">
      <c r="A25" t="s">
        <v>29</v>
      </c>
      <c r="B25" s="44" t="s">
        <v>39</v>
      </c>
    </row>
  </sheetData>
  <mergeCells count="15">
    <mergeCell ref="J9:L9"/>
    <mergeCell ref="M9:O9"/>
    <mergeCell ref="P9:R9"/>
    <mergeCell ref="S9:U9"/>
    <mergeCell ref="V9:V10"/>
    <mergeCell ref="A9:A10"/>
    <mergeCell ref="B9:B10"/>
    <mergeCell ref="C9:C10"/>
    <mergeCell ref="D9:F9"/>
    <mergeCell ref="G9:I9"/>
    <mergeCell ref="H2:J2"/>
    <mergeCell ref="H3:J3"/>
    <mergeCell ref="H4:J4"/>
    <mergeCell ref="H5:J5"/>
    <mergeCell ref="H6:J6"/>
  </mergeCells>
  <conditionalFormatting sqref="D16:U17">
    <cfRule type="cellIs" dxfId="14" priority="2" operator="greaterThanOrEqual">
      <formula>0.5</formula>
    </cfRule>
    <cfRule type="cellIs" dxfId="13" priority="3" operator="greaterThanOrEqual">
      <formula>0.4</formula>
    </cfRule>
    <cfRule type="cellIs" dxfId="12" priority="4" operator="lessThan">
      <formula>0.4</formula>
    </cfRule>
  </conditionalFormatting>
  <conditionalFormatting sqref="J15">
    <cfRule type="cellIs" dxfId="11" priority="5" operator="greaterThanOrEqual">
      <formula>0.95</formula>
    </cfRule>
    <cfRule type="cellIs" dxfId="10" priority="6" operator="greaterThanOrEqual">
      <formula>0.9</formula>
    </cfRule>
    <cfRule type="cellIs" dxfId="9" priority="7" operator="lessThan">
      <formula>0.9</formula>
    </cfRule>
  </conditionalFormatting>
  <conditionalFormatting sqref="K15">
    <cfRule type="cellIs" dxfId="8" priority="8" operator="greaterThanOrEqual">
      <formula>0.95</formula>
    </cfRule>
    <cfRule type="cellIs" dxfId="7" priority="9" operator="greaterThanOrEqual">
      <formula>0.9</formula>
    </cfRule>
    <cfRule type="cellIs" dxfId="6" priority="10" operator="lessThan">
      <formula>0.9</formula>
    </cfRule>
  </conditionalFormatting>
  <hyperlinks>
    <hyperlink ref="B24" r:id="rId1"/>
    <hyperlink ref="B25" r:id="rId2"/>
  </hyperlinks>
  <pageMargins left="0.75" right="0.75" top="1" bottom="1"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S46"/>
  <sheetViews>
    <sheetView showGridLines="0" topLeftCell="A8" zoomScaleNormal="100" workbookViewId="0">
      <selection activeCell="D23" sqref="D23"/>
    </sheetView>
  </sheetViews>
  <sheetFormatPr defaultRowHeight="12.75" x14ac:dyDescent="0.2"/>
  <cols>
    <col min="1" max="1" width="18.5703125"/>
    <col min="2" max="2" width="11.85546875"/>
    <col min="3" max="3" width="14.140625"/>
    <col min="4" max="4" width="11.7109375"/>
    <col min="5" max="5" width="12.42578125"/>
    <col min="6" max="6" width="12.7109375"/>
    <col min="7" max="7" width="19"/>
    <col min="8" max="8" width="13.42578125"/>
    <col min="9" max="9" width="16.42578125"/>
    <col min="10" max="10" width="11.42578125"/>
    <col min="11" max="11" width="12.42578125"/>
    <col min="12" max="12" width="10.85546875"/>
    <col min="13" max="13" width="10.42578125"/>
    <col min="14" max="14" width="10.7109375"/>
    <col min="15" max="15" width="15.7109375"/>
    <col min="16" max="16" width="12.85546875"/>
    <col min="17" max="18" width="12"/>
    <col min="19" max="19" width="12.42578125"/>
    <col min="20" max="20" width="10.28515625"/>
    <col min="21" max="1025" width="8.85546875"/>
  </cols>
  <sheetData>
    <row r="2" spans="1:19" x14ac:dyDescent="0.2">
      <c r="A2" s="6" t="s">
        <v>0</v>
      </c>
      <c r="B2" s="6"/>
      <c r="C2" s="6"/>
      <c r="D2" s="45"/>
    </row>
    <row r="3" spans="1:19" x14ac:dyDescent="0.2">
      <c r="A3" s="19" t="s">
        <v>2</v>
      </c>
      <c r="B3" s="5" t="str">
        <f>Metrics!B3</f>
        <v>LondonGrid Tier 2</v>
      </c>
      <c r="C3" s="5"/>
      <c r="D3" s="45"/>
    </row>
    <row r="4" spans="1:19" x14ac:dyDescent="0.2">
      <c r="A4" s="19" t="s">
        <v>5</v>
      </c>
      <c r="B4" s="4" t="str">
        <f>Metrics!B4</f>
        <v>Q315</v>
      </c>
      <c r="C4" s="4"/>
      <c r="D4" s="45"/>
      <c r="I4" s="46"/>
    </row>
    <row r="5" spans="1:19" x14ac:dyDescent="0.2">
      <c r="A5" s="23" t="s">
        <v>8</v>
      </c>
      <c r="B5" s="3" t="str">
        <f>Metrics!B5</f>
        <v>Duncan Rand</v>
      </c>
      <c r="C5" s="3"/>
      <c r="D5" s="45"/>
      <c r="I5" s="46"/>
      <c r="O5" s="47"/>
    </row>
    <row r="6" spans="1:19" x14ac:dyDescent="0.2">
      <c r="I6" s="46"/>
      <c r="K6" s="46"/>
    </row>
    <row r="7" spans="1:19" x14ac:dyDescent="0.2">
      <c r="J7" s="46"/>
      <c r="K7" s="46"/>
    </row>
    <row r="8" spans="1:19" x14ac:dyDescent="0.2">
      <c r="J8" s="46"/>
    </row>
    <row r="9" spans="1:19" x14ac:dyDescent="0.2">
      <c r="A9" s="48" t="s">
        <v>40</v>
      </c>
    </row>
    <row r="10" spans="1:19" ht="49.5" customHeight="1" x14ac:dyDescent="0.2">
      <c r="A10" s="49" t="s">
        <v>41</v>
      </c>
      <c r="B10" s="50" t="s">
        <v>42</v>
      </c>
      <c r="C10" s="51" t="s">
        <v>43</v>
      </c>
      <c r="D10" s="51"/>
      <c r="E10" s="51" t="s">
        <v>44</v>
      </c>
      <c r="F10" s="51" t="s">
        <v>45</v>
      </c>
      <c r="G10" s="52" t="s">
        <v>46</v>
      </c>
      <c r="I10" s="2" t="s">
        <v>47</v>
      </c>
      <c r="J10" s="2"/>
      <c r="K10" s="2"/>
      <c r="L10" s="2"/>
      <c r="M10" s="2"/>
      <c r="N10" s="53"/>
      <c r="O10" s="2" t="s">
        <v>48</v>
      </c>
      <c r="P10" s="2"/>
      <c r="Q10" s="2"/>
      <c r="R10" s="2"/>
      <c r="S10" s="2"/>
    </row>
    <row r="11" spans="1:19" x14ac:dyDescent="0.2">
      <c r="A11" s="54" t="s">
        <v>49</v>
      </c>
      <c r="B11" s="55" t="s">
        <v>50</v>
      </c>
      <c r="C11" s="56" t="s">
        <v>50</v>
      </c>
      <c r="D11" s="57"/>
      <c r="E11" s="58" t="s">
        <v>51</v>
      </c>
      <c r="F11" s="58" t="s">
        <v>52</v>
      </c>
      <c r="G11" s="56" t="s">
        <v>53</v>
      </c>
      <c r="I11" s="59" t="s">
        <v>54</v>
      </c>
      <c r="J11" s="60" t="s">
        <v>55</v>
      </c>
      <c r="K11" s="60" t="s">
        <v>56</v>
      </c>
      <c r="L11" s="60" t="s">
        <v>57</v>
      </c>
      <c r="M11" s="61" t="s">
        <v>58</v>
      </c>
      <c r="O11" s="62" t="s">
        <v>54</v>
      </c>
      <c r="P11" s="60" t="s">
        <v>55</v>
      </c>
      <c r="Q11" s="60" t="s">
        <v>56</v>
      </c>
      <c r="R11" s="60" t="s">
        <v>57</v>
      </c>
      <c r="S11" s="63" t="s">
        <v>58</v>
      </c>
    </row>
    <row r="12" spans="1:19" x14ac:dyDescent="0.2">
      <c r="A12" s="64" t="s">
        <v>59</v>
      </c>
      <c r="B12" s="56" t="s">
        <v>50</v>
      </c>
      <c r="C12" s="56" t="s">
        <v>50</v>
      </c>
      <c r="D12" s="56"/>
      <c r="E12" s="56" t="s">
        <v>51</v>
      </c>
      <c r="F12" s="56" t="s">
        <v>60</v>
      </c>
      <c r="G12" s="56" t="s">
        <v>61</v>
      </c>
      <c r="I12" s="65" t="s">
        <v>49</v>
      </c>
      <c r="J12" s="66">
        <v>14992388</v>
      </c>
      <c r="K12" s="66">
        <v>12610784</v>
      </c>
      <c r="L12" s="66">
        <v>15343972</v>
      </c>
      <c r="M12" s="67">
        <v>42947144</v>
      </c>
      <c r="O12" s="63" t="s">
        <v>49</v>
      </c>
      <c r="P12" s="66">
        <v>19124404</v>
      </c>
      <c r="Q12" s="66">
        <v>13485616</v>
      </c>
      <c r="R12" s="66">
        <v>18806716</v>
      </c>
      <c r="S12" s="68">
        <v>51416736</v>
      </c>
    </row>
    <row r="13" spans="1:19" x14ac:dyDescent="0.2">
      <c r="A13" s="64" t="s">
        <v>62</v>
      </c>
      <c r="B13" s="56" t="s">
        <v>50</v>
      </c>
      <c r="C13" s="56" t="s">
        <v>50</v>
      </c>
      <c r="D13" s="56"/>
      <c r="E13" s="56" t="s">
        <v>51</v>
      </c>
      <c r="F13" s="56" t="s">
        <v>51</v>
      </c>
      <c r="G13" s="56" t="s">
        <v>63</v>
      </c>
      <c r="I13" s="65" t="s">
        <v>59</v>
      </c>
      <c r="J13" s="69">
        <v>21148892</v>
      </c>
      <c r="K13" s="69">
        <v>17859208</v>
      </c>
      <c r="L13" s="69">
        <v>19719496</v>
      </c>
      <c r="M13" s="70">
        <v>58727596</v>
      </c>
      <c r="O13" s="63" t="s">
        <v>59</v>
      </c>
      <c r="P13" s="69">
        <v>24434984</v>
      </c>
      <c r="Q13" s="69">
        <v>19759632</v>
      </c>
      <c r="R13" s="69">
        <v>22346304</v>
      </c>
      <c r="S13" s="70">
        <v>66540920</v>
      </c>
    </row>
    <row r="14" spans="1:19" x14ac:dyDescent="0.2">
      <c r="A14" s="64" t="s">
        <v>64</v>
      </c>
      <c r="B14" s="56" t="s">
        <v>50</v>
      </c>
      <c r="C14" s="56" t="s">
        <v>50</v>
      </c>
      <c r="D14" s="56"/>
      <c r="E14" s="56" t="s">
        <v>51</v>
      </c>
      <c r="F14" s="56" t="s">
        <v>52</v>
      </c>
      <c r="G14" s="56" t="s">
        <v>53</v>
      </c>
      <c r="I14" s="65" t="s">
        <v>62</v>
      </c>
      <c r="J14" s="69">
        <v>16180472</v>
      </c>
      <c r="K14" s="66">
        <v>16826724</v>
      </c>
      <c r="L14" s="66">
        <v>19546908</v>
      </c>
      <c r="M14" s="70">
        <v>52554104</v>
      </c>
      <c r="O14" s="63" t="s">
        <v>62</v>
      </c>
      <c r="P14" s="69">
        <v>16669944</v>
      </c>
      <c r="Q14" s="69">
        <v>15239336</v>
      </c>
      <c r="R14" s="66">
        <v>19173344</v>
      </c>
      <c r="S14" s="70">
        <v>51082624</v>
      </c>
    </row>
    <row r="15" spans="1:19" x14ac:dyDescent="0.2">
      <c r="A15" s="71" t="s">
        <v>65</v>
      </c>
      <c r="B15" s="56" t="s">
        <v>50</v>
      </c>
      <c r="C15" s="56" t="s">
        <v>50</v>
      </c>
      <c r="D15" s="72"/>
      <c r="E15" s="72" t="s">
        <v>51</v>
      </c>
      <c r="F15" s="72" t="s">
        <v>51</v>
      </c>
      <c r="G15" s="72" t="s">
        <v>53</v>
      </c>
      <c r="I15" s="65" t="s">
        <v>64</v>
      </c>
      <c r="J15" s="69">
        <v>14946744</v>
      </c>
      <c r="K15" s="69">
        <v>11745160</v>
      </c>
      <c r="L15" s="69">
        <v>15581084</v>
      </c>
      <c r="M15" s="73">
        <v>42272988</v>
      </c>
      <c r="O15" s="63" t="s">
        <v>64</v>
      </c>
      <c r="P15" s="69">
        <v>12211652</v>
      </c>
      <c r="Q15" s="69">
        <v>11684196</v>
      </c>
      <c r="R15" s="69">
        <v>14074756</v>
      </c>
      <c r="S15" s="70">
        <v>37970604</v>
      </c>
    </row>
    <row r="16" spans="1:19" x14ac:dyDescent="0.2">
      <c r="A16" s="74"/>
      <c r="B16" s="57"/>
      <c r="C16" s="57"/>
      <c r="D16" s="57"/>
      <c r="E16" s="57"/>
      <c r="F16" s="57"/>
      <c r="G16" s="57"/>
      <c r="I16" s="65" t="s">
        <v>65</v>
      </c>
      <c r="J16" s="69">
        <v>4896</v>
      </c>
      <c r="K16" s="69">
        <v>5188</v>
      </c>
      <c r="L16" s="69">
        <v>246332</v>
      </c>
      <c r="M16" s="70">
        <v>256416</v>
      </c>
      <c r="O16" s="63" t="s">
        <v>65</v>
      </c>
      <c r="P16" s="69">
        <v>22192</v>
      </c>
      <c r="Q16" s="69">
        <v>25228</v>
      </c>
      <c r="R16" s="69">
        <v>285768</v>
      </c>
      <c r="S16" s="68">
        <v>333188</v>
      </c>
    </row>
    <row r="17" spans="1:19" x14ac:dyDescent="0.2">
      <c r="A17" s="74"/>
      <c r="B17" s="57"/>
      <c r="C17" s="57"/>
      <c r="D17" s="57"/>
      <c r="E17" s="57"/>
      <c r="F17" s="57"/>
      <c r="G17" s="57"/>
      <c r="I17" s="63" t="s">
        <v>58</v>
      </c>
      <c r="J17" s="70">
        <v>67273392</v>
      </c>
      <c r="K17" s="70">
        <v>59047064</v>
      </c>
      <c r="L17" s="70">
        <v>70437792</v>
      </c>
      <c r="M17" s="70">
        <v>196758248</v>
      </c>
      <c r="O17" s="63" t="s">
        <v>58</v>
      </c>
      <c r="P17" s="70">
        <v>72463176</v>
      </c>
      <c r="Q17" s="70">
        <v>60194008</v>
      </c>
      <c r="R17" s="70">
        <v>74686888</v>
      </c>
      <c r="S17" s="70">
        <v>207344072</v>
      </c>
    </row>
    <row r="18" spans="1:19" x14ac:dyDescent="0.2">
      <c r="A18" s="75"/>
      <c r="B18" s="26"/>
      <c r="C18" s="26"/>
      <c r="D18" s="26"/>
      <c r="E18" s="26"/>
      <c r="F18" s="26"/>
      <c r="G18" s="26"/>
    </row>
    <row r="20" spans="1:19" x14ac:dyDescent="0.2">
      <c r="A20" s="48" t="s">
        <v>66</v>
      </c>
    </row>
    <row r="21" spans="1:19" ht="13.5" customHeight="1" x14ac:dyDescent="0.2"/>
    <row r="22" spans="1:19" ht="28.5" customHeight="1" x14ac:dyDescent="0.2">
      <c r="A22" s="49"/>
      <c r="B22" s="1" t="s">
        <v>67</v>
      </c>
      <c r="C22" s="1"/>
      <c r="D22" s="175" t="s">
        <v>68</v>
      </c>
      <c r="E22" s="175"/>
      <c r="F22" s="176" t="s">
        <v>69</v>
      </c>
      <c r="G22" s="176"/>
      <c r="H22" s="176"/>
      <c r="I22" s="176"/>
      <c r="J22" s="176"/>
      <c r="K22" s="176"/>
      <c r="L22" s="176"/>
      <c r="M22" s="176"/>
      <c r="N22" s="176"/>
      <c r="O22" s="176"/>
    </row>
    <row r="23" spans="1:19" ht="51" x14ac:dyDescent="0.2">
      <c r="A23" s="77" t="s">
        <v>41</v>
      </c>
      <c r="B23" s="78" t="s">
        <v>70</v>
      </c>
      <c r="C23" s="79" t="s">
        <v>71</v>
      </c>
      <c r="D23" s="50" t="s">
        <v>72</v>
      </c>
      <c r="E23" s="80" t="s">
        <v>71</v>
      </c>
      <c r="F23" s="81" t="s">
        <v>73</v>
      </c>
      <c r="G23" s="81" t="s">
        <v>74</v>
      </c>
      <c r="H23" s="81" t="s">
        <v>75</v>
      </c>
      <c r="I23" s="81" t="s">
        <v>76</v>
      </c>
      <c r="J23" s="81" t="s">
        <v>77</v>
      </c>
      <c r="K23" s="81" t="s">
        <v>78</v>
      </c>
      <c r="L23" s="81" t="s">
        <v>79</v>
      </c>
      <c r="M23" s="81" t="s">
        <v>80</v>
      </c>
      <c r="N23" s="81" t="s">
        <v>81</v>
      </c>
      <c r="O23" s="81" t="s">
        <v>82</v>
      </c>
      <c r="P23" s="76" t="s">
        <v>83</v>
      </c>
    </row>
    <row r="24" spans="1:19" x14ac:dyDescent="0.2">
      <c r="A24" s="82" t="str">
        <f>A11</f>
        <v>UKI-LT2-Brunel</v>
      </c>
      <c r="B24" s="83">
        <v>38000</v>
      </c>
      <c r="C24" s="83">
        <v>1100</v>
      </c>
      <c r="D24" s="84">
        <v>7116.84</v>
      </c>
      <c r="E24" s="85">
        <v>344.80459999999999</v>
      </c>
      <c r="F24" s="86">
        <f t="shared" ref="F24:G29" si="0">B24/D24</f>
        <v>5.3394484068772092</v>
      </c>
      <c r="G24" s="86">
        <f t="shared" si="0"/>
        <v>3.1902126595758875</v>
      </c>
      <c r="H24" s="87">
        <f t="shared" ref="H24:H29" si="1">(B24/$B$29)</f>
        <v>0.29944855445465657</v>
      </c>
      <c r="I24" s="87">
        <f t="shared" ref="I24:I29" si="2">(C24/$C$29)</f>
        <v>0.14386607376405963</v>
      </c>
      <c r="J24" s="67">
        <f>M12</f>
        <v>42947144</v>
      </c>
      <c r="K24" s="87">
        <f t="shared" ref="K24:K29" si="3">J24/$J$29</f>
        <v>0.21827366545772456</v>
      </c>
      <c r="L24" s="70">
        <v>2208</v>
      </c>
      <c r="M24" s="73">
        <f t="shared" ref="M24:M29" si="4">L24*B24</f>
        <v>83904000</v>
      </c>
      <c r="N24" s="88">
        <f t="shared" ref="N24:N29" si="5">J24/M24</f>
        <v>0.51186050724637677</v>
      </c>
      <c r="O24" s="88">
        <f t="shared" ref="O24:O29" si="6">S12/M24</f>
        <v>0.61280434782608695</v>
      </c>
      <c r="P24" s="88">
        <f t="shared" ref="P24:P29" si="7">M12/S12</f>
        <v>0.83527558030910398</v>
      </c>
      <c r="Q24" s="89"/>
    </row>
    <row r="25" spans="1:19" x14ac:dyDescent="0.2">
      <c r="A25" s="82" t="str">
        <f>A12</f>
        <v>UKI-LT2-IC-HEP</v>
      </c>
      <c r="B25" s="83">
        <f>35068.4</f>
        <v>35068.400000000001</v>
      </c>
      <c r="C25" s="83">
        <v>2937</v>
      </c>
      <c r="D25" s="84">
        <v>17064.900000000001</v>
      </c>
      <c r="E25" s="85">
        <v>770.47451999999998</v>
      </c>
      <c r="F25" s="86">
        <f t="shared" si="0"/>
        <v>2.0550017872943878</v>
      </c>
      <c r="G25" s="86">
        <f t="shared" si="0"/>
        <v>3.8119365712444329</v>
      </c>
      <c r="H25" s="87">
        <f t="shared" si="1"/>
        <v>0.27634688650099154</v>
      </c>
      <c r="I25" s="87">
        <f t="shared" si="2"/>
        <v>0.38412241695003924</v>
      </c>
      <c r="J25" s="67">
        <f>M13</f>
        <v>58727596</v>
      </c>
      <c r="K25" s="87">
        <f t="shared" si="3"/>
        <v>0.2984759042985583</v>
      </c>
      <c r="L25" s="70">
        <f>$L$24</f>
        <v>2208</v>
      </c>
      <c r="M25" s="73">
        <f t="shared" si="4"/>
        <v>77431027.200000003</v>
      </c>
      <c r="N25" s="87">
        <f t="shared" si="5"/>
        <v>0.75845043161199333</v>
      </c>
      <c r="O25" s="87">
        <f t="shared" si="6"/>
        <v>0.85935731974894936</v>
      </c>
      <c r="P25" s="88">
        <f t="shared" si="7"/>
        <v>0.88257865986824346</v>
      </c>
      <c r="Q25" s="89"/>
    </row>
    <row r="26" spans="1:19" x14ac:dyDescent="0.2">
      <c r="A26" s="82" t="str">
        <f>A13</f>
        <v>UKI-LT2-QMUL</v>
      </c>
      <c r="B26" s="83">
        <f>(124*24*8.54)+(65*8*8.49)+(80*4*7.08)</f>
        <v>32095.439999999995</v>
      </c>
      <c r="C26" s="83">
        <v>1680</v>
      </c>
      <c r="D26" s="84">
        <v>12530.606</v>
      </c>
      <c r="E26" s="85">
        <v>1176.5461399999999</v>
      </c>
      <c r="F26" s="86">
        <f t="shared" si="0"/>
        <v>2.5613637520803061</v>
      </c>
      <c r="G26" s="86">
        <f t="shared" si="0"/>
        <v>1.4279083011568081</v>
      </c>
      <c r="H26" s="87">
        <f t="shared" si="1"/>
        <v>0.25291929243647793</v>
      </c>
      <c r="I26" s="87">
        <f t="shared" si="2"/>
        <v>0.21972273083965471</v>
      </c>
      <c r="J26" s="67">
        <f>M14</f>
        <v>52554104</v>
      </c>
      <c r="K26" s="87">
        <f t="shared" si="3"/>
        <v>0.26709987781554145</v>
      </c>
      <c r="L26" s="70">
        <f>$L$24</f>
        <v>2208</v>
      </c>
      <c r="M26" s="73">
        <f t="shared" si="4"/>
        <v>70866731.519999996</v>
      </c>
      <c r="N26" s="87">
        <f t="shared" si="5"/>
        <v>0.74159062895638406</v>
      </c>
      <c r="O26" s="87">
        <f t="shared" si="6"/>
        <v>0.72082658398861632</v>
      </c>
      <c r="P26" s="88">
        <f t="shared" si="7"/>
        <v>1.0288058812327261</v>
      </c>
      <c r="Q26" s="89"/>
    </row>
    <row r="27" spans="1:19" x14ac:dyDescent="0.2">
      <c r="A27" s="82" t="str">
        <f>A14</f>
        <v>UKI-LT2-RHUL</v>
      </c>
      <c r="B27" s="83">
        <v>19730</v>
      </c>
      <c r="C27" s="83">
        <v>1770</v>
      </c>
      <c r="D27" s="84">
        <v>6152.8019999999997</v>
      </c>
      <c r="E27" s="85">
        <v>579.71687999999995</v>
      </c>
      <c r="F27" s="86">
        <f t="shared" si="0"/>
        <v>3.2066690915781138</v>
      </c>
      <c r="G27" s="86">
        <f t="shared" si="0"/>
        <v>3.0532145277536169</v>
      </c>
      <c r="H27" s="87">
        <f t="shared" si="1"/>
        <v>0.15547684156290459</v>
      </c>
      <c r="I27" s="87">
        <f t="shared" si="2"/>
        <v>0.2314935914203505</v>
      </c>
      <c r="J27" s="67">
        <f>M15</f>
        <v>42272988</v>
      </c>
      <c r="K27" s="87">
        <f t="shared" si="3"/>
        <v>0.21484734911849795</v>
      </c>
      <c r="L27" s="70">
        <f>$L$24</f>
        <v>2208</v>
      </c>
      <c r="M27" s="73">
        <f t="shared" si="4"/>
        <v>43563840</v>
      </c>
      <c r="N27" s="87">
        <f t="shared" si="5"/>
        <v>0.9703687278256462</v>
      </c>
      <c r="O27" s="87">
        <f t="shared" si="6"/>
        <v>0.87160828797461376</v>
      </c>
      <c r="P27" s="88">
        <f t="shared" si="7"/>
        <v>1.1133082844823854</v>
      </c>
      <c r="Q27" s="89"/>
    </row>
    <row r="28" spans="1:19" x14ac:dyDescent="0.2">
      <c r="A28" s="82" t="str">
        <f>A15</f>
        <v>UKI-LT2-UCL-HEP</v>
      </c>
      <c r="B28" s="83">
        <f>1*10*24*8.3587</f>
        <v>2006.0880000000002</v>
      </c>
      <c r="C28" s="83">
        <v>159</v>
      </c>
      <c r="D28" s="84">
        <v>734.5</v>
      </c>
      <c r="E28" s="85">
        <v>74.862499999999997</v>
      </c>
      <c r="F28" s="86">
        <f t="shared" si="0"/>
        <v>2.7312294077603814</v>
      </c>
      <c r="G28" s="86">
        <f t="shared" si="0"/>
        <v>2.1238938053097347</v>
      </c>
      <c r="H28" s="87">
        <f t="shared" si="1"/>
        <v>1.5808425044969293E-2</v>
      </c>
      <c r="I28" s="87">
        <f t="shared" si="2"/>
        <v>2.0795187025895893E-2</v>
      </c>
      <c r="J28" s="67">
        <f>M16</f>
        <v>256416</v>
      </c>
      <c r="K28" s="87">
        <f t="shared" si="3"/>
        <v>1.3032033096777727E-3</v>
      </c>
      <c r="L28" s="70">
        <f>$L$24</f>
        <v>2208</v>
      </c>
      <c r="M28" s="73">
        <f t="shared" si="4"/>
        <v>4429442.3040000005</v>
      </c>
      <c r="N28" s="87">
        <f t="shared" si="5"/>
        <v>5.7889003265364572E-2</v>
      </c>
      <c r="O28" s="87">
        <f t="shared" si="6"/>
        <v>7.5221207802868353E-2</v>
      </c>
      <c r="P28" s="88">
        <f t="shared" si="7"/>
        <v>0.76958353842275229</v>
      </c>
      <c r="Q28" s="89"/>
    </row>
    <row r="29" spans="1:19" x14ac:dyDescent="0.2">
      <c r="A29" s="90" t="s">
        <v>84</v>
      </c>
      <c r="B29" s="83">
        <f>SUM(B24:B28)</f>
        <v>126899.928</v>
      </c>
      <c r="C29" s="83">
        <f>SUM(C24:C28)</f>
        <v>7646</v>
      </c>
      <c r="D29" s="91">
        <f>SUM(D24:D28)</f>
        <v>43599.648000000001</v>
      </c>
      <c r="E29" s="92">
        <f>SUM(E24:E28)</f>
        <v>2946.4046399999997</v>
      </c>
      <c r="F29" s="86">
        <f t="shared" si="0"/>
        <v>2.9105723055378796</v>
      </c>
      <c r="G29" s="86">
        <f t="shared" si="0"/>
        <v>2.5950271378882981</v>
      </c>
      <c r="H29" s="87">
        <f t="shared" si="1"/>
        <v>1</v>
      </c>
      <c r="I29" s="87">
        <f t="shared" si="2"/>
        <v>1</v>
      </c>
      <c r="J29" s="73">
        <f>SUM(J24:J28)</f>
        <v>196758248</v>
      </c>
      <c r="K29" s="87">
        <f t="shared" si="3"/>
        <v>1</v>
      </c>
      <c r="L29" s="70">
        <f>$L$24</f>
        <v>2208</v>
      </c>
      <c r="M29" s="73">
        <f t="shared" si="4"/>
        <v>280195041.02399999</v>
      </c>
      <c r="N29" s="87">
        <f t="shared" si="5"/>
        <v>0.70221888039462754</v>
      </c>
      <c r="O29" s="87">
        <f t="shared" si="6"/>
        <v>0.73999907793600117</v>
      </c>
      <c r="P29" s="88">
        <f t="shared" si="7"/>
        <v>0.94894561538272482</v>
      </c>
      <c r="Q29" s="89"/>
    </row>
    <row r="31" spans="1:19" x14ac:dyDescent="0.2">
      <c r="F31" s="93"/>
    </row>
    <row r="32" spans="1:19" x14ac:dyDescent="0.2">
      <c r="K32" s="93" t="s">
        <v>85</v>
      </c>
      <c r="L32" s="177" t="s">
        <v>86</v>
      </c>
      <c r="M32" s="177"/>
      <c r="O32" s="46"/>
    </row>
    <row r="33" spans="1:12" x14ac:dyDescent="0.2">
      <c r="D33" s="26"/>
      <c r="E33" s="26"/>
      <c r="F33" s="94"/>
      <c r="G33" s="46"/>
      <c r="H33" s="46"/>
      <c r="K33" s="93" t="s">
        <v>87</v>
      </c>
      <c r="L33">
        <v>2184</v>
      </c>
    </row>
    <row r="34" spans="1:12" x14ac:dyDescent="0.2">
      <c r="A34" s="69" t="s">
        <v>41</v>
      </c>
      <c r="B34" s="178" t="s">
        <v>88</v>
      </c>
      <c r="C34" s="178"/>
      <c r="D34" s="178"/>
      <c r="E34" s="93"/>
      <c r="F34" s="95"/>
      <c r="G34" s="46"/>
      <c r="H34" s="46"/>
      <c r="K34" s="93" t="s">
        <v>89</v>
      </c>
      <c r="L34">
        <v>2208</v>
      </c>
    </row>
    <row r="35" spans="1:12" x14ac:dyDescent="0.2">
      <c r="A35" s="69"/>
      <c r="B35" s="96" t="s">
        <v>90</v>
      </c>
      <c r="C35" s="96" t="s">
        <v>91</v>
      </c>
      <c r="D35" s="97" t="s">
        <v>92</v>
      </c>
      <c r="E35" s="98"/>
      <c r="F35" s="99"/>
      <c r="G35" s="99"/>
      <c r="K35" s="93" t="s">
        <v>93</v>
      </c>
      <c r="L35">
        <v>2208</v>
      </c>
    </row>
    <row r="36" spans="1:12" x14ac:dyDescent="0.2">
      <c r="A36" s="69" t="str">
        <f>A11</f>
        <v>UKI-LT2-Brunel</v>
      </c>
      <c r="B36" s="69">
        <v>5686</v>
      </c>
      <c r="C36" s="100">
        <v>66902</v>
      </c>
      <c r="D36" s="101">
        <v>1051.3330000000001</v>
      </c>
      <c r="E36" s="102"/>
      <c r="F36" s="95"/>
      <c r="G36" s="93"/>
    </row>
    <row r="37" spans="1:12" x14ac:dyDescent="0.2">
      <c r="A37" s="69" t="str">
        <f>A12</f>
        <v>UKI-LT2-IC-HEP</v>
      </c>
      <c r="B37" s="69">
        <v>3980</v>
      </c>
      <c r="C37" s="101">
        <v>35819</v>
      </c>
      <c r="D37" s="101">
        <v>2846.1410000000001</v>
      </c>
      <c r="E37" s="102"/>
      <c r="F37" s="95"/>
    </row>
    <row r="38" spans="1:12" x14ac:dyDescent="0.2">
      <c r="A38" s="69" t="str">
        <f>A13</f>
        <v>UKI-LT2-QMUL</v>
      </c>
      <c r="B38" s="69">
        <v>4512</v>
      </c>
      <c r="C38" s="101">
        <v>40318</v>
      </c>
      <c r="D38" s="101">
        <v>1461</v>
      </c>
      <c r="E38" s="102"/>
      <c r="F38" s="95"/>
    </row>
    <row r="39" spans="1:12" x14ac:dyDescent="0.2">
      <c r="A39" s="69" t="str">
        <f>A14</f>
        <v>UKI-LT2-RHUL</v>
      </c>
      <c r="B39" s="69">
        <v>2160</v>
      </c>
      <c r="C39" s="101">
        <v>19730</v>
      </c>
      <c r="D39" s="101">
        <v>1768</v>
      </c>
      <c r="E39" s="102"/>
      <c r="F39" s="95"/>
    </row>
    <row r="40" spans="1:12" x14ac:dyDescent="0.2">
      <c r="A40" s="69" t="str">
        <f>A15</f>
        <v>UKI-LT2-UCL-HEP</v>
      </c>
      <c r="B40" s="69">
        <v>0</v>
      </c>
      <c r="C40" s="101">
        <v>0</v>
      </c>
      <c r="D40" s="101">
        <v>0</v>
      </c>
      <c r="E40" s="102"/>
      <c r="F40" s="95"/>
      <c r="K40" s="103"/>
    </row>
    <row r="41" spans="1:12" x14ac:dyDescent="0.2">
      <c r="A41" s="69" t="s">
        <v>84</v>
      </c>
      <c r="B41" s="69"/>
      <c r="C41" s="101">
        <f>SUM(C36:C40)</f>
        <v>162769</v>
      </c>
      <c r="D41" s="101">
        <f>SUM(D36:D40)</f>
        <v>7126.4740000000002</v>
      </c>
      <c r="E41" s="102"/>
      <c r="F41" s="104">
        <f>A16</f>
        <v>0</v>
      </c>
    </row>
    <row r="42" spans="1:12" x14ac:dyDescent="0.2">
      <c r="F42" s="104"/>
    </row>
    <row r="43" spans="1:12" x14ac:dyDescent="0.2">
      <c r="A43" s="93" t="s">
        <v>94</v>
      </c>
    </row>
    <row r="44" spans="1:12" x14ac:dyDescent="0.2">
      <c r="A44" s="93" t="s">
        <v>95</v>
      </c>
    </row>
    <row r="46" spans="1:12" x14ac:dyDescent="0.2">
      <c r="A46" t="s">
        <v>96</v>
      </c>
    </row>
  </sheetData>
  <mergeCells count="11">
    <mergeCell ref="B34:D34"/>
    <mergeCell ref="O10:S10"/>
    <mergeCell ref="B22:C22"/>
    <mergeCell ref="D22:E22"/>
    <mergeCell ref="F22:O22"/>
    <mergeCell ref="L32:M32"/>
    <mergeCell ref="A2:C2"/>
    <mergeCell ref="B3:C3"/>
    <mergeCell ref="B4:C4"/>
    <mergeCell ref="B5:C5"/>
    <mergeCell ref="I10:M10"/>
  </mergeCells>
  <conditionalFormatting sqref="F24:G24">
    <cfRule type="cellIs" dxfId="5" priority="2" operator="greaterThanOrEqual">
      <formula>1</formula>
    </cfRule>
    <cfRule type="cellIs" dxfId="4" priority="3" operator="greaterThanOrEqual">
      <formula>0.95</formula>
    </cfRule>
    <cfRule type="cellIs" dxfId="3" priority="4" operator="lessThan">
      <formula>0.95</formula>
    </cfRule>
  </conditionalFormatting>
  <conditionalFormatting sqref="F25:G29">
    <cfRule type="cellIs" dxfId="2" priority="5" operator="greaterThanOrEqual">
      <formula>1</formula>
    </cfRule>
    <cfRule type="cellIs" dxfId="1" priority="6" operator="greaterThanOrEqual">
      <formula>0.95</formula>
    </cfRule>
    <cfRule type="cellIs" dxfId="0" priority="7" operator="lessThan">
      <formula>0.95</formula>
    </cfRule>
  </conditionalFormatting>
  <pageMargins left="0.75" right="0.75" top="1" bottom="1" header="0.51180555555555496" footer="0.51180555555555496"/>
  <pageSetup paperSize="0" scale="0" firstPageNumber="0" orientation="portrait" usePrinterDefaults="0" horizontalDpi="0" verticalDpi="0" copies="0"/>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26"/>
  <sheetViews>
    <sheetView showGridLines="0" topLeftCell="B1" zoomScaleNormal="100" workbookViewId="0">
      <selection activeCell="J3" sqref="J3"/>
    </sheetView>
  </sheetViews>
  <sheetFormatPr defaultRowHeight="12.75" x14ac:dyDescent="0.2"/>
  <cols>
    <col min="1" max="1" width="8.85546875"/>
    <col min="2" max="2" width="18.42578125"/>
    <col min="3" max="3" width="4.7109375"/>
    <col min="4" max="4" width="4.140625"/>
    <col min="5" max="9" width="4.7109375"/>
    <col min="10" max="10" width="7"/>
    <col min="11" max="11" width="4.42578125"/>
    <col min="12" max="12" width="7.42578125"/>
    <col min="13" max="13" width="4.42578125"/>
    <col min="14" max="14" width="6.85546875"/>
    <col min="15" max="40" width="4.7109375"/>
    <col min="41" max="41" width="6.42578125"/>
    <col min="42" max="42" width="6"/>
    <col min="43" max="43" width="6.28515625"/>
    <col min="44" max="44" width="6.7109375"/>
    <col min="45" max="45" width="6.85546875"/>
    <col min="46" max="46" width="5.85546875"/>
    <col min="47" max="1025" width="8.85546875"/>
  </cols>
  <sheetData>
    <row r="2" spans="2:40" x14ac:dyDescent="0.2">
      <c r="B2" s="6" t="s">
        <v>0</v>
      </c>
      <c r="C2" s="6"/>
      <c r="D2" s="6"/>
      <c r="E2" s="6"/>
      <c r="F2" s="6"/>
    </row>
    <row r="3" spans="2:40" x14ac:dyDescent="0.2">
      <c r="B3" s="105" t="s">
        <v>2</v>
      </c>
      <c r="C3" s="179" t="str">
        <f>Metrics!B3</f>
        <v>LondonGrid Tier 2</v>
      </c>
      <c r="D3" s="179"/>
      <c r="E3" s="179"/>
      <c r="F3" s="179"/>
    </row>
    <row r="4" spans="2:40" x14ac:dyDescent="0.2">
      <c r="B4" s="19" t="s">
        <v>5</v>
      </c>
      <c r="C4" s="180" t="str">
        <f>Metrics!B4</f>
        <v>Q315</v>
      </c>
      <c r="D4" s="180"/>
      <c r="E4" s="180"/>
      <c r="F4" s="180"/>
    </row>
    <row r="5" spans="2:40" x14ac:dyDescent="0.2">
      <c r="B5" s="23" t="s">
        <v>8</v>
      </c>
      <c r="C5" s="181" t="str">
        <f>Metrics!B5</f>
        <v>Duncan Rand</v>
      </c>
      <c r="D5" s="181"/>
      <c r="E5" s="181"/>
      <c r="F5" s="181"/>
    </row>
    <row r="6" spans="2:40" x14ac:dyDescent="0.2">
      <c r="B6" s="75"/>
      <c r="C6" s="106"/>
      <c r="D6" s="106"/>
      <c r="E6" s="106"/>
      <c r="F6" s="106"/>
    </row>
    <row r="7" spans="2:40" x14ac:dyDescent="0.2">
      <c r="B7" s="75" t="s">
        <v>97</v>
      </c>
      <c r="D7" s="106"/>
      <c r="E7" s="106"/>
      <c r="F7" s="106"/>
    </row>
    <row r="8" spans="2:40" x14ac:dyDescent="0.2">
      <c r="C8">
        <v>1</v>
      </c>
      <c r="D8">
        <v>2</v>
      </c>
      <c r="E8">
        <v>3</v>
      </c>
      <c r="F8">
        <v>4</v>
      </c>
      <c r="G8">
        <v>5</v>
      </c>
      <c r="H8">
        <v>6</v>
      </c>
      <c r="I8">
        <v>7</v>
      </c>
      <c r="J8">
        <v>8</v>
      </c>
      <c r="K8">
        <v>9</v>
      </c>
      <c r="L8">
        <v>10</v>
      </c>
      <c r="M8">
        <v>11</v>
      </c>
      <c r="N8">
        <v>12</v>
      </c>
      <c r="O8">
        <v>13</v>
      </c>
      <c r="P8">
        <v>14</v>
      </c>
      <c r="Q8">
        <v>15</v>
      </c>
      <c r="R8">
        <v>16</v>
      </c>
      <c r="S8">
        <v>17</v>
      </c>
      <c r="T8">
        <v>18</v>
      </c>
      <c r="U8">
        <v>19</v>
      </c>
      <c r="V8">
        <v>20</v>
      </c>
      <c r="W8">
        <v>21</v>
      </c>
      <c r="X8">
        <v>22</v>
      </c>
      <c r="Y8">
        <v>23</v>
      </c>
      <c r="Z8">
        <v>24</v>
      </c>
      <c r="AA8">
        <v>25</v>
      </c>
      <c r="AB8">
        <v>26</v>
      </c>
      <c r="AC8">
        <v>27</v>
      </c>
      <c r="AD8">
        <v>28</v>
      </c>
      <c r="AE8">
        <v>29</v>
      </c>
      <c r="AF8">
        <v>30</v>
      </c>
      <c r="AG8">
        <v>31</v>
      </c>
      <c r="AH8">
        <v>32</v>
      </c>
      <c r="AI8">
        <v>33</v>
      </c>
      <c r="AJ8">
        <v>34</v>
      </c>
      <c r="AK8">
        <v>35</v>
      </c>
      <c r="AL8">
        <v>36</v>
      </c>
    </row>
    <row r="9" spans="2:40" hidden="1" x14ac:dyDescent="0.2">
      <c r="B9" s="48" t="s">
        <v>98</v>
      </c>
    </row>
    <row r="10" spans="2:40" ht="138" customHeight="1" x14ac:dyDescent="0.2">
      <c r="B10" s="29" t="s">
        <v>41</v>
      </c>
      <c r="C10" s="107" t="s">
        <v>99</v>
      </c>
      <c r="D10" s="108" t="s">
        <v>100</v>
      </c>
      <c r="E10" s="108" t="s">
        <v>101</v>
      </c>
      <c r="F10" s="108" t="s">
        <v>102</v>
      </c>
      <c r="G10" s="108" t="s">
        <v>103</v>
      </c>
      <c r="H10" s="108" t="s">
        <v>104</v>
      </c>
      <c r="I10" s="108" t="s">
        <v>105</v>
      </c>
      <c r="J10" s="108" t="s">
        <v>106</v>
      </c>
      <c r="K10" s="108" t="s">
        <v>107</v>
      </c>
      <c r="L10" s="108" t="s">
        <v>108</v>
      </c>
      <c r="M10" s="108" t="s">
        <v>109</v>
      </c>
      <c r="N10" s="108" t="s">
        <v>110</v>
      </c>
      <c r="O10" s="108" t="s">
        <v>111</v>
      </c>
      <c r="P10" s="108" t="s">
        <v>112</v>
      </c>
      <c r="Q10" s="108" t="s">
        <v>113</v>
      </c>
      <c r="R10" s="108" t="s">
        <v>114</v>
      </c>
      <c r="S10" s="108" t="s">
        <v>115</v>
      </c>
      <c r="T10" s="108" t="s">
        <v>116</v>
      </c>
      <c r="U10" s="108" t="s">
        <v>117</v>
      </c>
      <c r="V10" s="108" t="s">
        <v>118</v>
      </c>
      <c r="W10" s="108" t="s">
        <v>119</v>
      </c>
      <c r="X10" s="108" t="s">
        <v>120</v>
      </c>
      <c r="Y10" s="108" t="s">
        <v>121</v>
      </c>
      <c r="Z10" s="108" t="s">
        <v>122</v>
      </c>
      <c r="AA10" s="108" t="s">
        <v>123</v>
      </c>
      <c r="AB10" s="108" t="s">
        <v>124</v>
      </c>
      <c r="AC10" s="108" t="s">
        <v>125</v>
      </c>
      <c r="AD10" s="108" t="s">
        <v>126</v>
      </c>
      <c r="AE10" s="108" t="s">
        <v>127</v>
      </c>
      <c r="AF10" s="108" t="s">
        <v>128</v>
      </c>
      <c r="AG10" s="108" t="s">
        <v>129</v>
      </c>
      <c r="AH10" s="108" t="s">
        <v>130</v>
      </c>
      <c r="AI10" s="108" t="s">
        <v>131</v>
      </c>
      <c r="AJ10" s="108" t="s">
        <v>132</v>
      </c>
      <c r="AK10" s="108" t="s">
        <v>133</v>
      </c>
      <c r="AL10" s="108" t="s">
        <v>134</v>
      </c>
      <c r="AM10" s="108" t="s">
        <v>135</v>
      </c>
      <c r="AN10" s="29" t="s">
        <v>58</v>
      </c>
    </row>
    <row r="11" spans="2:40" x14ac:dyDescent="0.2">
      <c r="B11" s="109" t="str">
        <f>Resources!A11</f>
        <v>UKI-LT2-Brunel</v>
      </c>
      <c r="C11" s="55">
        <v>1</v>
      </c>
      <c r="D11" s="56">
        <v>1</v>
      </c>
      <c r="E11" s="56">
        <v>1</v>
      </c>
      <c r="F11" s="56">
        <v>0</v>
      </c>
      <c r="G11" s="56">
        <v>1</v>
      </c>
      <c r="H11" s="56">
        <v>1</v>
      </c>
      <c r="I11" s="56">
        <v>0</v>
      </c>
      <c r="J11" s="56">
        <v>0</v>
      </c>
      <c r="K11" s="56">
        <v>1</v>
      </c>
      <c r="L11" s="56">
        <v>1</v>
      </c>
      <c r="M11" s="56">
        <v>1</v>
      </c>
      <c r="N11" s="56">
        <v>0</v>
      </c>
      <c r="O11" s="56">
        <v>0</v>
      </c>
      <c r="P11" s="56">
        <v>1</v>
      </c>
      <c r="Q11" s="56">
        <v>1</v>
      </c>
      <c r="R11" s="56">
        <v>0</v>
      </c>
      <c r="S11" s="56">
        <v>0</v>
      </c>
      <c r="T11" s="56">
        <v>1</v>
      </c>
      <c r="U11" s="56">
        <v>0</v>
      </c>
      <c r="V11" s="56">
        <v>1</v>
      </c>
      <c r="W11" s="56">
        <v>0</v>
      </c>
      <c r="X11" s="56">
        <v>1</v>
      </c>
      <c r="Y11" s="56">
        <v>1</v>
      </c>
      <c r="Z11" s="56">
        <v>0</v>
      </c>
      <c r="AA11" s="56">
        <v>0</v>
      </c>
      <c r="AB11" s="56">
        <v>1</v>
      </c>
      <c r="AC11" s="56">
        <v>1</v>
      </c>
      <c r="AD11" s="56">
        <v>1</v>
      </c>
      <c r="AE11" s="56">
        <v>0</v>
      </c>
      <c r="AF11" s="56">
        <v>0</v>
      </c>
      <c r="AG11" s="56">
        <v>1</v>
      </c>
      <c r="AH11" s="56"/>
      <c r="AI11" s="56">
        <v>1</v>
      </c>
      <c r="AJ11" s="110">
        <v>0</v>
      </c>
      <c r="AK11" s="110">
        <v>0</v>
      </c>
      <c r="AL11" s="110">
        <v>1</v>
      </c>
      <c r="AM11" s="20">
        <v>1</v>
      </c>
      <c r="AN11" s="111">
        <f>SUM(C11:AM11)</f>
        <v>21</v>
      </c>
    </row>
    <row r="12" spans="2:40" x14ac:dyDescent="0.2">
      <c r="B12" s="109" t="str">
        <f>Resources!A12</f>
        <v>UKI-LT2-IC-HEP</v>
      </c>
      <c r="C12" s="55">
        <v>0</v>
      </c>
      <c r="D12" s="56">
        <v>1</v>
      </c>
      <c r="E12" s="56">
        <v>1</v>
      </c>
      <c r="F12" s="56">
        <v>1</v>
      </c>
      <c r="G12" s="56">
        <v>1</v>
      </c>
      <c r="H12" s="56">
        <v>0</v>
      </c>
      <c r="I12" s="56">
        <v>0</v>
      </c>
      <c r="J12" s="56">
        <v>1</v>
      </c>
      <c r="K12" s="56">
        <v>1</v>
      </c>
      <c r="L12" s="56">
        <v>1</v>
      </c>
      <c r="M12" s="56">
        <v>1</v>
      </c>
      <c r="N12" s="56">
        <v>0</v>
      </c>
      <c r="O12" s="56">
        <v>1</v>
      </c>
      <c r="P12" s="56">
        <v>0</v>
      </c>
      <c r="Q12" s="56">
        <v>1</v>
      </c>
      <c r="R12" s="56">
        <v>1</v>
      </c>
      <c r="S12" s="56">
        <v>1</v>
      </c>
      <c r="T12" s="56">
        <v>1</v>
      </c>
      <c r="U12" s="56">
        <v>0</v>
      </c>
      <c r="V12" s="56">
        <v>1</v>
      </c>
      <c r="W12" s="56">
        <v>1</v>
      </c>
      <c r="X12" s="56">
        <v>1</v>
      </c>
      <c r="Y12" s="56">
        <v>0</v>
      </c>
      <c r="Z12" s="56">
        <v>1</v>
      </c>
      <c r="AA12" s="56">
        <v>0</v>
      </c>
      <c r="AB12" s="56">
        <v>0</v>
      </c>
      <c r="AC12" s="56">
        <v>1</v>
      </c>
      <c r="AD12" s="56">
        <v>1</v>
      </c>
      <c r="AE12" s="56">
        <v>0</v>
      </c>
      <c r="AF12" s="56">
        <v>0</v>
      </c>
      <c r="AG12" s="56">
        <v>0</v>
      </c>
      <c r="AH12" s="56">
        <v>1</v>
      </c>
      <c r="AI12" s="56">
        <v>0</v>
      </c>
      <c r="AJ12" s="110">
        <v>1</v>
      </c>
      <c r="AK12" s="110">
        <v>1</v>
      </c>
      <c r="AL12" s="110">
        <v>1</v>
      </c>
      <c r="AM12" s="20">
        <v>0</v>
      </c>
      <c r="AN12" s="111">
        <f>SUM(C12:AM12)</f>
        <v>23</v>
      </c>
    </row>
    <row r="13" spans="2:40" x14ac:dyDescent="0.2">
      <c r="B13" s="109" t="str">
        <f>Resources!A13</f>
        <v>UKI-LT2-QMUL</v>
      </c>
      <c r="C13" s="55">
        <v>0</v>
      </c>
      <c r="D13" s="56">
        <v>1</v>
      </c>
      <c r="E13" s="56">
        <v>1</v>
      </c>
      <c r="F13" s="56">
        <v>0</v>
      </c>
      <c r="G13" s="56">
        <v>1</v>
      </c>
      <c r="H13" s="56">
        <v>0</v>
      </c>
      <c r="I13" s="56">
        <v>1</v>
      </c>
      <c r="J13" s="56">
        <v>0</v>
      </c>
      <c r="K13" s="56">
        <v>1</v>
      </c>
      <c r="L13" s="56">
        <v>1</v>
      </c>
      <c r="M13" s="56">
        <v>0</v>
      </c>
      <c r="N13" s="56">
        <v>1</v>
      </c>
      <c r="O13" s="56">
        <v>0</v>
      </c>
      <c r="P13" s="56">
        <v>0</v>
      </c>
      <c r="Q13" s="56">
        <v>1</v>
      </c>
      <c r="R13" s="56">
        <v>1</v>
      </c>
      <c r="S13" s="56">
        <v>1</v>
      </c>
      <c r="T13" s="56">
        <v>1</v>
      </c>
      <c r="U13" s="56">
        <v>1</v>
      </c>
      <c r="V13" s="56">
        <v>1</v>
      </c>
      <c r="W13" s="56">
        <v>0</v>
      </c>
      <c r="X13" s="56">
        <v>1</v>
      </c>
      <c r="Y13" s="56">
        <v>0</v>
      </c>
      <c r="Z13" s="56">
        <v>0</v>
      </c>
      <c r="AA13" s="56">
        <v>1</v>
      </c>
      <c r="AB13" s="56">
        <v>0</v>
      </c>
      <c r="AC13" s="56">
        <v>1</v>
      </c>
      <c r="AD13" s="56">
        <v>1</v>
      </c>
      <c r="AE13" s="56">
        <v>1</v>
      </c>
      <c r="AF13" s="56">
        <v>1</v>
      </c>
      <c r="AG13" s="56">
        <v>0</v>
      </c>
      <c r="AH13" s="56">
        <v>1</v>
      </c>
      <c r="AI13" s="56">
        <v>0</v>
      </c>
      <c r="AJ13" s="110">
        <v>0</v>
      </c>
      <c r="AK13" s="110">
        <v>0</v>
      </c>
      <c r="AL13" s="110">
        <v>1</v>
      </c>
      <c r="AM13" s="20">
        <v>1</v>
      </c>
      <c r="AN13" s="111">
        <f>SUM(C13:AM13)</f>
        <v>22</v>
      </c>
    </row>
    <row r="14" spans="2:40" x14ac:dyDescent="0.2">
      <c r="B14" s="109" t="str">
        <f>Resources!A14</f>
        <v>UKI-LT2-RHUL</v>
      </c>
      <c r="C14" s="55">
        <v>0</v>
      </c>
      <c r="D14" s="56">
        <v>1</v>
      </c>
      <c r="E14" s="56">
        <v>1</v>
      </c>
      <c r="F14" s="56">
        <v>1</v>
      </c>
      <c r="G14" s="56">
        <v>0</v>
      </c>
      <c r="H14" s="56">
        <v>0</v>
      </c>
      <c r="I14" s="56">
        <v>0</v>
      </c>
      <c r="J14" s="56">
        <v>0</v>
      </c>
      <c r="K14" s="56">
        <v>1</v>
      </c>
      <c r="L14" s="56">
        <v>1</v>
      </c>
      <c r="M14" s="56">
        <v>0</v>
      </c>
      <c r="N14" s="56">
        <v>0</v>
      </c>
      <c r="O14" s="56">
        <v>1</v>
      </c>
      <c r="P14" s="56">
        <v>0</v>
      </c>
      <c r="Q14" s="56">
        <v>1</v>
      </c>
      <c r="R14" s="56">
        <v>1</v>
      </c>
      <c r="S14" s="56">
        <v>0</v>
      </c>
      <c r="T14" s="56">
        <v>1</v>
      </c>
      <c r="U14" s="56">
        <v>0</v>
      </c>
      <c r="V14" s="56">
        <v>1</v>
      </c>
      <c r="W14" s="56">
        <v>0</v>
      </c>
      <c r="X14" s="56">
        <v>1</v>
      </c>
      <c r="Y14" s="56">
        <v>0</v>
      </c>
      <c r="Z14" s="56">
        <v>0</v>
      </c>
      <c r="AA14" s="56">
        <v>0</v>
      </c>
      <c r="AB14" s="56">
        <v>0</v>
      </c>
      <c r="AC14" s="56">
        <v>1</v>
      </c>
      <c r="AD14" s="56">
        <v>1</v>
      </c>
      <c r="AE14" s="56">
        <v>0</v>
      </c>
      <c r="AF14" s="56">
        <v>0</v>
      </c>
      <c r="AG14" s="56">
        <v>0</v>
      </c>
      <c r="AH14" s="56">
        <v>0</v>
      </c>
      <c r="AI14" s="56">
        <v>0</v>
      </c>
      <c r="AJ14" s="110">
        <v>0</v>
      </c>
      <c r="AK14" s="110">
        <v>0</v>
      </c>
      <c r="AL14" s="110">
        <v>1</v>
      </c>
      <c r="AM14" s="20">
        <v>1</v>
      </c>
      <c r="AN14" s="111">
        <f>SUM(C14:AM14)</f>
        <v>15</v>
      </c>
    </row>
    <row r="15" spans="2:40" x14ac:dyDescent="0.2">
      <c r="B15" s="109" t="str">
        <f>Resources!A15</f>
        <v>UKI-LT2-UCL-HEP</v>
      </c>
      <c r="C15" s="55">
        <v>0</v>
      </c>
      <c r="D15" s="56">
        <v>1</v>
      </c>
      <c r="E15" s="56">
        <v>0</v>
      </c>
      <c r="F15" s="56">
        <v>0</v>
      </c>
      <c r="G15" s="56">
        <v>0</v>
      </c>
      <c r="H15" s="56">
        <v>0</v>
      </c>
      <c r="I15" s="56">
        <v>0</v>
      </c>
      <c r="J15" s="56">
        <v>0</v>
      </c>
      <c r="K15" s="56">
        <v>0</v>
      </c>
      <c r="L15" s="56">
        <v>1</v>
      </c>
      <c r="M15" s="56">
        <v>0</v>
      </c>
      <c r="N15" s="56">
        <v>0</v>
      </c>
      <c r="O15" s="56">
        <v>0</v>
      </c>
      <c r="P15" s="56">
        <v>0</v>
      </c>
      <c r="Q15" s="56">
        <v>0</v>
      </c>
      <c r="R15" s="56">
        <v>0</v>
      </c>
      <c r="S15" s="56">
        <v>0</v>
      </c>
      <c r="T15" s="56"/>
      <c r="U15" s="56">
        <v>0</v>
      </c>
      <c r="V15" s="56">
        <v>0</v>
      </c>
      <c r="W15" s="56">
        <v>0</v>
      </c>
      <c r="X15" s="56">
        <v>0</v>
      </c>
      <c r="Y15" s="56">
        <v>0</v>
      </c>
      <c r="Z15" s="56">
        <v>0</v>
      </c>
      <c r="AA15" s="56">
        <v>0</v>
      </c>
      <c r="AB15" s="56">
        <v>0</v>
      </c>
      <c r="AC15" s="56">
        <v>1</v>
      </c>
      <c r="AD15" s="56">
        <v>0</v>
      </c>
      <c r="AE15" s="56">
        <v>0</v>
      </c>
      <c r="AF15" s="56">
        <v>0</v>
      </c>
      <c r="AG15" s="56">
        <v>0</v>
      </c>
      <c r="AH15" s="56">
        <v>0</v>
      </c>
      <c r="AI15" s="56">
        <v>0</v>
      </c>
      <c r="AJ15" s="110">
        <v>0</v>
      </c>
      <c r="AK15" s="110">
        <v>0</v>
      </c>
      <c r="AL15" s="110">
        <v>0</v>
      </c>
      <c r="AM15" s="20">
        <v>0</v>
      </c>
      <c r="AN15" s="111">
        <f>SUM(C15:AM15)</f>
        <v>3</v>
      </c>
    </row>
    <row r="16" spans="2:40" x14ac:dyDescent="0.2">
      <c r="B16" s="112" t="s">
        <v>58</v>
      </c>
      <c r="C16" s="113">
        <f t="shared" ref="C16:S16" si="0">SUM(C11:C15)</f>
        <v>1</v>
      </c>
      <c r="D16" s="113">
        <f t="shared" si="0"/>
        <v>5</v>
      </c>
      <c r="E16" s="113">
        <f t="shared" si="0"/>
        <v>4</v>
      </c>
      <c r="F16" s="113">
        <f t="shared" si="0"/>
        <v>2</v>
      </c>
      <c r="G16" s="113">
        <f t="shared" si="0"/>
        <v>3</v>
      </c>
      <c r="H16" s="113">
        <f t="shared" si="0"/>
        <v>1</v>
      </c>
      <c r="I16" s="113">
        <f t="shared" si="0"/>
        <v>1</v>
      </c>
      <c r="J16" s="113">
        <f t="shared" si="0"/>
        <v>1</v>
      </c>
      <c r="K16" s="113">
        <f t="shared" si="0"/>
        <v>4</v>
      </c>
      <c r="L16" s="113">
        <f t="shared" si="0"/>
        <v>5</v>
      </c>
      <c r="M16" s="113">
        <f t="shared" si="0"/>
        <v>2</v>
      </c>
      <c r="N16" s="113">
        <f t="shared" si="0"/>
        <v>1</v>
      </c>
      <c r="O16" s="113">
        <f t="shared" si="0"/>
        <v>2</v>
      </c>
      <c r="P16" s="113">
        <f t="shared" si="0"/>
        <v>1</v>
      </c>
      <c r="Q16" s="113">
        <f t="shared" si="0"/>
        <v>4</v>
      </c>
      <c r="R16" s="113">
        <f t="shared" si="0"/>
        <v>3</v>
      </c>
      <c r="S16" s="113">
        <f t="shared" si="0"/>
        <v>2</v>
      </c>
      <c r="T16" s="113"/>
      <c r="U16" s="113">
        <f t="shared" ref="U16:AN16" si="1">SUM(U11:U15)</f>
        <v>1</v>
      </c>
      <c r="V16" s="113">
        <f t="shared" si="1"/>
        <v>4</v>
      </c>
      <c r="W16" s="113">
        <f t="shared" si="1"/>
        <v>1</v>
      </c>
      <c r="X16" s="113">
        <f t="shared" si="1"/>
        <v>4</v>
      </c>
      <c r="Y16" s="113">
        <f t="shared" si="1"/>
        <v>1</v>
      </c>
      <c r="Z16" s="113">
        <f t="shared" si="1"/>
        <v>1</v>
      </c>
      <c r="AA16" s="113">
        <f t="shared" si="1"/>
        <v>1</v>
      </c>
      <c r="AB16" s="113">
        <f t="shared" si="1"/>
        <v>1</v>
      </c>
      <c r="AC16" s="113">
        <f t="shared" si="1"/>
        <v>5</v>
      </c>
      <c r="AD16" s="113">
        <f t="shared" si="1"/>
        <v>4</v>
      </c>
      <c r="AE16" s="113">
        <f t="shared" si="1"/>
        <v>1</v>
      </c>
      <c r="AF16" s="113">
        <f t="shared" si="1"/>
        <v>1</v>
      </c>
      <c r="AG16" s="113">
        <f t="shared" si="1"/>
        <v>1</v>
      </c>
      <c r="AH16" s="113">
        <f t="shared" si="1"/>
        <v>2</v>
      </c>
      <c r="AI16" s="113">
        <f t="shared" si="1"/>
        <v>1</v>
      </c>
      <c r="AJ16" s="113">
        <f t="shared" si="1"/>
        <v>1</v>
      </c>
      <c r="AK16" s="113">
        <f t="shared" si="1"/>
        <v>1</v>
      </c>
      <c r="AL16" s="113">
        <f t="shared" si="1"/>
        <v>4</v>
      </c>
      <c r="AM16" s="113">
        <f t="shared" si="1"/>
        <v>3</v>
      </c>
      <c r="AN16" s="112">
        <f t="shared" si="1"/>
        <v>84</v>
      </c>
    </row>
    <row r="19" spans="2:43" x14ac:dyDescent="0.2">
      <c r="B19" s="48" t="s">
        <v>136</v>
      </c>
    </row>
    <row r="20" spans="2:43" ht="159.75" x14ac:dyDescent="0.2">
      <c r="B20" s="114" t="s">
        <v>41</v>
      </c>
      <c r="C20" s="115" t="s">
        <v>129</v>
      </c>
      <c r="D20" s="115" t="s">
        <v>130</v>
      </c>
      <c r="E20" s="115" t="s">
        <v>101</v>
      </c>
      <c r="F20" s="115" t="s">
        <v>125</v>
      </c>
      <c r="G20" s="115" t="s">
        <v>116</v>
      </c>
      <c r="H20" s="115" t="s">
        <v>103</v>
      </c>
      <c r="I20" s="115" t="s">
        <v>120</v>
      </c>
      <c r="J20" s="115" t="s">
        <v>107</v>
      </c>
      <c r="K20" s="115" t="s">
        <v>131</v>
      </c>
      <c r="L20" s="115" t="s">
        <v>100</v>
      </c>
      <c r="M20" s="115" t="s">
        <v>108</v>
      </c>
      <c r="N20" s="115" t="s">
        <v>135</v>
      </c>
      <c r="O20" s="115" t="s">
        <v>137</v>
      </c>
      <c r="P20" s="115" t="s">
        <v>124</v>
      </c>
      <c r="Q20" s="115" t="s">
        <v>118</v>
      </c>
      <c r="R20" s="115" t="s">
        <v>112</v>
      </c>
      <c r="S20" s="115" t="s">
        <v>114</v>
      </c>
      <c r="T20" s="115" t="s">
        <v>138</v>
      </c>
      <c r="U20" s="115" t="s">
        <v>109</v>
      </c>
      <c r="V20" s="115" t="s">
        <v>121</v>
      </c>
      <c r="W20" s="115" t="s">
        <v>99</v>
      </c>
      <c r="X20" s="115" t="s">
        <v>110</v>
      </c>
      <c r="Y20" s="115" t="s">
        <v>113</v>
      </c>
      <c r="Z20" s="115" t="s">
        <v>126</v>
      </c>
      <c r="AA20" s="115" t="s">
        <v>104</v>
      </c>
      <c r="AB20" s="115" t="s">
        <v>139</v>
      </c>
      <c r="AC20" s="115" t="s">
        <v>102</v>
      </c>
      <c r="AD20" s="115" t="s">
        <v>140</v>
      </c>
      <c r="AE20" s="115" t="s">
        <v>134</v>
      </c>
      <c r="AF20" s="115" t="s">
        <v>119</v>
      </c>
      <c r="AG20" s="115" t="s">
        <v>111</v>
      </c>
      <c r="AH20" s="115" t="s">
        <v>141</v>
      </c>
      <c r="AI20" s="115" t="s">
        <v>128</v>
      </c>
      <c r="AJ20" s="115" t="s">
        <v>127</v>
      </c>
      <c r="AK20" s="115" t="s">
        <v>142</v>
      </c>
      <c r="AL20" s="115" t="s">
        <v>143</v>
      </c>
      <c r="AM20" s="115" t="s">
        <v>144</v>
      </c>
      <c r="AN20" s="116" t="s">
        <v>145</v>
      </c>
      <c r="AO20" s="114" t="s">
        <v>58</v>
      </c>
      <c r="AP20" s="117" t="s">
        <v>146</v>
      </c>
      <c r="AQ20" s="117" t="s">
        <v>147</v>
      </c>
    </row>
    <row r="21" spans="2:43" x14ac:dyDescent="0.2">
      <c r="B21" s="118" t="s">
        <v>49</v>
      </c>
      <c r="C21" s="119">
        <v>0.36399999999999999</v>
      </c>
      <c r="D21" s="120"/>
      <c r="E21" s="120">
        <v>0.24</v>
      </c>
      <c r="F21" s="120"/>
      <c r="G21" s="120"/>
      <c r="H21" s="120"/>
      <c r="I21" s="120">
        <v>5.1999999999999998E-2</v>
      </c>
      <c r="J21" s="120">
        <v>628.50400000000002</v>
      </c>
      <c r="K21" s="120"/>
      <c r="L21" s="120">
        <v>39.909999999999997</v>
      </c>
      <c r="M21" s="120">
        <v>1.4E-2</v>
      </c>
      <c r="N21" s="120">
        <v>3.0000000000000001E-3</v>
      </c>
      <c r="O21" s="120"/>
      <c r="P21" s="120"/>
      <c r="Q21" s="120"/>
      <c r="R21" s="120"/>
      <c r="S21" s="120">
        <v>1.6910000000000001</v>
      </c>
      <c r="T21" s="120"/>
      <c r="U21" s="120"/>
      <c r="V21" s="120"/>
      <c r="W21" s="120"/>
      <c r="X21" s="120"/>
      <c r="Y21" s="120"/>
      <c r="Z21" s="120">
        <v>5.0000000000000001E-3</v>
      </c>
      <c r="AA21" s="120"/>
      <c r="AB21" s="120"/>
      <c r="AC21" s="120"/>
      <c r="AD21" s="120"/>
      <c r="AE21" s="120">
        <v>3.0000000000000001E-3</v>
      </c>
      <c r="AF21" s="120"/>
      <c r="AG21" s="120"/>
      <c r="AH21" s="120"/>
      <c r="AI21" s="120"/>
      <c r="AJ21" s="120"/>
      <c r="AK21" s="120"/>
      <c r="AL21" s="120">
        <v>1.9E-2</v>
      </c>
      <c r="AM21" s="120"/>
      <c r="AN21" s="121"/>
      <c r="AO21" s="122">
        <f>SUM(C21:AN21)</f>
        <v>670.80500000000006</v>
      </c>
      <c r="AP21" s="123">
        <f>AO21/$AO$26</f>
        <v>0.15052006223603651</v>
      </c>
      <c r="AQ21" s="123">
        <f t="shared" ref="AQ21:AQ26" si="2">(AO21-(J21+L21+Q21+W21))/AO21</f>
        <v>3.5643741474796343E-3</v>
      </c>
    </row>
    <row r="22" spans="2:43" x14ac:dyDescent="0.2">
      <c r="B22" s="124" t="s">
        <v>59</v>
      </c>
      <c r="C22" s="125"/>
      <c r="D22" s="126">
        <v>29.84</v>
      </c>
      <c r="E22" s="126">
        <v>0</v>
      </c>
      <c r="F22" s="126"/>
      <c r="G22" s="126">
        <v>0</v>
      </c>
      <c r="H22" s="126"/>
      <c r="I22" s="126">
        <v>0</v>
      </c>
      <c r="J22" s="126">
        <f>(862353 +526004 /2)/1000</f>
        <v>1125.355</v>
      </c>
      <c r="K22" s="126"/>
      <c r="L22" s="126">
        <v>12.266999999999999</v>
      </c>
      <c r="M22" s="126"/>
      <c r="N22" s="126"/>
      <c r="O22" s="126"/>
      <c r="P22" s="126"/>
      <c r="Q22" s="126">
        <v>86.471000000000004</v>
      </c>
      <c r="R22" s="126"/>
      <c r="S22" s="126"/>
      <c r="T22" s="126"/>
      <c r="U22" s="126">
        <v>0</v>
      </c>
      <c r="V22" s="126"/>
      <c r="W22" s="126"/>
      <c r="X22" s="126"/>
      <c r="Y22" s="126"/>
      <c r="Z22" s="126"/>
      <c r="AA22" s="126"/>
      <c r="AB22" s="126"/>
      <c r="AC22" s="126"/>
      <c r="AD22" s="126"/>
      <c r="AE22" s="126"/>
      <c r="AF22" s="126">
        <v>7.4790000000000001</v>
      </c>
      <c r="AG22" s="126"/>
      <c r="AH22" s="126"/>
      <c r="AI22" s="126"/>
      <c r="AJ22" s="126"/>
      <c r="AK22" s="126">
        <v>5.5529999999999999</v>
      </c>
      <c r="AL22" s="126"/>
      <c r="AM22" s="126"/>
      <c r="AN22" s="121">
        <v>17.254000000000001</v>
      </c>
      <c r="AO22" s="122">
        <f>SUM(C22:AN22)</f>
        <v>1284.2190000000001</v>
      </c>
      <c r="AP22" s="123">
        <f>AO22/$AO$26</f>
        <v>0.28816231811733745</v>
      </c>
      <c r="AQ22" s="123">
        <f t="shared" si="2"/>
        <v>4.681911730008665E-2</v>
      </c>
    </row>
    <row r="23" spans="2:43" x14ac:dyDescent="0.2">
      <c r="B23" s="124" t="s">
        <v>62</v>
      </c>
      <c r="C23" s="125"/>
      <c r="D23" s="126">
        <v>84</v>
      </c>
      <c r="E23" s="126">
        <v>0.74099999999999999</v>
      </c>
      <c r="F23" s="126"/>
      <c r="G23" s="126"/>
      <c r="H23" s="126"/>
      <c r="I23" s="126"/>
      <c r="J23" s="126">
        <v>0.84299999999999997</v>
      </c>
      <c r="K23" s="126"/>
      <c r="L23" s="126">
        <v>1100</v>
      </c>
      <c r="M23" s="126">
        <v>4.5999999999999999E-2</v>
      </c>
      <c r="N23" s="126"/>
      <c r="O23" s="126"/>
      <c r="P23" s="126"/>
      <c r="Q23" s="126"/>
      <c r="R23" s="126"/>
      <c r="S23" s="126">
        <v>0.67300000000000004</v>
      </c>
      <c r="T23" s="126">
        <v>6.7999999999999996E-3</v>
      </c>
      <c r="U23" s="126"/>
      <c r="V23" s="126"/>
      <c r="W23" s="126"/>
      <c r="X23" s="126">
        <v>1.6E-2</v>
      </c>
      <c r="Y23" s="126"/>
      <c r="Z23" s="126">
        <v>1E-3</v>
      </c>
      <c r="AA23" s="126"/>
      <c r="AB23" s="126"/>
      <c r="AC23" s="126"/>
      <c r="AD23" s="126"/>
      <c r="AE23" s="126">
        <v>5.1999999999999998E-3</v>
      </c>
      <c r="AF23" s="126"/>
      <c r="AG23" s="126"/>
      <c r="AH23" s="126"/>
      <c r="AI23" s="126">
        <v>1.9E-2</v>
      </c>
      <c r="AJ23" s="126">
        <v>5.2</v>
      </c>
      <c r="AK23" s="126"/>
      <c r="AL23" s="126"/>
      <c r="AM23" s="126"/>
      <c r="AN23" s="121"/>
      <c r="AO23" s="122">
        <f>SUM(C23:AN23)</f>
        <v>1191.5510000000004</v>
      </c>
      <c r="AP23" s="123">
        <f>AO23/$AO$26</f>
        <v>0.26736880416426767</v>
      </c>
      <c r="AQ23" s="123">
        <f t="shared" si="2"/>
        <v>7.6125990410817732E-2</v>
      </c>
    </row>
    <row r="24" spans="2:43" x14ac:dyDescent="0.2">
      <c r="B24" s="124" t="s">
        <v>64</v>
      </c>
      <c r="C24" s="125">
        <v>1.323</v>
      </c>
      <c r="D24" s="126"/>
      <c r="E24" s="126">
        <v>0.41699999999999998</v>
      </c>
      <c r="F24" s="126"/>
      <c r="G24" s="126"/>
      <c r="H24" s="126"/>
      <c r="I24" s="126"/>
      <c r="J24" s="126">
        <v>7.2839999999999998</v>
      </c>
      <c r="K24" s="126"/>
      <c r="L24" s="126">
        <v>1294.376</v>
      </c>
      <c r="M24" s="126">
        <v>0.13</v>
      </c>
      <c r="N24" s="126">
        <v>2E-3</v>
      </c>
      <c r="O24" s="126"/>
      <c r="P24" s="126"/>
      <c r="Q24" s="126"/>
      <c r="R24" s="126"/>
      <c r="S24" s="127">
        <v>0.43099999999999999</v>
      </c>
      <c r="T24" s="126"/>
      <c r="U24" s="126"/>
      <c r="V24" s="126"/>
      <c r="W24" s="126"/>
      <c r="X24" s="126"/>
      <c r="Y24" s="126"/>
      <c r="Z24" s="126">
        <v>5.0000000000000001E-3</v>
      </c>
      <c r="AA24" s="126"/>
      <c r="AB24" s="126"/>
      <c r="AC24" s="126"/>
      <c r="AD24" s="126"/>
      <c r="AE24" s="126"/>
      <c r="AF24" s="126"/>
      <c r="AG24" s="126">
        <v>0.01</v>
      </c>
      <c r="AH24" s="126">
        <v>1.294</v>
      </c>
      <c r="AI24" s="126"/>
      <c r="AJ24" s="126"/>
      <c r="AK24" s="126"/>
      <c r="AL24" s="126"/>
      <c r="AM24" s="126"/>
      <c r="AN24" s="121"/>
      <c r="AO24" s="122">
        <f>SUM(C24:AN24)</f>
        <v>1305.2720000000002</v>
      </c>
      <c r="AP24" s="123">
        <f>AO24/$AO$26</f>
        <v>0.29288634204419445</v>
      </c>
      <c r="AQ24" s="123">
        <f t="shared" si="2"/>
        <v>2.7672393187014505E-3</v>
      </c>
    </row>
    <row r="25" spans="2:43" x14ac:dyDescent="0.2">
      <c r="B25" s="128" t="s">
        <v>65</v>
      </c>
      <c r="C25" s="129">
        <v>0.73499999999999999</v>
      </c>
      <c r="D25" s="126"/>
      <c r="E25" s="126"/>
      <c r="F25" s="126"/>
      <c r="G25" s="126"/>
      <c r="H25" s="126"/>
      <c r="I25" s="126"/>
      <c r="J25" s="126"/>
      <c r="K25" s="126"/>
      <c r="L25" s="126">
        <v>4</v>
      </c>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1"/>
      <c r="AO25" s="122">
        <f>SUM(C25:AN25)</f>
        <v>4.7350000000000003</v>
      </c>
      <c r="AP25" s="123">
        <f>AO25/$AO$26</f>
        <v>1.0624734381640458E-3</v>
      </c>
      <c r="AQ25" s="123">
        <f t="shared" si="2"/>
        <v>0.15522703273495253</v>
      </c>
    </row>
    <row r="26" spans="2:43" x14ac:dyDescent="0.2">
      <c r="B26" s="112" t="s">
        <v>58</v>
      </c>
      <c r="C26" s="113">
        <f t="shared" ref="C26:AM26" si="3">SUM(C21:C25)</f>
        <v>2.4219999999999997</v>
      </c>
      <c r="D26" s="113">
        <f t="shared" si="3"/>
        <v>113.84</v>
      </c>
      <c r="E26" s="113">
        <f t="shared" si="3"/>
        <v>1.3979999999999999</v>
      </c>
      <c r="F26" s="113">
        <f t="shared" si="3"/>
        <v>0</v>
      </c>
      <c r="G26" s="113">
        <f t="shared" si="3"/>
        <v>0</v>
      </c>
      <c r="H26" s="113">
        <f t="shared" si="3"/>
        <v>0</v>
      </c>
      <c r="I26" s="113">
        <f t="shared" si="3"/>
        <v>5.1999999999999998E-2</v>
      </c>
      <c r="J26" s="130">
        <f t="shared" si="3"/>
        <v>1761.9860000000001</v>
      </c>
      <c r="K26" s="113">
        <f t="shared" si="3"/>
        <v>0</v>
      </c>
      <c r="L26" s="130">
        <f t="shared" si="3"/>
        <v>2450.5529999999999</v>
      </c>
      <c r="M26" s="113">
        <f t="shared" si="3"/>
        <v>0.19</v>
      </c>
      <c r="N26" s="113">
        <f t="shared" si="3"/>
        <v>5.0000000000000001E-3</v>
      </c>
      <c r="O26" s="113">
        <f t="shared" si="3"/>
        <v>0</v>
      </c>
      <c r="P26" s="113">
        <f t="shared" si="3"/>
        <v>0</v>
      </c>
      <c r="Q26" s="113">
        <f t="shared" si="3"/>
        <v>86.471000000000004</v>
      </c>
      <c r="R26" s="113">
        <f t="shared" si="3"/>
        <v>0</v>
      </c>
      <c r="S26" s="113">
        <f t="shared" si="3"/>
        <v>2.7949999999999999</v>
      </c>
      <c r="T26" s="113">
        <f t="shared" si="3"/>
        <v>6.7999999999999996E-3</v>
      </c>
      <c r="U26" s="113">
        <f t="shared" si="3"/>
        <v>0</v>
      </c>
      <c r="V26" s="113">
        <f t="shared" si="3"/>
        <v>0</v>
      </c>
      <c r="W26" s="113">
        <f t="shared" si="3"/>
        <v>0</v>
      </c>
      <c r="X26" s="113">
        <f t="shared" si="3"/>
        <v>1.6E-2</v>
      </c>
      <c r="Y26" s="113">
        <f t="shared" si="3"/>
        <v>0</v>
      </c>
      <c r="Z26" s="113">
        <f t="shared" si="3"/>
        <v>1.0999999999999999E-2</v>
      </c>
      <c r="AA26" s="113">
        <f t="shared" si="3"/>
        <v>0</v>
      </c>
      <c r="AB26" s="113">
        <f t="shared" si="3"/>
        <v>0</v>
      </c>
      <c r="AC26" s="113">
        <f t="shared" si="3"/>
        <v>0</v>
      </c>
      <c r="AD26" s="113">
        <f t="shared" si="3"/>
        <v>0</v>
      </c>
      <c r="AE26" s="113">
        <f t="shared" si="3"/>
        <v>8.199999999999999E-3</v>
      </c>
      <c r="AF26" s="113">
        <f t="shared" si="3"/>
        <v>7.4790000000000001</v>
      </c>
      <c r="AG26" s="113">
        <f t="shared" si="3"/>
        <v>0.01</v>
      </c>
      <c r="AH26" s="113">
        <f t="shared" si="3"/>
        <v>1.294</v>
      </c>
      <c r="AI26" s="113">
        <f t="shared" si="3"/>
        <v>1.9E-2</v>
      </c>
      <c r="AJ26" s="113">
        <f t="shared" si="3"/>
        <v>5.2</v>
      </c>
      <c r="AK26" s="113">
        <f t="shared" si="3"/>
        <v>5.5529999999999999</v>
      </c>
      <c r="AL26" s="113">
        <f t="shared" si="3"/>
        <v>1.9E-2</v>
      </c>
      <c r="AM26" s="113">
        <f t="shared" si="3"/>
        <v>0</v>
      </c>
      <c r="AN26" s="113"/>
      <c r="AO26" s="130">
        <f>SUM(AO21:AO25)</f>
        <v>4456.5820000000003</v>
      </c>
      <c r="AP26" s="131">
        <f>SUM(AP21:AP25)</f>
        <v>1.0000000000000002</v>
      </c>
      <c r="AQ26" s="131">
        <f t="shared" si="2"/>
        <v>3.5357141414653674E-2</v>
      </c>
    </row>
  </sheetData>
  <mergeCells count="4">
    <mergeCell ref="B2:F2"/>
    <mergeCell ref="C3:F3"/>
    <mergeCell ref="C4:F4"/>
    <mergeCell ref="C5:F5"/>
  </mergeCells>
  <pageMargins left="0.75" right="0.75" top="1" bottom="1"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0"/>
  <sheetViews>
    <sheetView showGridLines="0" zoomScaleNormal="100" workbookViewId="0">
      <selection activeCell="N21" sqref="N21"/>
    </sheetView>
  </sheetViews>
  <sheetFormatPr defaultRowHeight="12.75" x14ac:dyDescent="0.2"/>
  <cols>
    <col min="2" max="2" width="15.140625"/>
    <col min="3" max="3" width="32.140625"/>
    <col min="4" max="1025" width="8.85546875"/>
  </cols>
  <sheetData>
    <row r="2" spans="2:9" x14ac:dyDescent="0.2">
      <c r="B2" s="16" t="s">
        <v>0</v>
      </c>
      <c r="C2" s="17"/>
    </row>
    <row r="3" spans="2:9" x14ac:dyDescent="0.2">
      <c r="B3" s="19" t="s">
        <v>2</v>
      </c>
      <c r="C3" s="38" t="str">
        <f>Metrics!B3</f>
        <v>LondonGrid Tier 2</v>
      </c>
    </row>
    <row r="4" spans="2:9" x14ac:dyDescent="0.2">
      <c r="B4" s="19" t="s">
        <v>5</v>
      </c>
      <c r="C4" s="38" t="str">
        <f>Metrics!B4</f>
        <v>Q315</v>
      </c>
    </row>
    <row r="5" spans="2:9" x14ac:dyDescent="0.2">
      <c r="B5" s="23" t="s">
        <v>8</v>
      </c>
      <c r="C5" s="132" t="str">
        <f>Metrics!B5</f>
        <v>Duncan Rand</v>
      </c>
    </row>
    <row r="7" spans="2:9" x14ac:dyDescent="0.2">
      <c r="B7" s="48" t="s">
        <v>148</v>
      </c>
      <c r="C7" s="48"/>
    </row>
    <row r="8" spans="2:9" ht="13.5" customHeight="1" x14ac:dyDescent="0.2">
      <c r="B8" s="133"/>
      <c r="C8" s="134"/>
      <c r="D8" s="182" t="s">
        <v>149</v>
      </c>
      <c r="E8" s="182"/>
      <c r="F8" s="182"/>
      <c r="G8" s="183" t="s">
        <v>150</v>
      </c>
      <c r="H8" s="183"/>
      <c r="I8" s="183"/>
    </row>
    <row r="9" spans="2:9" x14ac:dyDescent="0.2">
      <c r="B9" s="77" t="s">
        <v>41</v>
      </c>
      <c r="C9" s="135" t="s">
        <v>151</v>
      </c>
      <c r="D9" s="136" t="s">
        <v>152</v>
      </c>
      <c r="E9" s="137" t="s">
        <v>153</v>
      </c>
      <c r="F9" s="138" t="s">
        <v>154</v>
      </c>
      <c r="G9" s="50" t="s">
        <v>152</v>
      </c>
      <c r="H9" s="137" t="s">
        <v>153</v>
      </c>
      <c r="I9" s="79" t="s">
        <v>154</v>
      </c>
    </row>
    <row r="10" spans="2:9" x14ac:dyDescent="0.2">
      <c r="B10" s="109"/>
      <c r="C10" s="139"/>
      <c r="D10" s="140"/>
      <c r="E10" s="141"/>
      <c r="F10" s="142"/>
      <c r="G10" s="143"/>
      <c r="H10" s="141"/>
      <c r="I10" s="144"/>
    </row>
    <row r="11" spans="2:9" x14ac:dyDescent="0.2">
      <c r="B11" s="145" t="str">
        <f>Resources!A11</f>
        <v>UKI-LT2-Brunel</v>
      </c>
      <c r="C11" s="146" t="s">
        <v>155</v>
      </c>
      <c r="D11" s="147">
        <v>0.7</v>
      </c>
      <c r="E11" s="148">
        <v>0.7</v>
      </c>
      <c r="F11" s="149">
        <v>0.7</v>
      </c>
      <c r="G11" s="150">
        <v>0.3</v>
      </c>
      <c r="H11" s="148">
        <v>0.3</v>
      </c>
      <c r="I11" s="151">
        <v>0.3</v>
      </c>
    </row>
    <row r="12" spans="2:9" x14ac:dyDescent="0.2">
      <c r="B12" s="111"/>
      <c r="C12" s="152" t="s">
        <v>156</v>
      </c>
      <c r="D12" s="153">
        <v>0.7</v>
      </c>
      <c r="E12" s="69">
        <v>0.7</v>
      </c>
      <c r="F12" s="38">
        <v>0.7</v>
      </c>
      <c r="G12" s="154">
        <v>0.15</v>
      </c>
      <c r="H12" s="69">
        <v>0.15</v>
      </c>
      <c r="I12" s="38">
        <v>0.15</v>
      </c>
    </row>
    <row r="13" spans="2:9" x14ac:dyDescent="0.2">
      <c r="B13" s="111"/>
      <c r="C13" s="152" t="s">
        <v>157</v>
      </c>
      <c r="D13" s="153"/>
      <c r="E13" s="69"/>
      <c r="F13" s="155"/>
      <c r="G13" s="154">
        <v>0.05</v>
      </c>
      <c r="H13" s="154">
        <v>0.05</v>
      </c>
      <c r="I13" s="38">
        <v>0.05</v>
      </c>
    </row>
    <row r="14" spans="2:9" x14ac:dyDescent="0.2">
      <c r="B14" s="111"/>
      <c r="C14" s="152" t="s">
        <v>158</v>
      </c>
      <c r="D14" s="153"/>
      <c r="E14" s="69"/>
      <c r="F14" s="155"/>
      <c r="G14" s="154">
        <v>0.05</v>
      </c>
      <c r="H14" s="154">
        <v>0.05</v>
      </c>
      <c r="I14" s="38">
        <v>0.05</v>
      </c>
    </row>
    <row r="15" spans="2:9" x14ac:dyDescent="0.2">
      <c r="B15" s="111"/>
      <c r="C15" s="152" t="s">
        <v>159</v>
      </c>
      <c r="D15" s="153"/>
      <c r="E15" s="69"/>
      <c r="F15" s="155"/>
      <c r="G15" s="154">
        <v>0.25</v>
      </c>
      <c r="H15" s="154">
        <v>0.25</v>
      </c>
      <c r="I15" s="38">
        <v>0.25</v>
      </c>
    </row>
    <row r="16" spans="2:9" x14ac:dyDescent="0.2">
      <c r="B16" s="111" t="str">
        <f>Resources!A12</f>
        <v>UKI-LT2-IC-HEP</v>
      </c>
      <c r="C16" s="152" t="s">
        <v>160</v>
      </c>
      <c r="D16" s="156">
        <v>1</v>
      </c>
      <c r="E16" s="66">
        <v>1</v>
      </c>
      <c r="F16" s="157">
        <v>1</v>
      </c>
      <c r="G16" s="158"/>
      <c r="H16" s="66"/>
      <c r="I16" s="159"/>
    </row>
    <row r="17" spans="2:9" x14ac:dyDescent="0.2">
      <c r="B17" s="111"/>
      <c r="C17" s="152" t="s">
        <v>161</v>
      </c>
      <c r="D17" s="156">
        <v>1</v>
      </c>
      <c r="E17" s="66">
        <v>1</v>
      </c>
      <c r="F17" s="157">
        <v>1</v>
      </c>
      <c r="G17" s="158"/>
      <c r="H17" s="66"/>
      <c r="I17" s="159"/>
    </row>
    <row r="18" spans="2:9" x14ac:dyDescent="0.2">
      <c r="B18" s="111"/>
      <c r="C18" s="160" t="s">
        <v>162</v>
      </c>
      <c r="D18" s="156"/>
      <c r="E18" s="66"/>
      <c r="F18" s="157"/>
      <c r="G18" s="158">
        <v>1</v>
      </c>
      <c r="H18" s="66">
        <v>1</v>
      </c>
      <c r="I18" s="159">
        <v>1</v>
      </c>
    </row>
    <row r="19" spans="2:9" x14ac:dyDescent="0.2">
      <c r="B19" s="111"/>
      <c r="C19" s="152" t="s">
        <v>9</v>
      </c>
      <c r="D19" s="156">
        <v>1</v>
      </c>
      <c r="E19" s="66">
        <v>1</v>
      </c>
      <c r="F19" s="157">
        <v>1</v>
      </c>
      <c r="G19" s="158"/>
      <c r="H19" s="66"/>
      <c r="I19" s="159"/>
    </row>
    <row r="20" spans="2:9" x14ac:dyDescent="0.2">
      <c r="B20" s="111"/>
      <c r="C20" s="152" t="s">
        <v>163</v>
      </c>
      <c r="D20" s="156"/>
      <c r="E20" s="66"/>
      <c r="F20" s="157"/>
      <c r="G20" s="158">
        <v>0.2</v>
      </c>
      <c r="H20" s="66">
        <v>0.2</v>
      </c>
      <c r="I20" s="159">
        <v>0.2</v>
      </c>
    </row>
    <row r="21" spans="2:9" x14ac:dyDescent="0.2">
      <c r="B21" s="111" t="str">
        <f>Resources!A13</f>
        <v>UKI-LT2-QMUL</v>
      </c>
      <c r="C21" s="152" t="s">
        <v>164</v>
      </c>
      <c r="D21" s="156">
        <v>1</v>
      </c>
      <c r="E21" s="66">
        <v>1</v>
      </c>
      <c r="F21" s="157">
        <v>1</v>
      </c>
      <c r="G21" s="158"/>
      <c r="H21" s="66"/>
      <c r="I21" s="159"/>
    </row>
    <row r="22" spans="2:9" x14ac:dyDescent="0.2">
      <c r="B22" s="111"/>
      <c r="C22" s="152" t="s">
        <v>165</v>
      </c>
      <c r="D22" s="156">
        <v>1</v>
      </c>
      <c r="E22" s="66">
        <v>1</v>
      </c>
      <c r="F22" s="157">
        <v>1</v>
      </c>
      <c r="G22" s="158"/>
      <c r="H22" s="66"/>
      <c r="I22" s="159"/>
    </row>
    <row r="23" spans="2:9" x14ac:dyDescent="0.2">
      <c r="B23" s="111"/>
      <c r="C23" s="152" t="s">
        <v>166</v>
      </c>
      <c r="D23" s="156"/>
      <c r="E23" s="66"/>
      <c r="F23" s="157"/>
      <c r="G23" s="158">
        <v>0.1</v>
      </c>
      <c r="H23" s="66">
        <v>0.1</v>
      </c>
      <c r="I23" s="159">
        <v>0.1</v>
      </c>
    </row>
    <row r="24" spans="2:9" x14ac:dyDescent="0.2">
      <c r="B24" s="111" t="str">
        <f>Resources!A14</f>
        <v>UKI-LT2-RHUL</v>
      </c>
      <c r="C24" s="152" t="s">
        <v>167</v>
      </c>
      <c r="D24" s="156">
        <v>1</v>
      </c>
      <c r="E24" s="66">
        <v>1</v>
      </c>
      <c r="F24" s="157">
        <v>1</v>
      </c>
      <c r="G24" s="158"/>
      <c r="H24" s="66"/>
      <c r="I24" s="159"/>
    </row>
    <row r="25" spans="2:9" x14ac:dyDescent="0.2">
      <c r="B25" s="111"/>
      <c r="C25" s="152" t="s">
        <v>168</v>
      </c>
      <c r="D25" s="153"/>
      <c r="E25" s="69"/>
      <c r="F25" s="155"/>
      <c r="G25" s="154">
        <v>0.1</v>
      </c>
      <c r="H25" s="69">
        <v>0.1</v>
      </c>
      <c r="I25" s="38">
        <v>0.1</v>
      </c>
    </row>
    <row r="26" spans="2:9" x14ac:dyDescent="0.2">
      <c r="B26" s="111" t="str">
        <f>Resources!A15</f>
        <v>UKI-LT2-UCL-HEP</v>
      </c>
      <c r="C26" s="152" t="s">
        <v>169</v>
      </c>
      <c r="D26" s="153"/>
      <c r="E26" s="69"/>
      <c r="F26" s="155"/>
      <c r="G26" s="154">
        <v>0.05</v>
      </c>
      <c r="H26" s="69">
        <v>0.05</v>
      </c>
      <c r="I26" s="38">
        <v>0.05</v>
      </c>
    </row>
    <row r="27" spans="2:9" x14ac:dyDescent="0.2">
      <c r="B27" s="161" t="s">
        <v>58</v>
      </c>
      <c r="C27" s="162"/>
      <c r="D27" s="113">
        <f t="shared" ref="D27:I27" si="0">SUM(D10:D26)</f>
        <v>7.4</v>
      </c>
      <c r="E27" s="163">
        <f t="shared" si="0"/>
        <v>7.4</v>
      </c>
      <c r="F27" s="164">
        <f t="shared" si="0"/>
        <v>7.4</v>
      </c>
      <c r="G27" s="113">
        <f t="shared" si="0"/>
        <v>2.2499999999999996</v>
      </c>
      <c r="H27" s="163">
        <f t="shared" si="0"/>
        <v>2.2499999999999996</v>
      </c>
      <c r="I27" s="164">
        <f t="shared" si="0"/>
        <v>2.2499999999999996</v>
      </c>
    </row>
    <row r="30" spans="2:9" ht="13.5" customHeight="1" x14ac:dyDescent="0.2"/>
  </sheetData>
  <mergeCells count="2">
    <mergeCell ref="D8:F8"/>
    <mergeCell ref="G8:I8"/>
  </mergeCells>
  <pageMargins left="0.75" right="0.75" top="1" bottom="1"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77"/>
  <sheetViews>
    <sheetView showGridLines="0" topLeftCell="A7" zoomScaleNormal="100" workbookViewId="0">
      <selection activeCell="C11" sqref="C11"/>
    </sheetView>
  </sheetViews>
  <sheetFormatPr defaultRowHeight="12.75" x14ac:dyDescent="0.2"/>
  <cols>
    <col min="2" max="2" width="16.7109375"/>
    <col min="3" max="3" width="22.85546875"/>
    <col min="4" max="10" width="8.85546875"/>
    <col min="11" max="11" width="13.42578125"/>
    <col min="12" max="12" width="8.85546875"/>
    <col min="13" max="13" width="44.85546875"/>
    <col min="14" max="1025" width="8.85546875"/>
  </cols>
  <sheetData>
    <row r="2" spans="2:12" x14ac:dyDescent="0.2">
      <c r="B2" s="165" t="s">
        <v>170</v>
      </c>
      <c r="C2" s="166"/>
    </row>
    <row r="3" spans="2:12" x14ac:dyDescent="0.2">
      <c r="B3" s="167" t="s">
        <v>171</v>
      </c>
      <c r="C3" s="151" t="str">
        <f>Metrics!B3</f>
        <v>LondonGrid Tier 2</v>
      </c>
    </row>
    <row r="4" spans="2:12" x14ac:dyDescent="0.2">
      <c r="B4" s="19" t="s">
        <v>5</v>
      </c>
      <c r="C4" s="38" t="str">
        <f>Metrics!B4</f>
        <v>Q315</v>
      </c>
    </row>
    <row r="5" spans="2:12" x14ac:dyDescent="0.2">
      <c r="B5" s="23" t="s">
        <v>8</v>
      </c>
      <c r="C5" s="132" t="str">
        <f>Metrics!B5</f>
        <v>Duncan Rand</v>
      </c>
    </row>
    <row r="7" spans="2:12" x14ac:dyDescent="0.2">
      <c r="B7" s="48" t="s">
        <v>172</v>
      </c>
    </row>
    <row r="8" spans="2:12" ht="16.5" customHeight="1" x14ac:dyDescent="0.2">
      <c r="B8" s="168" t="s">
        <v>173</v>
      </c>
      <c r="C8" s="184" t="s">
        <v>174</v>
      </c>
      <c r="D8" s="184"/>
      <c r="E8" s="184"/>
      <c r="F8" s="184"/>
      <c r="G8" s="184"/>
      <c r="H8" s="185" t="s">
        <v>175</v>
      </c>
      <c r="I8" s="185"/>
      <c r="J8" s="185"/>
      <c r="K8" s="185"/>
      <c r="L8" s="185"/>
    </row>
    <row r="9" spans="2:12" ht="70.900000000000006" customHeight="1" x14ac:dyDescent="0.2">
      <c r="B9" s="169" t="str">
        <f>Resources!A11</f>
        <v>UKI-LT2-Brunel</v>
      </c>
      <c r="C9" s="186"/>
      <c r="D9" s="186"/>
      <c r="E9" s="186"/>
      <c r="F9" s="186"/>
      <c r="G9" s="186"/>
      <c r="H9" s="187"/>
      <c r="I9" s="187"/>
      <c r="J9" s="187"/>
      <c r="K9" s="187"/>
      <c r="L9" s="187"/>
    </row>
    <row r="10" spans="2:12" ht="70.150000000000006" customHeight="1" x14ac:dyDescent="0.2">
      <c r="B10" s="170" t="str">
        <f>Resources!A12</f>
        <v>UKI-LT2-IC-HEP</v>
      </c>
      <c r="C10" s="188" t="s">
        <v>176</v>
      </c>
      <c r="D10" s="188"/>
      <c r="E10" s="188"/>
      <c r="F10" s="188"/>
      <c r="G10" s="188"/>
      <c r="H10" s="189"/>
      <c r="I10" s="189"/>
      <c r="J10" s="189"/>
      <c r="K10" s="189"/>
      <c r="L10" s="189"/>
    </row>
    <row r="11" spans="2:12" ht="322.35000000000002" customHeight="1" x14ac:dyDescent="0.2">
      <c r="B11" s="170" t="str">
        <f>Resources!A13</f>
        <v>UKI-LT2-QMUL</v>
      </c>
      <c r="C11" s="188" t="s">
        <v>177</v>
      </c>
      <c r="D11" s="188"/>
      <c r="E11" s="188"/>
      <c r="F11" s="188"/>
      <c r="G11" s="188"/>
      <c r="H11" s="189"/>
      <c r="I11" s="189"/>
      <c r="J11" s="189"/>
      <c r="K11" s="189"/>
      <c r="L11" s="189"/>
    </row>
    <row r="12" spans="2:12" ht="44.85" customHeight="1" x14ac:dyDescent="0.2">
      <c r="B12" s="170" t="str">
        <f>Resources!A14</f>
        <v>UKI-LT2-RHUL</v>
      </c>
      <c r="C12" s="188" t="s">
        <v>178</v>
      </c>
      <c r="D12" s="188"/>
      <c r="E12" s="188"/>
      <c r="F12" s="188"/>
      <c r="G12" s="188"/>
      <c r="H12" s="189"/>
      <c r="I12" s="189"/>
      <c r="J12" s="189"/>
      <c r="K12" s="189"/>
      <c r="L12" s="189"/>
    </row>
    <row r="13" spans="2:12" ht="99" customHeight="1" x14ac:dyDescent="0.2">
      <c r="B13" s="171" t="str">
        <f>Resources!A15</f>
        <v>UKI-LT2-UCL-HEP</v>
      </c>
      <c r="C13" s="190" t="s">
        <v>179</v>
      </c>
      <c r="D13" s="190"/>
      <c r="E13" s="190"/>
      <c r="F13" s="190"/>
      <c r="G13" s="190"/>
      <c r="H13" s="191"/>
      <c r="I13" s="191"/>
      <c r="J13" s="191"/>
      <c r="K13" s="191"/>
      <c r="L13" s="191"/>
    </row>
    <row r="14" spans="2:12" x14ac:dyDescent="0.2">
      <c r="B14" t="s">
        <v>180</v>
      </c>
    </row>
    <row r="16" spans="2:12" x14ac:dyDescent="0.2">
      <c r="B16" s="48" t="s">
        <v>181</v>
      </c>
    </row>
    <row r="17" spans="2:13" x14ac:dyDescent="0.2">
      <c r="B17" s="192" t="s">
        <v>182</v>
      </c>
      <c r="C17" s="192"/>
      <c r="D17" s="192"/>
      <c r="E17" s="192"/>
      <c r="F17" s="192"/>
      <c r="G17" s="193" t="s">
        <v>183</v>
      </c>
      <c r="H17" s="193"/>
      <c r="I17" s="193"/>
      <c r="J17" s="193"/>
      <c r="K17" s="193"/>
    </row>
    <row r="18" spans="2:13" ht="31.5" customHeight="1" x14ac:dyDescent="0.2">
      <c r="B18" s="194" t="s">
        <v>184</v>
      </c>
      <c r="C18" s="194"/>
      <c r="D18" s="194"/>
      <c r="E18" s="194"/>
      <c r="F18" s="194"/>
      <c r="G18" s="195" t="s">
        <v>185</v>
      </c>
      <c r="H18" s="195"/>
      <c r="I18" s="195"/>
      <c r="J18" s="195"/>
      <c r="K18" s="195"/>
    </row>
    <row r="19" spans="2:13" ht="64.5" customHeight="1" x14ac:dyDescent="0.2">
      <c r="B19" s="196"/>
      <c r="C19" s="196"/>
      <c r="D19" s="196"/>
      <c r="E19" s="196"/>
      <c r="F19" s="196"/>
      <c r="G19" s="197"/>
      <c r="H19" s="197"/>
      <c r="I19" s="197"/>
      <c r="J19" s="197"/>
      <c r="K19" s="197"/>
    </row>
    <row r="20" spans="2:13" ht="15" customHeight="1" x14ac:dyDescent="0.2">
      <c r="B20" s="172"/>
      <c r="C20" s="172"/>
      <c r="D20" s="172"/>
      <c r="E20" s="172"/>
      <c r="F20" s="172"/>
      <c r="G20" s="172"/>
      <c r="H20" s="172"/>
      <c r="I20" s="172"/>
      <c r="J20" s="172"/>
      <c r="K20" s="172"/>
    </row>
    <row r="22" spans="2:13" ht="12.75" customHeight="1" x14ac:dyDescent="0.2">
      <c r="B22" s="48" t="s">
        <v>186</v>
      </c>
    </row>
    <row r="23" spans="2:13" x14ac:dyDescent="0.2">
      <c r="B23" s="192" t="s">
        <v>182</v>
      </c>
      <c r="C23" s="192"/>
      <c r="D23" s="192"/>
      <c r="E23" s="192"/>
      <c r="F23" s="192"/>
      <c r="G23" s="193" t="s">
        <v>183</v>
      </c>
      <c r="H23" s="193"/>
      <c r="I23" s="193"/>
      <c r="J23" s="193"/>
      <c r="K23" s="193"/>
    </row>
    <row r="24" spans="2:13" ht="62.25" customHeight="1" x14ac:dyDescent="0.2">
      <c r="B24" s="194" t="s">
        <v>187</v>
      </c>
      <c r="C24" s="194"/>
      <c r="D24" s="194"/>
      <c r="E24" s="194"/>
      <c r="F24" s="194"/>
      <c r="G24" s="195" t="s">
        <v>188</v>
      </c>
      <c r="H24" s="195"/>
      <c r="I24" s="195"/>
      <c r="J24" s="195"/>
      <c r="K24" s="195"/>
    </row>
    <row r="25" spans="2:13" ht="62.25" customHeight="1" x14ac:dyDescent="0.2">
      <c r="B25" s="198"/>
      <c r="C25" s="198"/>
      <c r="D25" s="198"/>
      <c r="E25" s="198"/>
      <c r="F25" s="198"/>
      <c r="G25" s="199"/>
      <c r="H25" s="199"/>
      <c r="I25" s="199"/>
      <c r="J25" s="199"/>
      <c r="K25" s="199"/>
    </row>
    <row r="26" spans="2:13" ht="62.25" customHeight="1" x14ac:dyDescent="0.2">
      <c r="B26" s="198"/>
      <c r="C26" s="198"/>
      <c r="D26" s="198"/>
      <c r="E26" s="198"/>
      <c r="F26" s="198"/>
      <c r="G26" s="199"/>
      <c r="H26" s="199"/>
      <c r="I26" s="199"/>
      <c r="J26" s="199"/>
      <c r="K26" s="199"/>
    </row>
    <row r="27" spans="2:13" ht="15" customHeight="1" x14ac:dyDescent="0.2">
      <c r="B27" s="196"/>
      <c r="C27" s="196"/>
      <c r="D27" s="196"/>
      <c r="E27" s="196"/>
      <c r="F27" s="196"/>
      <c r="G27" s="197"/>
      <c r="H27" s="197"/>
      <c r="I27" s="197"/>
      <c r="J27" s="197"/>
      <c r="K27" s="197"/>
    </row>
    <row r="28" spans="2:13" ht="25.5" customHeight="1" x14ac:dyDescent="0.2">
      <c r="B28" s="200"/>
      <c r="C28" s="200"/>
      <c r="D28" s="200"/>
      <c r="E28" s="200"/>
      <c r="F28" s="200"/>
      <c r="G28" s="200"/>
      <c r="H28" s="200"/>
      <c r="I28" s="200"/>
      <c r="J28" s="200"/>
      <c r="K28" s="200"/>
    </row>
    <row r="29" spans="2:13" ht="25.5" customHeight="1" x14ac:dyDescent="0.2">
      <c r="B29" s="172"/>
      <c r="C29" s="173"/>
      <c r="D29" s="173"/>
      <c r="E29" s="173"/>
      <c r="F29" s="173"/>
      <c r="G29" s="172"/>
      <c r="H29" s="173"/>
      <c r="I29" s="173"/>
      <c r="J29" s="173"/>
      <c r="K29" s="173"/>
    </row>
    <row r="31" spans="2:13" x14ac:dyDescent="0.2">
      <c r="B31" s="48" t="s">
        <v>189</v>
      </c>
    </row>
    <row r="32" spans="2:13" x14ac:dyDescent="0.2">
      <c r="B32" s="192" t="s">
        <v>190</v>
      </c>
      <c r="C32" s="192"/>
      <c r="D32" s="192"/>
      <c r="E32" s="192"/>
      <c r="F32" s="192"/>
      <c r="G32" s="201" t="s">
        <v>191</v>
      </c>
      <c r="H32" s="201"/>
      <c r="I32" s="202" t="s">
        <v>192</v>
      </c>
      <c r="J32" s="202"/>
      <c r="K32" s="202"/>
      <c r="L32" s="202"/>
      <c r="M32" s="202"/>
    </row>
    <row r="33" spans="2:13" ht="41.25" customHeight="1" x14ac:dyDescent="0.2">
      <c r="B33" s="203"/>
      <c r="C33" s="203"/>
      <c r="D33" s="203"/>
      <c r="E33" s="203"/>
      <c r="F33" s="203"/>
      <c r="G33" s="204"/>
      <c r="H33" s="204"/>
      <c r="I33" s="205"/>
      <c r="J33" s="205"/>
      <c r="K33" s="205"/>
      <c r="L33" s="205"/>
      <c r="M33" s="205"/>
    </row>
    <row r="34" spans="2:13" ht="39" customHeight="1" x14ac:dyDescent="0.2">
      <c r="B34" s="203"/>
      <c r="C34" s="203"/>
      <c r="D34" s="203"/>
      <c r="E34" s="203"/>
      <c r="F34" s="203"/>
      <c r="G34" s="206"/>
      <c r="H34" s="206"/>
      <c r="I34" s="207"/>
      <c r="J34" s="207"/>
      <c r="K34" s="207"/>
      <c r="L34" s="207"/>
      <c r="M34" s="207"/>
    </row>
    <row r="35" spans="2:13" ht="30.75" customHeight="1" x14ac:dyDescent="0.2">
      <c r="B35" s="203"/>
      <c r="C35" s="203"/>
      <c r="D35" s="203"/>
      <c r="E35" s="203"/>
      <c r="F35" s="203"/>
      <c r="G35" s="208"/>
      <c r="H35" s="208"/>
      <c r="I35" s="207"/>
      <c r="J35" s="207"/>
      <c r="K35" s="207"/>
      <c r="L35" s="207"/>
      <c r="M35" s="207"/>
    </row>
    <row r="36" spans="2:13" ht="28.5" customHeight="1" x14ac:dyDescent="0.2">
      <c r="B36" s="203"/>
      <c r="C36" s="203"/>
      <c r="D36" s="203"/>
      <c r="E36" s="203"/>
      <c r="F36" s="203"/>
      <c r="G36" s="208"/>
      <c r="H36" s="208"/>
      <c r="I36" s="207"/>
      <c r="J36" s="207"/>
      <c r="K36" s="207"/>
      <c r="L36" s="207"/>
      <c r="M36" s="207"/>
    </row>
    <row r="37" spans="2:13" ht="25.5" customHeight="1" x14ac:dyDescent="0.2">
      <c r="B37" s="203"/>
      <c r="C37" s="203"/>
      <c r="D37" s="203"/>
      <c r="E37" s="203"/>
      <c r="F37" s="203"/>
      <c r="G37" s="208"/>
      <c r="H37" s="208"/>
      <c r="I37" s="207"/>
      <c r="J37" s="207"/>
      <c r="K37" s="207"/>
      <c r="L37" s="207"/>
      <c r="M37" s="207"/>
    </row>
    <row r="38" spans="2:13" x14ac:dyDescent="0.2">
      <c r="B38" s="203"/>
      <c r="C38" s="203"/>
      <c r="D38" s="203"/>
      <c r="E38" s="203"/>
      <c r="F38" s="203"/>
      <c r="G38" s="208"/>
      <c r="H38" s="208"/>
      <c r="I38" s="207"/>
      <c r="J38" s="207"/>
      <c r="K38" s="207"/>
      <c r="L38" s="207"/>
      <c r="M38" s="207"/>
    </row>
    <row r="39" spans="2:13" x14ac:dyDescent="0.2">
      <c r="B39" s="209"/>
      <c r="C39" s="209"/>
      <c r="D39" s="209"/>
      <c r="E39" s="209"/>
      <c r="F39" s="209"/>
      <c r="G39" s="210"/>
      <c r="H39" s="210"/>
      <c r="I39" s="181"/>
      <c r="J39" s="181"/>
      <c r="K39" s="181"/>
      <c r="L39" s="181"/>
      <c r="M39" s="181"/>
    </row>
    <row r="40" spans="2:13" x14ac:dyDescent="0.2">
      <c r="B40" s="173"/>
      <c r="C40" s="173"/>
      <c r="D40" s="173"/>
      <c r="E40" s="173"/>
      <c r="F40" s="173"/>
      <c r="G40" s="174"/>
      <c r="H40" s="173"/>
    </row>
    <row r="41" spans="2:13" x14ac:dyDescent="0.2">
      <c r="B41" s="48" t="s">
        <v>193</v>
      </c>
    </row>
    <row r="42" spans="2:13" x14ac:dyDescent="0.2">
      <c r="B42" s="192" t="s">
        <v>190</v>
      </c>
      <c r="C42" s="192"/>
      <c r="D42" s="192"/>
      <c r="E42" s="192"/>
      <c r="F42" s="192"/>
      <c r="G42" s="201" t="s">
        <v>191</v>
      </c>
      <c r="H42" s="201"/>
      <c r="I42" s="202" t="s">
        <v>192</v>
      </c>
      <c r="J42" s="202"/>
      <c r="K42" s="202"/>
      <c r="L42" s="202"/>
      <c r="M42" s="202"/>
    </row>
    <row r="43" spans="2:13" ht="26.25" customHeight="1" x14ac:dyDescent="0.2">
      <c r="B43" s="203"/>
      <c r="C43" s="203"/>
      <c r="D43" s="203"/>
      <c r="E43" s="203"/>
      <c r="F43" s="203"/>
      <c r="G43" s="204"/>
      <c r="H43" s="204"/>
      <c r="I43" s="195"/>
      <c r="J43" s="195"/>
      <c r="K43" s="195"/>
      <c r="L43" s="195"/>
      <c r="M43" s="195"/>
    </row>
    <row r="44" spans="2:13" x14ac:dyDescent="0.2">
      <c r="B44" s="203"/>
      <c r="C44" s="203"/>
      <c r="D44" s="203"/>
      <c r="E44" s="203"/>
      <c r="F44" s="203"/>
      <c r="G44" s="206"/>
      <c r="H44" s="206"/>
      <c r="I44" s="207"/>
      <c r="J44" s="207"/>
      <c r="K44" s="207"/>
      <c r="L44" s="207"/>
      <c r="M44" s="207"/>
    </row>
    <row r="45" spans="2:13" x14ac:dyDescent="0.2">
      <c r="B45" s="203"/>
      <c r="C45" s="203"/>
      <c r="D45" s="203"/>
      <c r="E45" s="203"/>
      <c r="F45" s="203"/>
      <c r="G45" s="208"/>
      <c r="H45" s="208"/>
      <c r="I45" s="207"/>
      <c r="J45" s="207"/>
      <c r="K45" s="207"/>
      <c r="L45" s="207"/>
      <c r="M45" s="207"/>
    </row>
    <row r="46" spans="2:13" x14ac:dyDescent="0.2">
      <c r="B46" s="203"/>
      <c r="C46" s="203"/>
      <c r="D46" s="203"/>
      <c r="E46" s="203"/>
      <c r="F46" s="203"/>
      <c r="G46" s="208"/>
      <c r="H46" s="208"/>
      <c r="I46" s="207"/>
      <c r="J46" s="207"/>
      <c r="K46" s="207"/>
      <c r="L46" s="207"/>
      <c r="M46" s="207"/>
    </row>
    <row r="47" spans="2:13" x14ac:dyDescent="0.2">
      <c r="B47" s="209"/>
      <c r="C47" s="209"/>
      <c r="D47" s="209"/>
      <c r="E47" s="209"/>
      <c r="F47" s="209"/>
      <c r="G47" s="210"/>
      <c r="H47" s="210"/>
      <c r="I47" s="211"/>
      <c r="J47" s="211"/>
      <c r="K47" s="211"/>
      <c r="L47" s="211"/>
      <c r="M47" s="211"/>
    </row>
    <row r="49" spans="2:13" x14ac:dyDescent="0.2">
      <c r="B49" s="48"/>
    </row>
    <row r="50" spans="2:13" x14ac:dyDescent="0.2">
      <c r="B50" s="48" t="s">
        <v>194</v>
      </c>
    </row>
    <row r="51" spans="2:13" x14ac:dyDescent="0.2">
      <c r="B51" s="192" t="s">
        <v>195</v>
      </c>
      <c r="C51" s="192"/>
      <c r="D51" s="192"/>
      <c r="E51" s="192"/>
      <c r="F51" s="192"/>
      <c r="G51" s="201" t="s">
        <v>196</v>
      </c>
      <c r="H51" s="201"/>
      <c r="I51" s="202" t="s">
        <v>197</v>
      </c>
      <c r="J51" s="202"/>
      <c r="K51" s="202"/>
      <c r="L51" s="202"/>
      <c r="M51" s="202"/>
    </row>
    <row r="52" spans="2:13" ht="12.95" customHeight="1" x14ac:dyDescent="0.2">
      <c r="B52" s="212" t="s">
        <v>198</v>
      </c>
      <c r="C52" s="212"/>
      <c r="D52" s="212"/>
      <c r="E52" s="212"/>
      <c r="F52" s="212"/>
      <c r="G52" s="213"/>
      <c r="H52" s="213"/>
      <c r="I52" s="214" t="s">
        <v>199</v>
      </c>
      <c r="J52" s="214"/>
      <c r="K52" s="214"/>
      <c r="L52" s="214"/>
      <c r="M52" s="214"/>
    </row>
    <row r="53" spans="2:13" x14ac:dyDescent="0.2">
      <c r="B53" s="215"/>
      <c r="C53" s="215"/>
      <c r="D53" s="215"/>
      <c r="E53" s="215"/>
      <c r="F53" s="215"/>
      <c r="G53" s="216"/>
      <c r="H53" s="216"/>
      <c r="I53" s="217"/>
      <c r="J53" s="217"/>
      <c r="K53" s="217"/>
      <c r="L53" s="217"/>
      <c r="M53" s="217"/>
    </row>
    <row r="54" spans="2:13" x14ac:dyDescent="0.2">
      <c r="B54" s="192" t="s">
        <v>200</v>
      </c>
      <c r="C54" s="192"/>
      <c r="D54" s="192"/>
      <c r="E54" s="192"/>
      <c r="F54" s="192"/>
      <c r="G54" s="201" t="s">
        <v>196</v>
      </c>
      <c r="H54" s="201"/>
      <c r="I54" s="202" t="s">
        <v>197</v>
      </c>
      <c r="J54" s="202"/>
      <c r="K54" s="202"/>
      <c r="L54" s="202"/>
      <c r="M54" s="202"/>
    </row>
    <row r="55" spans="2:13" x14ac:dyDescent="0.2">
      <c r="B55" s="218"/>
      <c r="C55" s="218"/>
      <c r="D55" s="218"/>
      <c r="E55" s="218"/>
      <c r="F55" s="218"/>
      <c r="G55" s="208"/>
      <c r="H55" s="208"/>
      <c r="I55" s="207"/>
      <c r="J55" s="207"/>
      <c r="K55" s="207"/>
      <c r="L55" s="207"/>
      <c r="M55" s="207"/>
    </row>
    <row r="56" spans="2:13" x14ac:dyDescent="0.2">
      <c r="B56" s="215"/>
      <c r="C56" s="215"/>
      <c r="D56" s="215"/>
      <c r="E56" s="215"/>
      <c r="F56" s="215"/>
      <c r="G56" s="210"/>
      <c r="H56" s="210"/>
      <c r="I56" s="211"/>
      <c r="J56" s="211"/>
      <c r="K56" s="211"/>
      <c r="L56" s="211"/>
      <c r="M56" s="211"/>
    </row>
    <row r="57" spans="2:13" x14ac:dyDescent="0.2">
      <c r="B57" s="192" t="s">
        <v>201</v>
      </c>
      <c r="C57" s="192"/>
      <c r="D57" s="192"/>
      <c r="E57" s="192"/>
      <c r="F57" s="192"/>
      <c r="G57" s="201" t="s">
        <v>196</v>
      </c>
      <c r="H57" s="201"/>
      <c r="I57" s="202" t="s">
        <v>197</v>
      </c>
      <c r="J57" s="202"/>
      <c r="K57" s="202"/>
      <c r="L57" s="202"/>
      <c r="M57" s="202"/>
    </row>
    <row r="58" spans="2:13" x14ac:dyDescent="0.2">
      <c r="B58" s="218"/>
      <c r="C58" s="218"/>
      <c r="D58" s="218"/>
      <c r="E58" s="218"/>
      <c r="F58" s="218"/>
      <c r="G58" s="208"/>
      <c r="H58" s="208"/>
      <c r="I58" s="207"/>
      <c r="J58" s="207"/>
      <c r="K58" s="207"/>
      <c r="L58" s="207"/>
      <c r="M58" s="207"/>
    </row>
    <row r="59" spans="2:13" x14ac:dyDescent="0.2">
      <c r="B59" s="215"/>
      <c r="C59" s="215"/>
      <c r="D59" s="215"/>
      <c r="E59" s="215"/>
      <c r="F59" s="215"/>
      <c r="G59" s="210"/>
      <c r="H59" s="210"/>
      <c r="I59" s="211"/>
      <c r="J59" s="211"/>
      <c r="K59" s="211"/>
      <c r="L59" s="211"/>
      <c r="M59" s="211"/>
    </row>
    <row r="60" spans="2:13" x14ac:dyDescent="0.2">
      <c r="B60" s="192" t="s">
        <v>202</v>
      </c>
      <c r="C60" s="192"/>
      <c r="D60" s="192"/>
      <c r="E60" s="192"/>
      <c r="F60" s="192"/>
      <c r="G60" s="201" t="s">
        <v>196</v>
      </c>
      <c r="H60" s="201"/>
      <c r="I60" s="202" t="s">
        <v>197</v>
      </c>
      <c r="J60" s="202"/>
      <c r="K60" s="202"/>
      <c r="L60" s="202"/>
      <c r="M60" s="202"/>
    </row>
    <row r="61" spans="2:13" x14ac:dyDescent="0.2">
      <c r="B61" s="218"/>
      <c r="C61" s="218"/>
      <c r="D61" s="218"/>
      <c r="E61" s="218"/>
      <c r="F61" s="218"/>
      <c r="G61" s="208"/>
      <c r="H61" s="208"/>
      <c r="I61" s="207"/>
      <c r="J61" s="207"/>
      <c r="K61" s="207"/>
      <c r="L61" s="207"/>
      <c r="M61" s="207"/>
    </row>
    <row r="62" spans="2:13" x14ac:dyDescent="0.2">
      <c r="B62" s="215"/>
      <c r="C62" s="215"/>
      <c r="D62" s="215"/>
      <c r="E62" s="215"/>
      <c r="F62" s="215"/>
      <c r="G62" s="210"/>
      <c r="H62" s="210"/>
      <c r="I62" s="211"/>
      <c r="J62" s="211"/>
      <c r="K62" s="211"/>
      <c r="L62" s="211"/>
      <c r="M62" s="211"/>
    </row>
    <row r="63" spans="2:13" x14ac:dyDescent="0.2">
      <c r="B63" s="192" t="s">
        <v>203</v>
      </c>
      <c r="C63" s="192"/>
      <c r="D63" s="192"/>
      <c r="E63" s="192"/>
      <c r="F63" s="192"/>
      <c r="G63" s="201" t="s">
        <v>196</v>
      </c>
      <c r="H63" s="201"/>
      <c r="I63" s="202" t="s">
        <v>197</v>
      </c>
      <c r="J63" s="202"/>
      <c r="K63" s="202"/>
      <c r="L63" s="202"/>
      <c r="M63" s="202"/>
    </row>
    <row r="64" spans="2:13" x14ac:dyDescent="0.2">
      <c r="B64" s="218"/>
      <c r="C64" s="218"/>
      <c r="D64" s="218"/>
      <c r="E64" s="218"/>
      <c r="F64" s="218"/>
      <c r="G64" s="208"/>
      <c r="H64" s="208"/>
      <c r="I64" s="207"/>
      <c r="J64" s="207"/>
      <c r="K64" s="207"/>
      <c r="L64" s="207"/>
      <c r="M64" s="207"/>
    </row>
    <row r="65" spans="2:13" x14ac:dyDescent="0.2">
      <c r="B65" s="215"/>
      <c r="C65" s="215"/>
      <c r="D65" s="215"/>
      <c r="E65" s="215"/>
      <c r="F65" s="215"/>
      <c r="G65" s="210"/>
      <c r="H65" s="210"/>
      <c r="I65" s="211"/>
      <c r="J65" s="211"/>
      <c r="K65" s="211"/>
      <c r="L65" s="211"/>
      <c r="M65" s="211"/>
    </row>
    <row r="66" spans="2:13" x14ac:dyDescent="0.2">
      <c r="B66" s="192" t="s">
        <v>204</v>
      </c>
      <c r="C66" s="192"/>
      <c r="D66" s="192"/>
      <c r="E66" s="192"/>
      <c r="F66" s="192"/>
      <c r="G66" s="201" t="s">
        <v>196</v>
      </c>
      <c r="H66" s="201"/>
      <c r="I66" s="202" t="s">
        <v>197</v>
      </c>
      <c r="J66" s="202"/>
      <c r="K66" s="202"/>
      <c r="L66" s="202"/>
      <c r="M66" s="202"/>
    </row>
    <row r="67" spans="2:13" x14ac:dyDescent="0.2">
      <c r="B67" s="218"/>
      <c r="C67" s="218"/>
      <c r="D67" s="218"/>
      <c r="E67" s="218"/>
      <c r="F67" s="218"/>
      <c r="G67" s="208"/>
      <c r="H67" s="208"/>
      <c r="I67" s="207"/>
      <c r="J67" s="207"/>
      <c r="K67" s="207"/>
      <c r="L67" s="207"/>
      <c r="M67" s="207"/>
    </row>
    <row r="68" spans="2:13" x14ac:dyDescent="0.2">
      <c r="B68" s="215"/>
      <c r="C68" s="215"/>
      <c r="D68" s="215"/>
      <c r="E68" s="215"/>
      <c r="F68" s="215"/>
      <c r="G68" s="210"/>
      <c r="H68" s="210"/>
      <c r="I68" s="211"/>
      <c r="J68" s="211"/>
      <c r="K68" s="211"/>
      <c r="L68" s="211"/>
      <c r="M68" s="211"/>
    </row>
    <row r="69" spans="2:13" x14ac:dyDescent="0.2">
      <c r="B69" s="192" t="s">
        <v>205</v>
      </c>
      <c r="C69" s="192"/>
      <c r="D69" s="192"/>
      <c r="E69" s="192"/>
      <c r="F69" s="192"/>
      <c r="G69" s="201" t="s">
        <v>196</v>
      </c>
      <c r="H69" s="201"/>
      <c r="I69" s="202" t="s">
        <v>197</v>
      </c>
      <c r="J69" s="202"/>
      <c r="K69" s="202"/>
      <c r="L69" s="202"/>
      <c r="M69" s="202"/>
    </row>
    <row r="70" spans="2:13" x14ac:dyDescent="0.2">
      <c r="B70" s="218"/>
      <c r="C70" s="218"/>
      <c r="D70" s="218"/>
      <c r="E70" s="218"/>
      <c r="F70" s="218"/>
      <c r="G70" s="208"/>
      <c r="H70" s="208"/>
      <c r="I70" s="207"/>
      <c r="J70" s="207"/>
      <c r="K70" s="207"/>
      <c r="L70" s="207"/>
      <c r="M70" s="207"/>
    </row>
    <row r="71" spans="2:13" x14ac:dyDescent="0.2">
      <c r="B71" s="215"/>
      <c r="C71" s="215"/>
      <c r="D71" s="215"/>
      <c r="E71" s="215"/>
      <c r="F71" s="215"/>
      <c r="G71" s="210"/>
      <c r="H71" s="210"/>
      <c r="I71" s="211"/>
      <c r="J71" s="211"/>
      <c r="K71" s="211"/>
      <c r="L71" s="211"/>
      <c r="M71" s="211"/>
    </row>
    <row r="72" spans="2:13" x14ac:dyDescent="0.2">
      <c r="B72" s="192" t="s">
        <v>206</v>
      </c>
      <c r="C72" s="192"/>
      <c r="D72" s="192"/>
      <c r="E72" s="192"/>
      <c r="F72" s="192"/>
      <c r="G72" s="201" t="s">
        <v>196</v>
      </c>
      <c r="H72" s="201"/>
      <c r="I72" s="202" t="s">
        <v>197</v>
      </c>
      <c r="J72" s="202"/>
      <c r="K72" s="202"/>
      <c r="L72" s="202"/>
      <c r="M72" s="202"/>
    </row>
    <row r="73" spans="2:13" x14ac:dyDescent="0.2">
      <c r="B73" s="218"/>
      <c r="C73" s="218"/>
      <c r="D73" s="218"/>
      <c r="E73" s="218"/>
      <c r="F73" s="218"/>
      <c r="G73" s="208"/>
      <c r="H73" s="208"/>
      <c r="I73" s="207"/>
      <c r="J73" s="207"/>
      <c r="K73" s="207"/>
      <c r="L73" s="207"/>
      <c r="M73" s="207"/>
    </row>
    <row r="74" spans="2:13" x14ac:dyDescent="0.2">
      <c r="B74" s="215"/>
      <c r="C74" s="215"/>
      <c r="D74" s="215"/>
      <c r="E74" s="215"/>
      <c r="F74" s="215"/>
      <c r="G74" s="210"/>
      <c r="H74" s="210"/>
      <c r="I74" s="211"/>
      <c r="J74" s="211"/>
      <c r="K74" s="211"/>
      <c r="L74" s="211"/>
      <c r="M74" s="211"/>
    </row>
    <row r="75" spans="2:13" x14ac:dyDescent="0.2">
      <c r="B75" s="192" t="s">
        <v>207</v>
      </c>
      <c r="C75" s="192"/>
      <c r="D75" s="192"/>
      <c r="E75" s="192"/>
      <c r="F75" s="192"/>
      <c r="G75" s="201" t="s">
        <v>196</v>
      </c>
      <c r="H75" s="201"/>
      <c r="I75" s="202" t="s">
        <v>197</v>
      </c>
      <c r="J75" s="202"/>
      <c r="K75" s="202"/>
      <c r="L75" s="202"/>
      <c r="M75" s="202"/>
    </row>
    <row r="76" spans="2:13" x14ac:dyDescent="0.2">
      <c r="B76" s="218"/>
      <c r="C76" s="218"/>
      <c r="D76" s="218"/>
      <c r="E76" s="218"/>
      <c r="F76" s="218"/>
      <c r="G76" s="208"/>
      <c r="H76" s="208"/>
      <c r="I76" s="207"/>
      <c r="J76" s="207"/>
      <c r="K76" s="207"/>
      <c r="L76" s="207"/>
      <c r="M76" s="207"/>
    </row>
    <row r="77" spans="2:13" x14ac:dyDescent="0.2">
      <c r="B77" s="215"/>
      <c r="C77" s="215"/>
      <c r="D77" s="215"/>
      <c r="E77" s="215"/>
      <c r="F77" s="215"/>
      <c r="G77" s="210"/>
      <c r="H77" s="210"/>
      <c r="I77" s="211"/>
      <c r="J77" s="211"/>
      <c r="K77" s="211"/>
      <c r="L77" s="211"/>
      <c r="M77" s="211"/>
    </row>
  </sheetData>
  <mergeCells count="153">
    <mergeCell ref="B76:F76"/>
    <mergeCell ref="G76:H76"/>
    <mergeCell ref="I76:M76"/>
    <mergeCell ref="B77:F77"/>
    <mergeCell ref="G77:H77"/>
    <mergeCell ref="I77:M77"/>
    <mergeCell ref="B73:F73"/>
    <mergeCell ref="G73:H73"/>
    <mergeCell ref="I73:M73"/>
    <mergeCell ref="B74:F74"/>
    <mergeCell ref="G74:H74"/>
    <mergeCell ref="I74:M74"/>
    <mergeCell ref="B75:F75"/>
    <mergeCell ref="G75:H75"/>
    <mergeCell ref="I75:M75"/>
    <mergeCell ref="B70:F70"/>
    <mergeCell ref="G70:H70"/>
    <mergeCell ref="I70:M70"/>
    <mergeCell ref="B71:F71"/>
    <mergeCell ref="G71:H71"/>
    <mergeCell ref="I71:M71"/>
    <mergeCell ref="B72:F72"/>
    <mergeCell ref="G72:H72"/>
    <mergeCell ref="I72:M72"/>
    <mergeCell ref="B67:F67"/>
    <mergeCell ref="G67:H67"/>
    <mergeCell ref="I67:M67"/>
    <mergeCell ref="B68:F68"/>
    <mergeCell ref="G68:H68"/>
    <mergeCell ref="I68:M68"/>
    <mergeCell ref="B69:F69"/>
    <mergeCell ref="G69:H69"/>
    <mergeCell ref="I69:M69"/>
    <mergeCell ref="B64:F64"/>
    <mergeCell ref="G64:H64"/>
    <mergeCell ref="I64:M64"/>
    <mergeCell ref="B65:F65"/>
    <mergeCell ref="G65:H65"/>
    <mergeCell ref="I65:M65"/>
    <mergeCell ref="B66:F66"/>
    <mergeCell ref="G66:H66"/>
    <mergeCell ref="I66:M66"/>
    <mergeCell ref="B61:F61"/>
    <mergeCell ref="G61:H61"/>
    <mergeCell ref="I61:M61"/>
    <mergeCell ref="B62:F62"/>
    <mergeCell ref="G62:H62"/>
    <mergeCell ref="I62:M62"/>
    <mergeCell ref="B63:F63"/>
    <mergeCell ref="G63:H63"/>
    <mergeCell ref="I63:M63"/>
    <mergeCell ref="B58:F58"/>
    <mergeCell ref="G58:H58"/>
    <mergeCell ref="I58:M58"/>
    <mergeCell ref="B59:F59"/>
    <mergeCell ref="G59:H59"/>
    <mergeCell ref="I59:M59"/>
    <mergeCell ref="B60:F60"/>
    <mergeCell ref="G60:H60"/>
    <mergeCell ref="I60:M60"/>
    <mergeCell ref="B55:F55"/>
    <mergeCell ref="G55:H55"/>
    <mergeCell ref="I55:M55"/>
    <mergeCell ref="B56:F56"/>
    <mergeCell ref="G56:H56"/>
    <mergeCell ref="I56:M56"/>
    <mergeCell ref="B57:F57"/>
    <mergeCell ref="G57:H57"/>
    <mergeCell ref="I57:M57"/>
    <mergeCell ref="B52:F52"/>
    <mergeCell ref="G52:H52"/>
    <mergeCell ref="I52:M52"/>
    <mergeCell ref="B53:F53"/>
    <mergeCell ref="G53:H53"/>
    <mergeCell ref="I53:M53"/>
    <mergeCell ref="B54:F54"/>
    <mergeCell ref="G54:H54"/>
    <mergeCell ref="I54:M54"/>
    <mergeCell ref="B46:F46"/>
    <mergeCell ref="G46:H46"/>
    <mergeCell ref="I46:M46"/>
    <mergeCell ref="B47:F47"/>
    <mergeCell ref="G47:H47"/>
    <mergeCell ref="I47:M47"/>
    <mergeCell ref="B51:F51"/>
    <mergeCell ref="G51:H51"/>
    <mergeCell ref="I51:M51"/>
    <mergeCell ref="B43:F43"/>
    <mergeCell ref="G43:H43"/>
    <mergeCell ref="I43:M43"/>
    <mergeCell ref="B44:F44"/>
    <mergeCell ref="G44:H44"/>
    <mergeCell ref="I44:M44"/>
    <mergeCell ref="B45:F45"/>
    <mergeCell ref="G45:H45"/>
    <mergeCell ref="I45:M45"/>
    <mergeCell ref="B38:F38"/>
    <mergeCell ref="G38:H38"/>
    <mergeCell ref="I38:M38"/>
    <mergeCell ref="B39:F39"/>
    <mergeCell ref="G39:H39"/>
    <mergeCell ref="I39:M39"/>
    <mergeCell ref="B42:F42"/>
    <mergeCell ref="G42:H42"/>
    <mergeCell ref="I42:M42"/>
    <mergeCell ref="B35:F35"/>
    <mergeCell ref="G35:H35"/>
    <mergeCell ref="I35:M35"/>
    <mergeCell ref="B36:F36"/>
    <mergeCell ref="G36:H36"/>
    <mergeCell ref="I36:M36"/>
    <mergeCell ref="B37:F37"/>
    <mergeCell ref="G37:H37"/>
    <mergeCell ref="I37:M37"/>
    <mergeCell ref="B32:F32"/>
    <mergeCell ref="G32:H32"/>
    <mergeCell ref="I32:M32"/>
    <mergeCell ref="B33:F33"/>
    <mergeCell ref="G33:H33"/>
    <mergeCell ref="I33:M33"/>
    <mergeCell ref="B34:F34"/>
    <mergeCell ref="G34:H34"/>
    <mergeCell ref="I34:M34"/>
    <mergeCell ref="B24:F24"/>
    <mergeCell ref="G24:K24"/>
    <mergeCell ref="B25:F25"/>
    <mergeCell ref="G25:K25"/>
    <mergeCell ref="B26:F26"/>
    <mergeCell ref="G26:K26"/>
    <mergeCell ref="B27:F27"/>
    <mergeCell ref="G27:K27"/>
    <mergeCell ref="B28:F28"/>
    <mergeCell ref="G28:K28"/>
    <mergeCell ref="C13:G13"/>
    <mergeCell ref="H13:L13"/>
    <mergeCell ref="B17:F17"/>
    <mergeCell ref="G17:K17"/>
    <mergeCell ref="B18:F18"/>
    <mergeCell ref="G18:K18"/>
    <mergeCell ref="B19:F19"/>
    <mergeCell ref="G19:K19"/>
    <mergeCell ref="B23:F23"/>
    <mergeCell ref="G23:K23"/>
    <mergeCell ref="C8:G8"/>
    <mergeCell ref="H8:L8"/>
    <mergeCell ref="C9:G9"/>
    <mergeCell ref="H9:L9"/>
    <mergeCell ref="C10:G10"/>
    <mergeCell ref="H10:L10"/>
    <mergeCell ref="C11:G11"/>
    <mergeCell ref="H11:L11"/>
    <mergeCell ref="C12:G12"/>
    <mergeCell ref="H12:L12"/>
  </mergeCells>
  <hyperlinks>
    <hyperlink ref="I52" r:id="rId1"/>
  </hyperlinks>
  <pageMargins left="0.75" right="0.75" top="1" bottom="1"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Metrics</vt:lpstr>
      <vt:lpstr>Resources</vt:lpstr>
      <vt:lpstr>VOs</vt:lpstr>
      <vt:lpstr>Manpower</vt:lpstr>
      <vt:lpstr>Narrative</vt:lpstr>
      <vt:lpstr>Manpower!Print_Area</vt:lpstr>
      <vt:lpstr>Metrics!Print_Area</vt:lpstr>
      <vt:lpstr>Narrative!Print_Area</vt:lpstr>
      <vt:lpstr>Resources!Print_Area</vt:lpstr>
      <vt:lpstr>VOs!Print_Area</vt:lpstr>
      <vt:lpstr>Manpower!Print_Area_0</vt:lpstr>
      <vt:lpstr>Metrics!Print_Area_0</vt:lpstr>
      <vt:lpstr>Narrative!Print_Area_0</vt:lpstr>
      <vt:lpstr>Resources!Print_Area_0</vt:lpstr>
      <vt:lpstr>VOs!Print_Area_0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GridPP quareterly report</dc:title>
  <dc:creator>Jeremy Coles / Tier-2 Coordinators</dc:creator>
  <cp:keywords>Quarterly report</cp:keywords>
  <cp:lastModifiedBy>gronbech</cp:lastModifiedBy>
  <cp:revision>0</cp:revision>
  <cp:lastPrinted>2014-05-13T13:51:11Z</cp:lastPrinted>
  <dcterms:created xsi:type="dcterms:W3CDTF">2006-07-17T09:56:01Z</dcterms:created>
  <dcterms:modified xsi:type="dcterms:W3CDTF">2015-12-03T12:24:58Z</dcterms:modified>
  <dc:language>en-GB</dc:language>
</cp:coreProperties>
</file>