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Default Extension="rels" ContentType="application/vnd.openxmlformats-package.relationships+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20" yWindow="-20" windowWidth="21600" windowHeight="13120" tabRatio="475"/>
  </bookViews>
  <sheets>
    <sheet name="Metrics" sheetId="5" r:id="rId1"/>
    <sheet name="Resources" sheetId="7" r:id="rId2"/>
    <sheet name="VOs" sheetId="8" r:id="rId3"/>
    <sheet name="Manpower" sheetId="3" r:id="rId4"/>
    <sheet name="Narrative" sheetId="4" r:id="rId5"/>
  </sheets>
  <definedNames>
    <definedName name="_xlnm.Print_Area" localSheetId="3">Manpower!$B$1:$I$34</definedName>
    <definedName name="_xlnm.Print_Area" localSheetId="0">Metrics!$A$1:$Y$26</definedName>
    <definedName name="_xlnm.Print_Area" localSheetId="4">Narrative!$B$1:$M$49</definedName>
    <definedName name="_xlnm.Print_Area" localSheetId="1">Resources!$A$1:$T$47</definedName>
    <definedName name="_xlnm.Print_Area" localSheetId="2">VOs!$A$1:$AS$17</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B11" i="3"/>
  <c r="C3"/>
  <c r="C4"/>
  <c r="C5"/>
  <c r="B16"/>
  <c r="B21"/>
  <c r="B24"/>
  <c r="B26"/>
  <c r="D27"/>
  <c r="E27"/>
  <c r="F27"/>
  <c r="G27"/>
  <c r="H27"/>
  <c r="I27"/>
  <c r="U15" i="5"/>
  <c r="U14"/>
  <c r="U13"/>
  <c r="D9"/>
  <c r="G9"/>
  <c r="J9"/>
  <c r="M9"/>
  <c r="P9"/>
  <c r="O12"/>
  <c r="I12"/>
  <c r="R12"/>
  <c r="L12"/>
  <c r="O11"/>
  <c r="I11"/>
  <c r="R11"/>
  <c r="L11"/>
  <c r="L17"/>
  <c r="R17"/>
  <c r="I17"/>
  <c r="O17"/>
  <c r="L16"/>
  <c r="R16"/>
  <c r="I16"/>
  <c r="O16"/>
  <c r="U16"/>
  <c r="F16"/>
  <c r="U17"/>
  <c r="F17"/>
  <c r="F12"/>
  <c r="U12"/>
  <c r="U11"/>
  <c r="F11"/>
  <c r="C3" i="4"/>
  <c r="C4"/>
  <c r="C5"/>
  <c r="B9"/>
  <c r="B10"/>
  <c r="B11"/>
  <c r="B12"/>
  <c r="B13"/>
  <c r="C41" i="7"/>
  <c r="D41"/>
  <c r="B25"/>
  <c r="C29"/>
  <c r="F25"/>
  <c r="F24"/>
  <c r="F27"/>
  <c r="B28"/>
  <c r="F28"/>
  <c r="G28"/>
  <c r="G27"/>
  <c r="B26"/>
  <c r="F26"/>
  <c r="B29"/>
  <c r="D29"/>
  <c r="F29"/>
  <c r="G26"/>
  <c r="G24"/>
  <c r="G25"/>
  <c r="E29"/>
  <c r="G29"/>
  <c r="J26"/>
  <c r="L26"/>
  <c r="M26"/>
  <c r="N26"/>
  <c r="J24"/>
  <c r="M24"/>
  <c r="N24"/>
  <c r="J25"/>
  <c r="J27"/>
  <c r="J28"/>
  <c r="J29"/>
  <c r="L29"/>
  <c r="M29"/>
  <c r="N29"/>
  <c r="L25"/>
  <c r="M25"/>
  <c r="N25"/>
  <c r="L28"/>
  <c r="M28"/>
  <c r="N28"/>
  <c r="L27"/>
  <c r="M27"/>
  <c r="N27"/>
  <c r="O26"/>
  <c r="O24"/>
  <c r="O27"/>
  <c r="O29"/>
  <c r="O28"/>
  <c r="O25"/>
  <c r="P25"/>
  <c r="P26"/>
  <c r="P27"/>
  <c r="P28"/>
  <c r="P29"/>
  <c r="P24"/>
  <c r="H29"/>
  <c r="I29"/>
  <c r="K28"/>
  <c r="A24"/>
  <c r="A25"/>
  <c r="F41"/>
  <c r="A37"/>
  <c r="A38"/>
  <c r="A39"/>
  <c r="A40"/>
  <c r="A36"/>
  <c r="B3"/>
  <c r="B4"/>
  <c r="B5"/>
  <c r="A26"/>
  <c r="A27"/>
  <c r="A28"/>
  <c r="I27"/>
  <c r="I28"/>
  <c r="H25"/>
  <c r="K25"/>
  <c r="K27"/>
  <c r="K24"/>
  <c r="H26"/>
  <c r="I24"/>
  <c r="I25"/>
  <c r="H24"/>
  <c r="H27"/>
  <c r="K29"/>
  <c r="K26"/>
  <c r="H28"/>
  <c r="I26"/>
  <c r="J22" i="8"/>
  <c r="W16"/>
  <c r="S16"/>
  <c r="N16"/>
  <c r="AO22"/>
  <c r="AO23"/>
  <c r="AO24"/>
  <c r="AO25"/>
  <c r="AO21"/>
  <c r="AO26"/>
  <c r="AJ16"/>
  <c r="AK16"/>
  <c r="AL26"/>
  <c r="AK26"/>
  <c r="J16"/>
  <c r="AQ24"/>
  <c r="D26"/>
  <c r="AA16"/>
  <c r="AM26"/>
  <c r="E26"/>
  <c r="F26"/>
  <c r="G26"/>
  <c r="H26"/>
  <c r="I26"/>
  <c r="J26"/>
  <c r="K26"/>
  <c r="L26"/>
  <c r="M26"/>
  <c r="N26"/>
  <c r="O26"/>
  <c r="P26"/>
  <c r="Q26"/>
  <c r="R26"/>
  <c r="S26"/>
  <c r="T26"/>
  <c r="U26"/>
  <c r="V26"/>
  <c r="W26"/>
  <c r="X26"/>
  <c r="Y26"/>
  <c r="Z26"/>
  <c r="AA26"/>
  <c r="AB26"/>
  <c r="AC26"/>
  <c r="AD26"/>
  <c r="AE26"/>
  <c r="AF26"/>
  <c r="AG26"/>
  <c r="AH26"/>
  <c r="AI26"/>
  <c r="AJ26"/>
  <c r="C26"/>
  <c r="AQ22"/>
  <c r="AQ23"/>
  <c r="AQ25"/>
  <c r="AL16"/>
  <c r="AH16"/>
  <c r="AE16"/>
  <c r="Z16"/>
  <c r="I16"/>
  <c r="C3"/>
  <c r="C4"/>
  <c r="C5"/>
  <c r="B11"/>
  <c r="AN11"/>
  <c r="AN12"/>
  <c r="AN13"/>
  <c r="AN14"/>
  <c r="AN15"/>
  <c r="AN16"/>
  <c r="B12"/>
  <c r="B13"/>
  <c r="B14"/>
  <c r="B15"/>
  <c r="C16"/>
  <c r="D16"/>
  <c r="E16"/>
  <c r="F16"/>
  <c r="G16"/>
  <c r="H16"/>
  <c r="K16"/>
  <c r="L16"/>
  <c r="M16"/>
  <c r="O16"/>
  <c r="P16"/>
  <c r="Q16"/>
  <c r="R16"/>
  <c r="U16"/>
  <c r="V16"/>
  <c r="X16"/>
  <c r="Y16"/>
  <c r="AB16"/>
  <c r="AC16"/>
  <c r="AD16"/>
  <c r="AF16"/>
  <c r="AG16"/>
  <c r="AI16"/>
  <c r="AM16"/>
  <c r="AQ26"/>
  <c r="AP23"/>
  <c r="AP25"/>
  <c r="AP22"/>
  <c r="AP24"/>
  <c r="AP21"/>
  <c r="AP26"/>
  <c r="AQ21"/>
</calcChain>
</file>

<file path=xl/comments1.xml><?xml version="1.0" encoding="utf-8"?>
<comments xmlns="http://schemas.openxmlformats.org/spreadsheetml/2006/main">
  <authors>
    <author>gronbech</author>
  </authors>
  <commentList>
    <comment ref="E34" authorId="0">
      <text>
        <r>
          <rPr>
            <b/>
            <sz val="9"/>
            <color indexed="81"/>
            <rFont val="Tahoma"/>
            <family val="2"/>
          </rPr>
          <t>gronbech:</t>
        </r>
        <r>
          <rPr>
            <sz val="9"/>
            <color indexed="81"/>
            <rFont val="Tahoma"/>
            <family val="2"/>
          </rPr>
          <t xml:space="preserve">
Gstat displays SI2000 so this needs converting to HS06
</t>
        </r>
      </text>
    </comment>
  </commentList>
</comments>
</file>

<file path=xl/sharedStrings.xml><?xml version="1.0" encoding="utf-8"?>
<sst xmlns="http://schemas.openxmlformats.org/spreadsheetml/2006/main" count="355" uniqueCount="229">
  <si>
    <t>Raul Lopes</t>
    <phoneticPr fontId="3" type="noConversion"/>
  </si>
  <si>
    <t>http://gstat-wlcg.cern.ch/apps/capacities/sites/ shows HS06</t>
    <phoneticPr fontId="3" type="noConversion"/>
  </si>
  <si>
    <t>Q215</t>
    <phoneticPr fontId="3" type="noConversion"/>
  </si>
  <si>
    <t xml:space="preserve"> </t>
    <phoneticPr fontId="3" type="noConversion"/>
  </si>
  <si>
    <t xml:space="preserve"> </t>
    <phoneticPr fontId="3" type="noConversion"/>
  </si>
  <si>
    <t>Promised (GridPP MoU 2014)</t>
  </si>
  <si>
    <t>http://pprc.qmul.ac.uk/~lloyd/gridpp/nagios_plots.html</t>
    <phoneticPr fontId="3" type="noConversion"/>
  </si>
  <si>
    <t>Ben Waugh</t>
    <phoneticPr fontId="3" type="noConversion"/>
  </si>
  <si>
    <t>Progress over last Quarter</t>
  </si>
  <si>
    <t>Successes</t>
  </si>
  <si>
    <t>Problems/Issues</t>
  </si>
  <si>
    <t>cernatschool.org</t>
    <phoneticPr fontId="3" type="noConversion"/>
  </si>
  <si>
    <t>Multiplied by HS06 at site</t>
  </si>
  <si>
    <t>geant</t>
  </si>
  <si>
    <t>vo.londongrid.ac.uk</t>
  </si>
  <si>
    <t>zeus</t>
  </si>
  <si>
    <t>Close to target</t>
  </si>
  <si>
    <t>Reported by</t>
  </si>
  <si>
    <t>Target</t>
  </si>
  <si>
    <t>OK</t>
  </si>
  <si>
    <t>Not OK</t>
  </si>
  <si>
    <t>Suspended</t>
  </si>
  <si>
    <t>Insitute or area specific risks</t>
  </si>
  <si>
    <t>Month 1</t>
  </si>
  <si>
    <t>GridPP Funded</t>
  </si>
  <si>
    <t>Unfunded</t>
  </si>
  <si>
    <t>Month 2</t>
  </si>
  <si>
    <t>Month 3</t>
  </si>
  <si>
    <t>Name</t>
  </si>
  <si>
    <t xml:space="preserve"> </t>
    <phoneticPr fontId="3" type="noConversion"/>
  </si>
  <si>
    <t xml:space="preserve"> </t>
    <phoneticPr fontId="3" type="noConversion"/>
  </si>
  <si>
    <t>% of promised (by that time) disk available to GridPP</t>
  </si>
  <si>
    <t xml:space="preserve">snoplus.snolab.ca </t>
    <phoneticPr fontId="3" type="noConversion"/>
  </si>
  <si>
    <t>t2k.org</t>
    <phoneticPr fontId="3" type="noConversion"/>
  </si>
  <si>
    <t>Average Nagios (SLL page) availability performance over the last quarter</t>
    <phoneticPr fontId="3" type="noConversion"/>
  </si>
  <si>
    <t>Average SLL untargeted ATLAS test performance (UK test)</t>
  </si>
  <si>
    <t xml:space="preserve">Approx. CPU utilisation (CPU time) </t>
  </si>
  <si>
    <t>Govind Songara</t>
    <phoneticPr fontId="3" type="noConversion"/>
  </si>
  <si>
    <t>.x.5</t>
  </si>
  <si>
    <t>.x.7</t>
  </si>
  <si>
    <t>.x.8</t>
  </si>
  <si>
    <t>vo.londongrid.ac.uk</t>
    <phoneticPr fontId="3" type="noConversion"/>
  </si>
  <si>
    <t>Description</t>
  </si>
  <si>
    <t>Area</t>
  </si>
  <si>
    <t>Storage resource in use per VO (TB)</t>
  </si>
  <si>
    <t>Daniela Bauer</t>
    <phoneticPr fontId="3" type="noConversion"/>
  </si>
  <si>
    <t>10 Gb/s</t>
    <phoneticPr fontId="3" type="noConversion"/>
  </si>
  <si>
    <t>dCache</t>
  </si>
  <si>
    <t>Storm</t>
    <phoneticPr fontId="3" type="noConversion"/>
  </si>
  <si>
    <t>CPU hours (HEPSPEC06 )</t>
  </si>
  <si>
    <t>David Colling, Ray Beuselinck</t>
    <phoneticPr fontId="3" type="noConversion"/>
  </si>
  <si>
    <t>% of T2 CPU hours provided for the quarter</t>
  </si>
  <si>
    <t>% CPU of Tier-2</t>
  </si>
  <si>
    <t>95% averaged over sites in Tier-2</t>
  </si>
  <si>
    <t>calice</t>
  </si>
  <si>
    <t>camont</t>
  </si>
  <si>
    <t>Received and installed (most) of our new kit from Dell and HP. 
Compute nodes (10,000 hepspec) are now online.
Tested new storage nodes.
Decommissioned 150 TB of old Dell 1950 servers.
Preparations for installing lustre (including a day of training at Sussex)
Updated local documentation in preparation for new member of staff starting.
Continued to move services on to new infrastructure including dual stack IPV6 addresses in DNS.
Testing of cream CEs and xrootd with duel stack IP addresses.
UMD staged rollout report for storm and frontier squid.
MW readiness for storm.
Organised and held gridpp collaboration meeting at QMUL.
Attended hepsysman meeting and gave site report and using Netbotz 550 for server room monitoring</t>
    <phoneticPr fontId="3" type="noConversion"/>
  </si>
  <si>
    <t>Abdulkadir Farah</t>
  </si>
  <si>
    <t>Terry Froy</t>
    <phoneticPr fontId="3" type="noConversion"/>
  </si>
  <si>
    <t>lz</t>
    <phoneticPr fontId="3" type="noConversion"/>
  </si>
  <si>
    <t xml:space="preserve">Site has added 120 TB + 240 TB of new storage and 400 CPU cores
</t>
    <phoneticPr fontId="3" type="noConversion"/>
  </si>
  <si>
    <t>neiss.org.uk</t>
    <phoneticPr fontId="3" type="noConversion"/>
  </si>
  <si>
    <t>comet.j-parc.jp</t>
  </si>
  <si>
    <t>vo.landslides.mossaic.org</t>
  </si>
  <si>
    <t>geant4</t>
  </si>
  <si>
    <t>hone</t>
  </si>
  <si>
    <t>ilc</t>
  </si>
  <si>
    <t>lhcb</t>
  </si>
  <si>
    <t>na48</t>
  </si>
  <si>
    <t>ops</t>
  </si>
  <si>
    <t>pheno</t>
  </si>
  <si>
    <t>4 Gb/s</t>
    <phoneticPr fontId="3" type="noConversion"/>
  </si>
  <si>
    <t>EMI-3</t>
    <phoneticPr fontId="3" type="noConversion"/>
  </si>
  <si>
    <t>EMI-3</t>
    <phoneticPr fontId="3" type="noConversion"/>
  </si>
  <si>
    <t>% of promised (by that time) CPU available</t>
  </si>
  <si>
    <t>DPM</t>
  </si>
  <si>
    <t>babar</t>
  </si>
  <si>
    <t>biomed</t>
  </si>
  <si>
    <t>cdf</t>
  </si>
  <si>
    <t>cedar</t>
  </si>
  <si>
    <t>cms</t>
  </si>
  <si>
    <t>dteam</t>
  </si>
  <si>
    <t>dzero</t>
  </si>
  <si>
    <t>fusion</t>
  </si>
  <si>
    <t>Comments</t>
  </si>
  <si>
    <t>HS06</t>
  </si>
  <si>
    <t xml:space="preserve"> </t>
    <phoneticPr fontId="3" type="noConversion"/>
  </si>
  <si>
    <t>Worker Nodes</t>
  </si>
  <si>
    <t>General Risks</t>
  </si>
  <si>
    <t>totalep</t>
  </si>
  <si>
    <t>No of hours per quarter approx</t>
  </si>
  <si>
    <t>Vos Supported</t>
  </si>
  <si>
    <t xml:space="preserve"> </t>
    <phoneticPr fontId="3" type="noConversion"/>
  </si>
  <si>
    <t xml:space="preserve"> </t>
    <phoneticPr fontId="3" type="noConversion"/>
  </si>
  <si>
    <t>CPU time &gt; wall time for several sites (multicore jobs)</t>
    <phoneticPr fontId="3" type="noConversion"/>
  </si>
  <si>
    <t>Colour coding is green for within 10% and orange within 20% and red for more than 20%</t>
    <phoneticPr fontId="3" type="noConversion"/>
  </si>
  <si>
    <t>10 Gb/s</t>
    <phoneticPr fontId="3" type="noConversion"/>
  </si>
  <si>
    <t>compchem</t>
  </si>
  <si>
    <t>superbvo.org</t>
  </si>
  <si>
    <t>.x.1</t>
  </si>
  <si>
    <t>UKI-LT2-IC-HEP</t>
  </si>
  <si>
    <t>UKI-LT2-QMUL</t>
  </si>
  <si>
    <t>UKI-LT2-RHUL</t>
  </si>
  <si>
    <t>UKI-LT2-UCL-HEP</t>
  </si>
  <si>
    <t>Not yet able to be measured</t>
  </si>
  <si>
    <t>Effort (FTE)</t>
  </si>
  <si>
    <t>GridPP Tier-2 Quarterly Report</t>
  </si>
  <si>
    <t>Intellectual Property</t>
  </si>
  <si>
    <t>Utilisation of site CPU hours</t>
  </si>
  <si>
    <t>ukqcd.vo.gridpp.ac.uk</t>
  </si>
  <si>
    <t>Site Percentage of T2 Disk used</t>
  </si>
  <si>
    <t>Insufficient man-power at major sites (i.e. Imperial, Brunel, QMUL and RHUL)</t>
    <phoneticPr fontId="3" type="noConversion"/>
  </si>
  <si>
    <t>Utilisation of site Wall clock hours</t>
  </si>
  <si>
    <t>CPU calculations</t>
  </si>
  <si>
    <t>% of MoU CPU</t>
  </si>
  <si>
    <t>% of MoU Disk</t>
  </si>
  <si>
    <t>Collaborations</t>
  </si>
  <si>
    <t>Further Funding (eg external grants)</t>
  </si>
  <si>
    <t>Destination of ex staff and recruitment issues</t>
  </si>
  <si>
    <t>CPU (HS06)</t>
  </si>
  <si>
    <t>2160/2184 (if leap year)</t>
  </si>
  <si>
    <t>Mitigating Action</t>
  </si>
  <si>
    <t>Objectives and Deliverables for Last Quarter</t>
  </si>
  <si>
    <t>Objective/Deliverable</t>
  </si>
  <si>
    <t>Due Date</t>
  </si>
  <si>
    <t>Metric/Output</t>
  </si>
  <si>
    <t>Imperial, Brunel and QMUL (but not RHUL) now with at least 2 sys-admins</t>
    <phoneticPr fontId="3" type="noConversion"/>
  </si>
  <si>
    <t>Unreliable test? What relevance at CMS sites?</t>
    <phoneticPr fontId="3" type="noConversion"/>
  </si>
  <si>
    <t>epic.vo.gridpp.ac.uk</t>
    <phoneticPr fontId="3" type="noConversion"/>
  </si>
  <si>
    <t>hyperk.org</t>
    <phoneticPr fontId="3" type="noConversion"/>
  </si>
  <si>
    <t>ipv6.hepix.org</t>
    <phoneticPr fontId="3" type="noConversion"/>
  </si>
  <si>
    <t>ilc</t>
    <phoneticPr fontId="3" type="noConversion"/>
  </si>
  <si>
    <t>hyperk</t>
    <phoneticPr fontId="3" type="noConversion"/>
  </si>
  <si>
    <t>Site/area</t>
  </si>
  <si>
    <t>.x.3/.4</t>
  </si>
  <si>
    <t>Duncan Rand</t>
    <phoneticPr fontId="3" type="noConversion"/>
  </si>
  <si>
    <t>Average Nagios (SLL page) reliability performance over the last quarter</t>
    <phoneticPr fontId="3" type="noConversion"/>
  </si>
  <si>
    <t>Totals</t>
  </si>
  <si>
    <t>Approx. CPU utilisation (wall clock time)</t>
  </si>
  <si>
    <t>SRM</t>
  </si>
  <si>
    <t>Current Resources Available</t>
  </si>
  <si>
    <t>Storage (TB)</t>
  </si>
  <si>
    <t>Supported VOs</t>
  </si>
  <si>
    <t>alice</t>
  </si>
  <si>
    <t>atlas</t>
  </si>
  <si>
    <t>supernemo.vo.eu-egee.org</t>
    <phoneticPr fontId="3" type="noConversion"/>
  </si>
  <si>
    <t>SITE</t>
  </si>
  <si>
    <t>Wall clock hours (Normalised elapsed time HS06 hours)</t>
  </si>
  <si>
    <t>gstat2</t>
  </si>
  <si>
    <t>TB</t>
  </si>
  <si>
    <t>cpu cores</t>
  </si>
  <si>
    <t>.x.2</t>
  </si>
  <si>
    <t>.x.3</t>
  </si>
  <si>
    <t>.x.4</t>
  </si>
  <si>
    <t>Site percentage non LHC</t>
  </si>
  <si>
    <t>Duncan Rand</t>
    <phoneticPr fontId="3" type="noConversion"/>
  </si>
  <si>
    <t xml:space="preserve"> </t>
    <phoneticPr fontId="3" type="noConversion"/>
  </si>
  <si>
    <t>comet</t>
    <phoneticPr fontId="3" type="noConversion"/>
  </si>
  <si>
    <t>UKI-LT2-Brunel</t>
  </si>
  <si>
    <t>B.Green/Tom</t>
    <phoneticPr fontId="3" type="noConversion"/>
  </si>
  <si>
    <t>Local Network Connectivity</t>
  </si>
  <si>
    <t>Site efficiency</t>
    <phoneticPr fontId="3" type="noConversion"/>
  </si>
  <si>
    <t>10 Gb/s</t>
    <phoneticPr fontId="3" type="noConversion"/>
  </si>
  <si>
    <t>Metric no.</t>
  </si>
  <si>
    <t>Risk</t>
  </si>
  <si>
    <t>Note:To get multiple lines per box use Alt-Return</t>
  </si>
  <si>
    <t>superbvo.org</t>
    <phoneticPr fontId="3" type="noConversion"/>
  </si>
  <si>
    <t>snoplus.snolab.ca</t>
    <phoneticPr fontId="3" type="noConversion"/>
  </si>
  <si>
    <t>na62.vo.gridpp.ac.uk</t>
    <phoneticPr fontId="3" type="noConversion"/>
  </si>
  <si>
    <t>ngs.ac.uk</t>
    <phoneticPr fontId="3" type="noConversion"/>
  </si>
  <si>
    <t>vo.helio-vo.eu</t>
  </si>
  <si>
    <t>10 Gb/s</t>
    <phoneticPr fontId="3" type="noConversion"/>
  </si>
  <si>
    <t>10 Gb/s</t>
    <phoneticPr fontId="3" type="noConversion"/>
  </si>
  <si>
    <t>4 Gb/s</t>
    <phoneticPr fontId="3" type="noConversion"/>
  </si>
  <si>
    <t>Increased support for lz and comet VOs.</t>
    <phoneticPr fontId="3" type="noConversion"/>
  </si>
  <si>
    <t xml:space="preserve">
- Testing Arc CE
- Setting up firewall to use 10GB link</t>
    <phoneticPr fontId="3" type="noConversion"/>
  </si>
  <si>
    <t>Being phased out.</t>
    <phoneticPr fontId="3" type="noConversion"/>
  </si>
  <si>
    <t>Q1</t>
  </si>
  <si>
    <t>Q2</t>
  </si>
  <si>
    <t>% Storage of Tier-2</t>
  </si>
  <si>
    <t>P. Hobson</t>
    <phoneticPr fontId="3" type="noConversion"/>
  </si>
  <si>
    <t>P. Kyberd</t>
    <phoneticPr fontId="3" type="noConversion"/>
  </si>
  <si>
    <t>R. Powell</t>
    <phoneticPr fontId="3" type="noConversion"/>
  </si>
  <si>
    <t>https://agenda.infn.it/conferenceDisplay.py?confId=7534</t>
  </si>
  <si>
    <t>UKI-LT2-Brunel: GPU 2014 workshop</t>
    <phoneticPr fontId="3" type="noConversion"/>
  </si>
  <si>
    <t>vo.gear.cern.ch</t>
    <phoneticPr fontId="3" type="noConversion"/>
  </si>
  <si>
    <t>ngs.ac.uk</t>
  </si>
  <si>
    <t>gin</t>
  </si>
  <si>
    <t>40 Gb/s</t>
    <phoneticPr fontId="3" type="noConversion"/>
  </si>
  <si>
    <t>http://pprc.qmul.ac.uk/~lloyd/gridpp/uktest.html</t>
    <phoneticPr fontId="3" type="noConversion"/>
  </si>
  <si>
    <t>Site Connectivity</t>
  </si>
  <si>
    <t>HS06 CPU hours from accounting</t>
  </si>
  <si>
    <t>network team + Alex Owen/Cozmin</t>
    <phoneticPr fontId="3" type="noConversion"/>
  </si>
  <si>
    <t>Dissemmination events</t>
  </si>
  <si>
    <t>Other</t>
    <phoneticPr fontId="3" type="noConversion"/>
  </si>
  <si>
    <t>Insufficient man-power at UCL</t>
    <phoneticPr fontId="3" type="noConversion"/>
  </si>
  <si>
    <t>Assistance is given where possible.</t>
    <phoneticPr fontId="3" type="noConversion"/>
  </si>
  <si>
    <t>Objectives and Deliverables for Next Quarter</t>
  </si>
  <si>
    <t>Site</t>
  </si>
  <si>
    <t>Total</t>
  </si>
  <si>
    <t>GridPP Quarterly Report</t>
  </si>
  <si>
    <t>Quarter</t>
  </si>
  <si>
    <t>Current</t>
  </si>
  <si>
    <t>Q-1</t>
  </si>
  <si>
    <t>Q-2</t>
  </si>
  <si>
    <t>EVAL Notes</t>
  </si>
  <si>
    <t>LondonGrid Tier 2</t>
    <phoneticPr fontId="3" type="noConversion"/>
  </si>
  <si>
    <t>gridpp</t>
  </si>
  <si>
    <t>mice</t>
  </si>
  <si>
    <t>Notes</t>
  </si>
  <si>
    <t>epic.vo.gridpp.ac.uk</t>
    <phoneticPr fontId="3" type="noConversion"/>
  </si>
  <si>
    <t>supernemo.vo.eu-egee.org</t>
  </si>
  <si>
    <t>Ivan Reid</t>
    <phoneticPr fontId="3" type="noConversion"/>
  </si>
  <si>
    <t>Simon Fayer</t>
    <phoneticPr fontId="3" type="noConversion"/>
  </si>
  <si>
    <t>HEPSPEC06</t>
  </si>
  <si>
    <t>Tier-2</t>
  </si>
  <si>
    <t>Overall</t>
  </si>
  <si>
    <t>Current Site Status Data</t>
  </si>
  <si>
    <t>Service Nodes</t>
  </si>
  <si>
    <t>Publications</t>
  </si>
  <si>
    <t xml:space="preserve"> Date</t>
  </si>
  <si>
    <t>t2k.org</t>
    <phoneticPr fontId="3" type="noConversion"/>
  </si>
  <si>
    <t>Dan Traynor</t>
    <phoneticPr fontId="3" type="noConversion"/>
  </si>
  <si>
    <t>Q3</t>
  </si>
  <si>
    <t>Q4</t>
  </si>
  <si>
    <t>Total available to GridPP</t>
  </si>
  <si>
    <t>Spin out companies</t>
  </si>
  <si>
    <t>Roles held on committees and boards</t>
  </si>
  <si>
    <t>Other outputs and Knowledge</t>
  </si>
</sst>
</file>

<file path=xl/styles.xml><?xml version="1.0" encoding="utf-8"?>
<styleSheet xmlns="http://schemas.openxmlformats.org/spreadsheetml/2006/main">
  <numFmts count="1">
    <numFmt numFmtId="164" formatCode="0.000"/>
  </numFmts>
  <fonts count="36">
    <font>
      <sz val="10"/>
      <name val="Arial"/>
    </font>
    <font>
      <sz val="10"/>
      <name val="Arial"/>
    </font>
    <font>
      <b/>
      <sz val="10"/>
      <name val="Arial"/>
      <family val="2"/>
    </font>
    <font>
      <sz val="8"/>
      <name val="Arial"/>
      <family val="2"/>
    </font>
    <font>
      <u/>
      <sz val="10"/>
      <color indexed="12"/>
      <name val="Arial"/>
      <family val="2"/>
    </font>
    <font>
      <b/>
      <sz val="10"/>
      <name val="Arial"/>
      <family val="2"/>
    </font>
    <font>
      <sz val="10"/>
      <color indexed="10"/>
      <name val="Arial"/>
      <family val="2"/>
    </font>
    <font>
      <b/>
      <sz val="10"/>
      <color indexed="12"/>
      <name val="Arial"/>
      <family val="2"/>
    </font>
    <font>
      <sz val="10"/>
      <color indexed="12"/>
      <name val="Arial"/>
      <family val="2"/>
    </font>
    <font>
      <sz val="10"/>
      <color indexed="12"/>
      <name val="Arial"/>
      <family val="2"/>
    </font>
    <font>
      <sz val="10"/>
      <color indexed="18"/>
      <name val="Arial"/>
      <family val="2"/>
    </font>
    <font>
      <sz val="10"/>
      <name val="Arial"/>
    </font>
    <font>
      <sz val="10"/>
      <name val="Arial"/>
    </font>
    <font>
      <sz val="20"/>
      <color indexed="10"/>
      <name val="Arial"/>
      <family val="2"/>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font>
    <font>
      <sz val="9"/>
      <color indexed="81"/>
      <name val="Tahoma"/>
      <family val="2"/>
    </font>
    <font>
      <b/>
      <sz val="9"/>
      <color indexed="81"/>
      <name val="Tahoma"/>
      <family val="2"/>
    </font>
    <font>
      <b/>
      <sz val="10"/>
      <color indexed="8"/>
      <name val="Arial"/>
    </font>
    <font>
      <sz val="10"/>
      <color indexed="8"/>
      <name val="Arial"/>
    </font>
  </fonts>
  <fills count="26">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41"/>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8"/>
        <bgColor indexed="64"/>
      </patternFill>
    </fill>
    <fill>
      <patternFill patternType="solid">
        <fgColor indexed="22"/>
        <bgColor indexed="64"/>
      </patternFill>
    </fill>
    <fill>
      <patternFill patternType="solid">
        <fgColor indexed="27"/>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s>
  <borders count="8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44">
    <xf numFmtId="0" fontId="0" fillId="0" borderId="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2" borderId="0" applyNumberFormat="0" applyBorder="0" applyAlignment="0" applyProtection="0"/>
    <xf numFmtId="0" fontId="15" fillId="19"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12"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6" fillId="23" borderId="0" applyNumberFormat="0" applyBorder="0" applyAlignment="0" applyProtection="0"/>
    <xf numFmtId="0" fontId="17" fillId="11" borderId="76" applyNumberFormat="0" applyAlignment="0" applyProtection="0"/>
    <xf numFmtId="0" fontId="18" fillId="24" borderId="77" applyNumberFormat="0" applyAlignment="0" applyProtection="0"/>
    <xf numFmtId="0" fontId="19" fillId="0" borderId="0" applyNumberFormat="0" applyFill="0" applyBorder="0" applyAlignment="0" applyProtection="0"/>
    <xf numFmtId="0" fontId="20" fillId="25" borderId="0" applyNumberFormat="0" applyBorder="0" applyAlignment="0" applyProtection="0"/>
    <xf numFmtId="0" fontId="21" fillId="0" borderId="78" applyNumberFormat="0" applyFill="0" applyAlignment="0" applyProtection="0"/>
    <xf numFmtId="0" fontId="22" fillId="0" borderId="79" applyNumberFormat="0" applyFill="0" applyAlignment="0" applyProtection="0"/>
    <xf numFmtId="0" fontId="23" fillId="0" borderId="80" applyNumberFormat="0" applyFill="0" applyAlignment="0" applyProtection="0"/>
    <xf numFmtId="0" fontId="23" fillId="0" borderId="0" applyNumberFormat="0" applyFill="0" applyBorder="0" applyAlignment="0" applyProtection="0"/>
    <xf numFmtId="0" fontId="4" fillId="0" borderId="0" applyNumberFormat="0" applyFill="0" applyBorder="0" applyAlignment="0" applyProtection="0">
      <alignment vertical="top"/>
      <protection locked="0"/>
    </xf>
    <xf numFmtId="0" fontId="24" fillId="12" borderId="76" applyNumberFormat="0" applyAlignment="0" applyProtection="0"/>
    <xf numFmtId="0" fontId="25" fillId="0" borderId="81" applyNumberFormat="0" applyFill="0" applyAlignment="0" applyProtection="0"/>
    <xf numFmtId="0" fontId="26" fillId="17" borderId="0" applyNumberFormat="0" applyBorder="0" applyAlignment="0" applyProtection="0"/>
    <xf numFmtId="0" fontId="11" fillId="13" borderId="82" applyNumberFormat="0" applyFont="0" applyAlignment="0" applyProtection="0"/>
    <xf numFmtId="0" fontId="27" fillId="11" borderId="83" applyNumberFormat="0" applyAlignment="0" applyProtection="0"/>
    <xf numFmtId="0" fontId="28" fillId="0" borderId="0" applyNumberFormat="0" applyFill="0" applyBorder="0" applyAlignment="0" applyProtection="0"/>
    <xf numFmtId="0" fontId="29" fillId="0" borderId="84" applyNumberFormat="0" applyFill="0" applyAlignment="0" applyProtection="0"/>
    <xf numFmtId="0" fontId="30" fillId="0" borderId="0" applyNumberFormat="0" applyFill="0" applyBorder="0" applyAlignment="0" applyProtection="0"/>
    <xf numFmtId="0" fontId="1" fillId="0" borderId="0"/>
  </cellStyleXfs>
  <cellXfs count="337">
    <xf numFmtId="0" fontId="0" fillId="0" borderId="0" xfId="0"/>
    <xf numFmtId="0" fontId="0" fillId="0" borderId="1" xfId="0" applyBorder="1"/>
    <xf numFmtId="0" fontId="0" fillId="0" borderId="23" xfId="0" applyBorder="1"/>
    <xf numFmtId="0" fontId="0" fillId="0" borderId="2" xfId="0" applyBorder="1"/>
    <xf numFmtId="0" fontId="0" fillId="0" borderId="6" xfId="0" applyBorder="1"/>
    <xf numFmtId="0" fontId="0" fillId="0" borderId="22" xfId="0" applyBorder="1"/>
    <xf numFmtId="0" fontId="0" fillId="0" borderId="7" xfId="0" applyBorder="1"/>
    <xf numFmtId="0" fontId="2" fillId="0" borderId="0" xfId="0" applyFont="1"/>
    <xf numFmtId="0" fontId="2" fillId="4" borderId="17" xfId="0" applyFont="1" applyFill="1" applyBorder="1" applyAlignment="1">
      <alignment wrapText="1"/>
    </xf>
    <xf numFmtId="0" fontId="2" fillId="4" borderId="19" xfId="0" applyFont="1" applyFill="1" applyBorder="1" applyAlignment="1">
      <alignment wrapText="1"/>
    </xf>
    <xf numFmtId="0" fontId="2" fillId="4" borderId="16" xfId="0" applyFont="1" applyFill="1" applyBorder="1" applyAlignment="1">
      <alignment wrapText="1"/>
    </xf>
    <xf numFmtId="0" fontId="2" fillId="4" borderId="26" xfId="0" applyFont="1" applyFill="1" applyBorder="1" applyAlignment="1">
      <alignment wrapText="1"/>
    </xf>
    <xf numFmtId="0" fontId="2" fillId="4" borderId="44" xfId="0" applyFont="1" applyFill="1" applyBorder="1" applyAlignment="1">
      <alignment horizontal="center" wrapText="1"/>
    </xf>
    <xf numFmtId="0" fontId="2" fillId="4" borderId="37" xfId="0" applyFont="1" applyFill="1" applyBorder="1" applyAlignment="1">
      <alignment horizontal="center" wrapText="1"/>
    </xf>
    <xf numFmtId="0" fontId="2" fillId="4" borderId="5" xfId="0" applyFont="1" applyFill="1" applyBorder="1" applyAlignment="1">
      <alignment horizontal="center" wrapText="1"/>
    </xf>
    <xf numFmtId="0" fontId="2" fillId="4" borderId="42" xfId="0" applyFont="1" applyFill="1" applyBorder="1" applyAlignment="1">
      <alignment horizontal="center" wrapText="1"/>
    </xf>
    <xf numFmtId="0" fontId="2" fillId="4" borderId="41" xfId="0" applyFont="1" applyFill="1" applyBorder="1" applyAlignment="1">
      <alignment horizontal="center" wrapText="1"/>
    </xf>
    <xf numFmtId="0" fontId="5" fillId="2" borderId="1" xfId="0" applyFont="1" applyFill="1" applyBorder="1"/>
    <xf numFmtId="0" fontId="0" fillId="2" borderId="2" xfId="0" applyFill="1" applyBorder="1"/>
    <xf numFmtId="0" fontId="5" fillId="4" borderId="6" xfId="0" applyFont="1" applyFill="1" applyBorder="1"/>
    <xf numFmtId="0" fontId="5" fillId="4" borderId="11" xfId="0" applyFont="1" applyFill="1" applyBorder="1"/>
    <xf numFmtId="0" fontId="5" fillId="2" borderId="40" xfId="0" applyFont="1" applyFill="1" applyBorder="1"/>
    <xf numFmtId="0" fontId="0" fillId="2" borderId="33" xfId="0" applyFill="1" applyBorder="1"/>
    <xf numFmtId="0" fontId="0" fillId="8" borderId="13" xfId="0" applyFill="1" applyBorder="1"/>
    <xf numFmtId="0" fontId="0" fillId="3" borderId="1" xfId="0" applyFill="1" applyBorder="1"/>
    <xf numFmtId="0" fontId="0" fillId="6" borderId="6" xfId="0" applyFill="1" applyBorder="1"/>
    <xf numFmtId="0" fontId="0" fillId="7" borderId="6" xfId="0" applyFill="1" applyBorder="1"/>
    <xf numFmtId="0" fontId="5" fillId="4" borderId="56" xfId="0" applyFont="1" applyFill="1" applyBorder="1"/>
    <xf numFmtId="0" fontId="0" fillId="0" borderId="7" xfId="0" applyFill="1" applyBorder="1"/>
    <xf numFmtId="0" fontId="0" fillId="0" borderId="12" xfId="0" applyFill="1" applyBorder="1"/>
    <xf numFmtId="0" fontId="0" fillId="0" borderId="59" xfId="0" applyFill="1" applyBorder="1"/>
    <xf numFmtId="0" fontId="0" fillId="0" borderId="0" xfId="0" applyFill="1" applyBorder="1"/>
    <xf numFmtId="0" fontId="0" fillId="0" borderId="24" xfId="0" applyBorder="1"/>
    <xf numFmtId="0" fontId="2" fillId="4" borderId="30" xfId="0" applyFont="1" applyFill="1" applyBorder="1" applyAlignment="1">
      <alignment wrapText="1"/>
    </xf>
    <xf numFmtId="0" fontId="2" fillId="4" borderId="32" xfId="0" applyFont="1" applyFill="1" applyBorder="1" applyAlignment="1">
      <alignment horizontal="center" wrapText="1"/>
    </xf>
    <xf numFmtId="0" fontId="1" fillId="5" borderId="8" xfId="0" applyFont="1" applyFill="1" applyBorder="1"/>
    <xf numFmtId="0" fontId="5" fillId="2" borderId="5" xfId="0" applyFont="1" applyFill="1" applyBorder="1"/>
    <xf numFmtId="0" fontId="5" fillId="2" borderId="16" xfId="0" applyFont="1" applyFill="1" applyBorder="1"/>
    <xf numFmtId="0" fontId="0" fillId="0" borderId="22" xfId="0" applyBorder="1" applyAlignment="1">
      <alignment wrapText="1"/>
    </xf>
    <xf numFmtId="0" fontId="5" fillId="0" borderId="52" xfId="0" applyFont="1" applyBorder="1"/>
    <xf numFmtId="0" fontId="5" fillId="0" borderId="46" xfId="0" applyFont="1" applyBorder="1"/>
    <xf numFmtId="0" fontId="0" fillId="0" borderId="48" xfId="0" applyBorder="1"/>
    <xf numFmtId="0" fontId="0" fillId="0" borderId="53" xfId="0" applyBorder="1"/>
    <xf numFmtId="0" fontId="5" fillId="0" borderId="54" xfId="0" applyFont="1" applyBorder="1"/>
    <xf numFmtId="0" fontId="5" fillId="0" borderId="55" xfId="0" applyFont="1" applyBorder="1"/>
    <xf numFmtId="0" fontId="0" fillId="0" borderId="56" xfId="0" applyBorder="1"/>
    <xf numFmtId="0" fontId="0" fillId="0" borderId="57" xfId="0" applyBorder="1"/>
    <xf numFmtId="0" fontId="0" fillId="0" borderId="58" xfId="0" applyBorder="1"/>
    <xf numFmtId="0" fontId="0" fillId="0" borderId="59" xfId="0" applyBorder="1"/>
    <xf numFmtId="0" fontId="5" fillId="0" borderId="38" xfId="0" applyFont="1" applyBorder="1"/>
    <xf numFmtId="0" fontId="5" fillId="0" borderId="60" xfId="0" applyFont="1" applyBorder="1"/>
    <xf numFmtId="0" fontId="0" fillId="0" borderId="28" xfId="0" applyBorder="1"/>
    <xf numFmtId="0" fontId="0" fillId="0" borderId="36" xfId="0" applyBorder="1"/>
    <xf numFmtId="0" fontId="5" fillId="0" borderId="17" xfId="0" applyFont="1" applyBorder="1"/>
    <xf numFmtId="0" fontId="5" fillId="0" borderId="19" xfId="0" applyFont="1" applyBorder="1"/>
    <xf numFmtId="0" fontId="5" fillId="0" borderId="40" xfId="0" applyFont="1" applyBorder="1"/>
    <xf numFmtId="0" fontId="5" fillId="0" borderId="32" xfId="0" applyFont="1" applyBorder="1"/>
    <xf numFmtId="0" fontId="5" fillId="0" borderId="33" xfId="0" applyFont="1" applyBorder="1"/>
    <xf numFmtId="0" fontId="5" fillId="0" borderId="0" xfId="0" applyFont="1"/>
    <xf numFmtId="0" fontId="5" fillId="0" borderId="30" xfId="0" applyFont="1" applyBorder="1"/>
    <xf numFmtId="0" fontId="5" fillId="0" borderId="52" xfId="0" applyFont="1" applyFill="1" applyBorder="1"/>
    <xf numFmtId="0" fontId="6" fillId="0" borderId="0" xfId="0" applyFont="1"/>
    <xf numFmtId="0" fontId="1" fillId="0" borderId="6" xfId="0" applyFont="1" applyBorder="1"/>
    <xf numFmtId="0" fontId="1" fillId="0" borderId="7" xfId="0" applyFont="1" applyBorder="1"/>
    <xf numFmtId="0" fontId="5" fillId="4" borderId="30" xfId="0" applyFont="1" applyFill="1" applyBorder="1" applyAlignment="1">
      <alignment wrapText="1"/>
    </xf>
    <xf numFmtId="0" fontId="5" fillId="4" borderId="16" xfId="0" applyFont="1" applyFill="1" applyBorder="1" applyAlignment="1">
      <alignment wrapText="1"/>
    </xf>
    <xf numFmtId="0" fontId="5" fillId="4" borderId="41" xfId="0" applyFont="1" applyFill="1" applyBorder="1" applyAlignment="1">
      <alignment horizontal="center" wrapText="1"/>
    </xf>
    <xf numFmtId="0" fontId="5" fillId="4" borderId="42" xfId="0" applyFont="1" applyFill="1" applyBorder="1" applyAlignment="1">
      <alignment horizontal="center" wrapText="1"/>
    </xf>
    <xf numFmtId="9" fontId="0" fillId="0" borderId="23" xfId="0" applyNumberFormat="1" applyBorder="1"/>
    <xf numFmtId="9" fontId="0" fillId="0" borderId="22" xfId="0" applyNumberFormat="1" applyBorder="1"/>
    <xf numFmtId="0" fontId="0" fillId="0" borderId="0" xfId="0" applyBorder="1" applyAlignment="1">
      <alignment horizontal="center" vertical="center"/>
    </xf>
    <xf numFmtId="0" fontId="0" fillId="0" borderId="0" xfId="0" applyBorder="1" applyAlignment="1">
      <alignment horizontal="center" vertical="center" wrapText="1"/>
    </xf>
    <xf numFmtId="17" fontId="0" fillId="0" borderId="0" xfId="0" applyNumberFormat="1"/>
    <xf numFmtId="0" fontId="0" fillId="0" borderId="0" xfId="0" applyFill="1"/>
    <xf numFmtId="0" fontId="0" fillId="0" borderId="0" xfId="0" applyAlignment="1">
      <alignment horizontal="left"/>
    </xf>
    <xf numFmtId="9" fontId="0" fillId="0" borderId="23" xfId="0" applyNumberFormat="1" applyBorder="1" applyAlignment="1">
      <alignment horizontal="left" wrapText="1"/>
    </xf>
    <xf numFmtId="9" fontId="0" fillId="0" borderId="22" xfId="0" applyNumberFormat="1" applyBorder="1" applyAlignment="1">
      <alignment horizontal="left" wrapText="1"/>
    </xf>
    <xf numFmtId="0" fontId="0" fillId="9" borderId="22" xfId="0" applyFill="1" applyBorder="1"/>
    <xf numFmtId="0" fontId="2" fillId="4" borderId="33" xfId="0" applyFont="1" applyFill="1" applyBorder="1" applyAlignment="1">
      <alignment horizontal="center" wrapText="1"/>
    </xf>
    <xf numFmtId="0" fontId="5" fillId="9" borderId="22" xfId="0" applyFont="1" applyFill="1" applyBorder="1"/>
    <xf numFmtId="17" fontId="5" fillId="9" borderId="22" xfId="0" applyNumberFormat="1" applyFont="1" applyFill="1" applyBorder="1"/>
    <xf numFmtId="0" fontId="7" fillId="0" borderId="8" xfId="0" applyFont="1" applyFill="1" applyBorder="1"/>
    <xf numFmtId="0" fontId="8" fillId="0" borderId="0" xfId="0" applyFont="1" applyBorder="1"/>
    <xf numFmtId="0" fontId="8" fillId="0" borderId="37" xfId="0" applyFont="1" applyBorder="1"/>
    <xf numFmtId="0" fontId="7" fillId="0" borderId="38" xfId="0" applyFont="1" applyBorder="1"/>
    <xf numFmtId="0" fontId="8" fillId="0" borderId="22" xfId="0" applyFont="1" applyBorder="1"/>
    <xf numFmtId="0" fontId="9" fillId="0" borderId="22" xfId="0" applyFont="1" applyBorder="1"/>
    <xf numFmtId="0" fontId="5" fillId="9" borderId="29" xfId="0" applyFont="1" applyFill="1" applyBorder="1"/>
    <xf numFmtId="0" fontId="9" fillId="0" borderId="6" xfId="0" applyFont="1" applyBorder="1"/>
    <xf numFmtId="0" fontId="9" fillId="0" borderId="7" xfId="0" applyFont="1" applyBorder="1"/>
    <xf numFmtId="0" fontId="5" fillId="4" borderId="3" xfId="0" applyFont="1" applyFill="1" applyBorder="1" applyAlignment="1">
      <alignment horizontal="center" wrapText="1"/>
    </xf>
    <xf numFmtId="0" fontId="5" fillId="4" borderId="24" xfId="0" applyFont="1" applyFill="1" applyBorder="1" applyAlignment="1">
      <alignment horizontal="center" wrapText="1"/>
    </xf>
    <xf numFmtId="0" fontId="5" fillId="9" borderId="43" xfId="0" applyFont="1" applyFill="1" applyBorder="1"/>
    <xf numFmtId="0" fontId="5" fillId="9" borderId="24" xfId="0" applyFont="1" applyFill="1" applyBorder="1"/>
    <xf numFmtId="0" fontId="5" fillId="9" borderId="24" xfId="0" applyFont="1" applyFill="1" applyBorder="1" applyAlignment="1">
      <alignment wrapText="1"/>
    </xf>
    <xf numFmtId="0" fontId="2" fillId="2" borderId="62" xfId="0" applyFont="1" applyFill="1" applyBorder="1" applyAlignment="1">
      <alignment wrapText="1"/>
    </xf>
    <xf numFmtId="0" fontId="2" fillId="0" borderId="67" xfId="0" applyFont="1" applyBorder="1" applyAlignment="1">
      <alignment vertical="center"/>
    </xf>
    <xf numFmtId="0" fontId="2" fillId="0" borderId="69" xfId="0" applyFont="1" applyBorder="1" applyAlignment="1">
      <alignment vertical="center"/>
    </xf>
    <xf numFmtId="0" fontId="7" fillId="2" borderId="44" xfId="0" applyFont="1" applyFill="1" applyBorder="1" applyAlignment="1">
      <alignment textRotation="90"/>
    </xf>
    <xf numFmtId="0" fontId="7" fillId="2" borderId="37" xfId="0" applyFont="1" applyFill="1" applyBorder="1" applyAlignment="1">
      <alignment textRotation="90"/>
    </xf>
    <xf numFmtId="0" fontId="5" fillId="4" borderId="1" xfId="0" applyFont="1" applyFill="1" applyBorder="1"/>
    <xf numFmtId="17" fontId="7" fillId="10" borderId="22" xfId="0" applyNumberFormat="1" applyFont="1" applyFill="1" applyBorder="1" applyAlignment="1">
      <alignment horizontal="center" wrapText="1"/>
    </xf>
    <xf numFmtId="0" fontId="10" fillId="0" borderId="0" xfId="0" applyFont="1"/>
    <xf numFmtId="9" fontId="0" fillId="0" borderId="25" xfId="0" applyNumberFormat="1" applyFill="1" applyBorder="1"/>
    <xf numFmtId="0" fontId="5" fillId="4" borderId="4" xfId="0" applyFont="1" applyFill="1" applyBorder="1" applyAlignment="1">
      <alignment horizontal="center" wrapText="1"/>
    </xf>
    <xf numFmtId="0" fontId="1" fillId="0" borderId="0" xfId="0" applyFont="1" applyBorder="1" applyAlignment="1"/>
    <xf numFmtId="1" fontId="0" fillId="9" borderId="22" xfId="0" applyNumberFormat="1" applyFill="1" applyBorder="1"/>
    <xf numFmtId="1" fontId="1" fillId="9" borderId="22" xfId="0" applyNumberFormat="1" applyFont="1" applyFill="1" applyBorder="1"/>
    <xf numFmtId="0" fontId="4" fillId="0" borderId="0" xfId="34" applyAlignment="1" applyProtection="1"/>
    <xf numFmtId="0" fontId="1" fillId="0" borderId="36" xfId="0" applyFont="1" applyBorder="1"/>
    <xf numFmtId="0" fontId="1" fillId="0" borderId="22" xfId="0" applyFont="1" applyBorder="1"/>
    <xf numFmtId="14" fontId="0" fillId="0" borderId="0" xfId="0" applyNumberFormat="1" applyBorder="1" applyAlignment="1">
      <alignment horizontal="center" vertical="center"/>
    </xf>
    <xf numFmtId="0" fontId="0" fillId="0" borderId="0" xfId="0" applyBorder="1"/>
    <xf numFmtId="0" fontId="5" fillId="0" borderId="0" xfId="0" applyFont="1" applyFill="1" applyBorder="1" applyAlignment="1">
      <alignment horizontal="center" wrapText="1"/>
    </xf>
    <xf numFmtId="0" fontId="6" fillId="0" borderId="0" xfId="0" applyFont="1" applyBorder="1"/>
    <xf numFmtId="0" fontId="1" fillId="9" borderId="22" xfId="0" applyFont="1" applyFill="1" applyBorder="1"/>
    <xf numFmtId="0" fontId="1" fillId="0" borderId="28" xfId="0" applyFont="1" applyBorder="1"/>
    <xf numFmtId="0" fontId="12" fillId="0" borderId="0" xfId="0" applyFont="1"/>
    <xf numFmtId="0" fontId="12" fillId="0" borderId="22" xfId="0" applyFont="1" applyBorder="1" applyAlignment="1">
      <alignment horizontal="center"/>
    </xf>
    <xf numFmtId="0" fontId="11" fillId="0" borderId="0" xfId="0" applyFont="1"/>
    <xf numFmtId="0" fontId="8" fillId="0" borderId="7" xfId="0" applyFont="1" applyFill="1" applyBorder="1"/>
    <xf numFmtId="0" fontId="11" fillId="0" borderId="7" xfId="0" applyFont="1" applyBorder="1" applyAlignment="1">
      <alignment wrapText="1"/>
    </xf>
    <xf numFmtId="0" fontId="11" fillId="0" borderId="7" xfId="0" applyFont="1" applyBorder="1"/>
    <xf numFmtId="0" fontId="11" fillId="0" borderId="6" xfId="0" applyFont="1" applyBorder="1"/>
    <xf numFmtId="0" fontId="11" fillId="0" borderId="22" xfId="0" applyFont="1" applyBorder="1"/>
    <xf numFmtId="0" fontId="11" fillId="0" borderId="28" xfId="0" applyFont="1" applyBorder="1"/>
    <xf numFmtId="0" fontId="11" fillId="0" borderId="36" xfId="0" applyFont="1" applyBorder="1"/>
    <xf numFmtId="0" fontId="13" fillId="0" borderId="0" xfId="0" applyFont="1"/>
    <xf numFmtId="1" fontId="1" fillId="9" borderId="11" xfId="0" applyNumberFormat="1" applyFont="1" applyFill="1" applyBorder="1"/>
    <xf numFmtId="0" fontId="8" fillId="0" borderId="12" xfId="0" applyFont="1" applyFill="1" applyBorder="1"/>
    <xf numFmtId="164" fontId="2" fillId="4" borderId="6" xfId="0" applyNumberFormat="1" applyFont="1" applyFill="1" applyBorder="1" applyAlignment="1">
      <alignment wrapText="1"/>
    </xf>
    <xf numFmtId="0" fontId="2" fillId="0" borderId="60" xfId="0" applyFont="1" applyBorder="1"/>
    <xf numFmtId="0" fontId="2" fillId="4" borderId="24" xfId="0" applyFont="1" applyFill="1" applyBorder="1" applyAlignment="1">
      <alignment horizontal="center" wrapText="1"/>
    </xf>
    <xf numFmtId="0" fontId="11" fillId="0" borderId="22" xfId="0" applyFont="1" applyBorder="1" applyAlignment="1">
      <alignment horizontal="center"/>
    </xf>
    <xf numFmtId="0" fontId="0" fillId="0" borderId="0" xfId="0" applyBorder="1" applyAlignment="1"/>
    <xf numFmtId="9" fontId="0" fillId="0" borderId="24" xfId="0" applyNumberFormat="1" applyFill="1" applyBorder="1"/>
    <xf numFmtId="9" fontId="0" fillId="0" borderId="22" xfId="0" applyNumberFormat="1" applyFill="1" applyBorder="1"/>
    <xf numFmtId="0" fontId="0" fillId="0" borderId="0" xfId="0" applyFill="1" applyBorder="1" applyAlignment="1"/>
    <xf numFmtId="0" fontId="5" fillId="0" borderId="0" xfId="0" applyFont="1" applyFill="1" applyBorder="1"/>
    <xf numFmtId="0" fontId="2" fillId="0" borderId="0" xfId="0" applyFont="1" applyFill="1" applyBorder="1"/>
    <xf numFmtId="0" fontId="8" fillId="0" borderId="22" xfId="0" applyFont="1" applyFill="1" applyBorder="1"/>
    <xf numFmtId="1" fontId="8" fillId="0" borderId="1" xfId="0" applyNumberFormat="1" applyFont="1" applyFill="1" applyBorder="1"/>
    <xf numFmtId="1" fontId="9" fillId="0" borderId="23" xfId="0" applyNumberFormat="1" applyFont="1" applyBorder="1"/>
    <xf numFmtId="1" fontId="9" fillId="0" borderId="43" xfId="0" applyNumberFormat="1" applyFont="1" applyBorder="1"/>
    <xf numFmtId="0" fontId="7" fillId="0" borderId="39" xfId="0" applyFont="1" applyBorder="1"/>
    <xf numFmtId="0" fontId="8" fillId="0" borderId="29" xfId="0" applyFont="1" applyBorder="1"/>
    <xf numFmtId="0" fontId="8" fillId="0" borderId="29" xfId="0" applyFont="1" applyFill="1" applyBorder="1"/>
    <xf numFmtId="0" fontId="7" fillId="0" borderId="0" xfId="0" applyFont="1" applyBorder="1"/>
    <xf numFmtId="0" fontId="8" fillId="0" borderId="0" xfId="0" applyFont="1" applyFill="1" applyBorder="1"/>
    <xf numFmtId="0" fontId="5" fillId="0" borderId="0" xfId="0" applyFont="1" applyBorder="1"/>
    <xf numFmtId="0" fontId="7" fillId="0" borderId="0" xfId="0" applyFont="1" applyFill="1" applyBorder="1"/>
    <xf numFmtId="1" fontId="5" fillId="9" borderId="39" xfId="0" applyNumberFormat="1" applyFont="1" applyFill="1" applyBorder="1"/>
    <xf numFmtId="1" fontId="1" fillId="9" borderId="45" xfId="0" applyNumberFormat="1" applyFont="1" applyFill="1" applyBorder="1"/>
    <xf numFmtId="9" fontId="0" fillId="9" borderId="22" xfId="0" applyNumberFormat="1" applyFill="1" applyBorder="1"/>
    <xf numFmtId="0" fontId="12" fillId="0" borderId="27" xfId="0" applyFont="1" applyBorder="1" applyAlignment="1">
      <alignment horizontal="center"/>
    </xf>
    <xf numFmtId="0" fontId="9" fillId="0" borderId="8" xfId="0" applyFont="1" applyFill="1" applyBorder="1"/>
    <xf numFmtId="0" fontId="9" fillId="0" borderId="27" xfId="0" applyFont="1" applyBorder="1"/>
    <xf numFmtId="1" fontId="8" fillId="3" borderId="46" xfId="0" applyNumberFormat="1" applyFont="1" applyFill="1" applyBorder="1"/>
    <xf numFmtId="1" fontId="0" fillId="9" borderId="22" xfId="0" applyNumberFormat="1" applyFill="1" applyBorder="1"/>
    <xf numFmtId="9" fontId="0" fillId="9" borderId="22" xfId="0" applyNumberFormat="1" applyFill="1" applyBorder="1"/>
    <xf numFmtId="9" fontId="0" fillId="0" borderId="0" xfId="0" applyNumberFormat="1"/>
    <xf numFmtId="0" fontId="2" fillId="0" borderId="71" xfId="0" applyFont="1" applyFill="1" applyBorder="1" applyAlignment="1">
      <alignment vertical="center"/>
    </xf>
    <xf numFmtId="0" fontId="2" fillId="0" borderId="69" xfId="0" applyFont="1" applyFill="1" applyBorder="1" applyAlignment="1">
      <alignment vertical="center"/>
    </xf>
    <xf numFmtId="9" fontId="1" fillId="0" borderId="23" xfId="0" applyNumberFormat="1" applyFont="1" applyBorder="1"/>
    <xf numFmtId="0" fontId="2" fillId="9" borderId="22" xfId="0" applyFont="1" applyFill="1" applyBorder="1"/>
    <xf numFmtId="9" fontId="1" fillId="9" borderId="22" xfId="0" applyNumberFormat="1" applyFont="1" applyFill="1" applyBorder="1"/>
    <xf numFmtId="0" fontId="0" fillId="0" borderId="7" xfId="0" applyBorder="1" applyAlignment="1">
      <alignment wrapText="1"/>
    </xf>
    <xf numFmtId="0" fontId="0" fillId="0" borderId="0" xfId="0"/>
    <xf numFmtId="0" fontId="2" fillId="0" borderId="0" xfId="0" applyFont="1"/>
    <xf numFmtId="0" fontId="2" fillId="0" borderId="40" xfId="0" applyFont="1" applyBorder="1"/>
    <xf numFmtId="0" fontId="2" fillId="0" borderId="30" xfId="0" applyFont="1" applyBorder="1"/>
    <xf numFmtId="0" fontId="8" fillId="0" borderId="6" xfId="0" applyFont="1" applyBorder="1"/>
    <xf numFmtId="0" fontId="8" fillId="0" borderId="22" xfId="0" applyFont="1" applyBorder="1"/>
    <xf numFmtId="0" fontId="2" fillId="2" borderId="30" xfId="0" applyFont="1" applyFill="1" applyBorder="1"/>
    <xf numFmtId="0" fontId="2" fillId="2" borderId="40" xfId="0" applyFont="1" applyFill="1" applyBorder="1" applyAlignment="1">
      <alignment textRotation="90"/>
    </xf>
    <xf numFmtId="0" fontId="2" fillId="2" borderId="19" xfId="0" applyFont="1" applyFill="1" applyBorder="1" applyAlignment="1">
      <alignment textRotation="90" wrapText="1"/>
    </xf>
    <xf numFmtId="9" fontId="0" fillId="0" borderId="30" xfId="0" applyNumberFormat="1" applyBorder="1"/>
    <xf numFmtId="1" fontId="2" fillId="0" borderId="46" xfId="0" applyNumberFormat="1" applyFont="1" applyBorder="1"/>
    <xf numFmtId="9" fontId="1" fillId="0" borderId="30" xfId="0" applyNumberFormat="1" applyFont="1" applyBorder="1"/>
    <xf numFmtId="1" fontId="2" fillId="0" borderId="40" xfId="0" applyNumberFormat="1" applyFont="1" applyBorder="1"/>
    <xf numFmtId="0" fontId="1" fillId="0" borderId="22" xfId="0" applyFont="1" applyFill="1" applyBorder="1"/>
    <xf numFmtId="0" fontId="0" fillId="0" borderId="22" xfId="0" applyFill="1" applyBorder="1"/>
    <xf numFmtId="2" fontId="0" fillId="0" borderId="0" xfId="0" applyNumberFormat="1"/>
    <xf numFmtId="0" fontId="2" fillId="2" borderId="17" xfId="0" applyFont="1" applyFill="1" applyBorder="1" applyAlignment="1">
      <alignment textRotation="90"/>
    </xf>
    <xf numFmtId="9" fontId="0" fillId="0" borderId="85" xfId="43" applyNumberFormat="1" applyFont="1" applyBorder="1"/>
    <xf numFmtId="0" fontId="4" fillId="0" borderId="0" xfId="34" applyFont="1" applyAlignment="1" applyProtection="1"/>
    <xf numFmtId="0" fontId="0" fillId="0" borderId="2" xfId="0" applyBorder="1" applyAlignment="1">
      <alignment wrapText="1"/>
    </xf>
    <xf numFmtId="0" fontId="5" fillId="4" borderId="22" xfId="0" applyFont="1" applyFill="1" applyBorder="1" applyAlignment="1">
      <alignment horizontal="center" wrapText="1"/>
    </xf>
    <xf numFmtId="0" fontId="1" fillId="0" borderId="8" xfId="0" applyFont="1" applyBorder="1" applyAlignment="1">
      <alignment horizontal="center"/>
    </xf>
    <xf numFmtId="0" fontId="1" fillId="0" borderId="0" xfId="0" applyFont="1"/>
    <xf numFmtId="0" fontId="1" fillId="0" borderId="0" xfId="0" applyFont="1" applyFill="1" applyBorder="1" applyAlignment="1">
      <alignment horizontal="center" wrapText="1"/>
    </xf>
    <xf numFmtId="0" fontId="0" fillId="0" borderId="0" xfId="0" applyAlignment="1">
      <alignment horizontal="center"/>
    </xf>
    <xf numFmtId="1" fontId="8" fillId="0" borderId="58" xfId="0" applyNumberFormat="1" applyFont="1" applyBorder="1"/>
    <xf numFmtId="1" fontId="8" fillId="0" borderId="24" xfId="0" applyNumberFormat="1" applyFont="1" applyBorder="1"/>
    <xf numFmtId="1" fontId="8" fillId="0" borderId="36" xfId="0" applyNumberFormat="1" applyFont="1" applyBorder="1"/>
    <xf numFmtId="1" fontId="8" fillId="0" borderId="22" xfId="0" applyNumberFormat="1" applyFont="1" applyBorder="1"/>
    <xf numFmtId="1" fontId="8" fillId="0" borderId="86" xfId="0" applyNumberFormat="1" applyFont="1" applyBorder="1"/>
    <xf numFmtId="1" fontId="8" fillId="0" borderId="6" xfId="0" applyNumberFormat="1" applyFont="1" applyBorder="1"/>
    <xf numFmtId="0" fontId="34" fillId="3" borderId="52" xfId="0" applyFont="1" applyFill="1" applyBorder="1"/>
    <xf numFmtId="0" fontId="34" fillId="3" borderId="54" xfId="0" applyFont="1" applyFill="1" applyBorder="1"/>
    <xf numFmtId="0" fontId="34" fillId="3" borderId="46" xfId="0" applyFont="1" applyFill="1" applyBorder="1"/>
    <xf numFmtId="1" fontId="35" fillId="0" borderId="22" xfId="0" applyNumberFormat="1" applyFont="1" applyBorder="1"/>
    <xf numFmtId="0" fontId="5" fillId="2" borderId="16" xfId="0" applyFont="1" applyFill="1" applyBorder="1" applyAlignment="1"/>
    <xf numFmtId="0" fontId="0" fillId="0" borderId="21" xfId="0" applyBorder="1" applyAlignment="1"/>
    <xf numFmtId="0" fontId="0" fillId="0" borderId="14" xfId="0" applyBorder="1" applyAlignment="1"/>
    <xf numFmtId="0" fontId="0" fillId="0" borderId="15" xfId="0" applyBorder="1" applyAlignment="1"/>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0" fillId="0" borderId="20" xfId="0" applyBorder="1" applyAlignment="1"/>
    <xf numFmtId="0" fontId="5" fillId="2" borderId="16" xfId="0" applyFont="1" applyFill="1" applyBorder="1" applyAlignment="1">
      <alignment wrapText="1"/>
    </xf>
    <xf numFmtId="0" fontId="0" fillId="0" borderId="21" xfId="0" applyBorder="1" applyAlignment="1">
      <alignment wrapText="1"/>
    </xf>
    <xf numFmtId="0" fontId="5" fillId="2" borderId="16" xfId="0" applyFont="1" applyFill="1" applyBorder="1" applyAlignment="1">
      <alignment horizontal="left"/>
    </xf>
    <xf numFmtId="0" fontId="0" fillId="0" borderId="21" xfId="0" applyBorder="1" applyAlignment="1">
      <alignment horizontal="left"/>
    </xf>
    <xf numFmtId="0" fontId="0" fillId="0" borderId="3" xfId="0" applyBorder="1" applyAlignment="1"/>
    <xf numFmtId="0" fontId="0" fillId="0" borderId="4" xfId="0" applyBorder="1" applyAlignment="1"/>
    <xf numFmtId="0" fontId="0" fillId="0" borderId="5" xfId="0" applyBorder="1" applyAlignment="1"/>
    <xf numFmtId="0" fontId="0" fillId="0" borderId="9" xfId="0" applyBorder="1" applyAlignment="1"/>
    <xf numFmtId="0" fontId="0" fillId="0" borderId="0" xfId="0" applyBorder="1" applyAlignment="1"/>
    <xf numFmtId="0" fontId="0" fillId="0" borderId="10" xfId="0" applyBorder="1" applyAlignment="1"/>
    <xf numFmtId="0" fontId="5" fillId="0" borderId="27" xfId="0" applyFont="1" applyBorder="1" applyAlignment="1">
      <alignment horizontal="center"/>
    </xf>
    <xf numFmtId="0" fontId="5" fillId="0" borderId="35" xfId="0" applyFont="1" applyBorder="1" applyAlignment="1">
      <alignment horizontal="center"/>
    </xf>
    <xf numFmtId="0" fontId="0" fillId="0" borderId="36" xfId="0" applyBorder="1" applyAlignment="1"/>
    <xf numFmtId="0" fontId="2" fillId="4" borderId="18" xfId="0" applyFont="1" applyFill="1" applyBorder="1" applyAlignment="1">
      <alignment horizontal="center" wrapText="1"/>
    </xf>
    <xf numFmtId="0" fontId="5" fillId="4" borderId="18" xfId="0" applyFont="1" applyFill="1" applyBorder="1" applyAlignment="1">
      <alignment horizontal="center" wrapText="1"/>
    </xf>
    <xf numFmtId="0" fontId="11" fillId="0" borderId="0" xfId="0" applyFont="1" applyAlignment="1">
      <alignment horizontal="right"/>
    </xf>
    <xf numFmtId="0" fontId="0" fillId="0" borderId="0" xfId="0" applyAlignment="1"/>
    <xf numFmtId="0" fontId="5" fillId="4" borderId="27" xfId="0" applyFont="1" applyFill="1" applyBorder="1" applyAlignment="1">
      <alignment horizontal="center" wrapText="1"/>
    </xf>
    <xf numFmtId="0" fontId="5" fillId="4" borderId="35" xfId="0" applyFont="1" applyFill="1" applyBorder="1" applyAlignment="1">
      <alignment horizontal="center" wrapText="1"/>
    </xf>
    <xf numFmtId="0" fontId="5" fillId="4" borderId="36" xfId="0" applyFont="1" applyFill="1" applyBorder="1" applyAlignment="1">
      <alignment horizontal="center" wrapText="1"/>
    </xf>
    <xf numFmtId="0" fontId="2" fillId="9" borderId="34" xfId="0" applyFont="1" applyFill="1" applyBorder="1" applyAlignment="1">
      <alignment horizontal="center"/>
    </xf>
    <xf numFmtId="0" fontId="5" fillId="0" borderId="36" xfId="0" applyFont="1" applyBorder="1" applyAlignment="1">
      <alignment horizontal="center"/>
    </xf>
    <xf numFmtId="0" fontId="5" fillId="9" borderId="34" xfId="0" applyFont="1" applyFill="1" applyBorder="1" applyAlignment="1">
      <alignment horizontal="center"/>
    </xf>
    <xf numFmtId="0" fontId="5" fillId="2" borderId="26" xfId="0" applyFont="1" applyFill="1" applyBorder="1" applyAlignment="1"/>
    <xf numFmtId="0" fontId="5" fillId="2" borderId="4" xfId="0" applyFont="1" applyFill="1" applyBorder="1" applyAlignment="1"/>
    <xf numFmtId="0" fontId="5" fillId="2" borderId="5" xfId="0" applyFont="1" applyFill="1" applyBorder="1" applyAlignment="1"/>
    <xf numFmtId="0" fontId="1" fillId="0" borderId="27" xfId="0" applyFont="1" applyFill="1" applyBorder="1" applyAlignment="1">
      <alignment horizontal="left"/>
    </xf>
    <xf numFmtId="0" fontId="1" fillId="0" borderId="28" xfId="0" applyFont="1" applyBorder="1" applyAlignment="1">
      <alignment horizontal="left"/>
    </xf>
    <xf numFmtId="0" fontId="2" fillId="4" borderId="17" xfId="0" applyFont="1" applyFill="1" applyBorder="1" applyAlignment="1">
      <alignment horizontal="center" wrapText="1"/>
    </xf>
    <xf numFmtId="0" fontId="5" fillId="4" borderId="19" xfId="0" applyFont="1" applyFill="1" applyBorder="1" applyAlignment="1">
      <alignment horizontal="center" wrapText="1"/>
    </xf>
    <xf numFmtId="0" fontId="1" fillId="0" borderId="22" xfId="0" applyFont="1" applyFill="1" applyBorder="1" applyAlignment="1"/>
    <xf numFmtId="0" fontId="1" fillId="0" borderId="7" xfId="0" applyFont="1" applyBorder="1" applyAlignment="1"/>
    <xf numFmtId="0" fontId="1" fillId="0" borderId="29" xfId="0" applyFont="1" applyFill="1" applyBorder="1" applyAlignment="1"/>
    <xf numFmtId="0" fontId="1" fillId="0" borderId="12" xfId="0" applyFont="1" applyBorder="1" applyAlignment="1"/>
    <xf numFmtId="0" fontId="0" fillId="0" borderId="43" xfId="0" applyFill="1" applyBorder="1" applyAlignment="1"/>
    <xf numFmtId="0" fontId="0" fillId="0" borderId="47" xfId="0" applyBorder="1" applyAlignment="1"/>
    <xf numFmtId="0" fontId="0" fillId="0" borderId="48" xfId="0" applyBorder="1" applyAlignment="1"/>
    <xf numFmtId="0" fontId="0" fillId="0" borderId="27" xfId="0" applyFill="1" applyBorder="1" applyAlignment="1"/>
    <xf numFmtId="0" fontId="0" fillId="0" borderId="35" xfId="0" applyBorder="1" applyAlignment="1"/>
    <xf numFmtId="0" fontId="0" fillId="0" borderId="28" xfId="0" applyBorder="1" applyAlignment="1"/>
    <xf numFmtId="0" fontId="0" fillId="0" borderId="49" xfId="0" applyFill="1" applyBorder="1" applyAlignment="1"/>
    <xf numFmtId="0" fontId="0" fillId="0" borderId="50" xfId="0" applyBorder="1" applyAlignment="1"/>
    <xf numFmtId="0" fontId="0" fillId="0" borderId="51" xfId="0" applyBorder="1" applyAlignment="1"/>
    <xf numFmtId="0" fontId="2" fillId="4" borderId="17"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wrapText="1"/>
    </xf>
    <xf numFmtId="0" fontId="0" fillId="0" borderId="35" xfId="0" applyBorder="1" applyAlignment="1">
      <alignment horizontal="center" vertical="center" wrapText="1"/>
    </xf>
    <xf numFmtId="0" fontId="0" fillId="0" borderId="28" xfId="0" applyBorder="1" applyAlignment="1">
      <alignment horizontal="center" vertical="center" wrapText="1"/>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14" fontId="0" fillId="0" borderId="29" xfId="0" applyNumberFormat="1" applyBorder="1" applyAlignment="1">
      <alignment horizontal="center" vertic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75" xfId="0" applyFont="1" applyFill="1" applyBorder="1" applyAlignment="1">
      <alignment horizontal="center"/>
    </xf>
    <xf numFmtId="0" fontId="2" fillId="2" borderId="31" xfId="0" applyFont="1" applyFill="1" applyBorder="1" applyAlignment="1">
      <alignment horizontal="center"/>
    </xf>
    <xf numFmtId="14" fontId="0" fillId="0" borderId="22" xfId="0" applyNumberFormat="1" applyBorder="1" applyAlignment="1">
      <alignment horizontal="center" vertical="center"/>
    </xf>
    <xf numFmtId="17" fontId="11" fillId="0" borderId="47" xfId="0" applyNumberFormat="1" applyFont="1" applyBorder="1" applyAlignment="1"/>
    <xf numFmtId="0" fontId="0" fillId="0" borderId="53" xfId="0" applyBorder="1" applyAlignment="1"/>
    <xf numFmtId="0" fontId="2" fillId="2" borderId="64" xfId="0" applyFont="1" applyFill="1" applyBorder="1" applyAlignment="1">
      <alignment horizontal="center"/>
    </xf>
    <xf numFmtId="0" fontId="2" fillId="2" borderId="66" xfId="0" applyFont="1" applyFill="1" applyBorder="1" applyAlignment="1">
      <alignment horizontal="center"/>
    </xf>
    <xf numFmtId="0" fontId="1" fillId="0" borderId="58" xfId="0" applyFont="1" applyBorder="1" applyAlignment="1">
      <alignment vertical="center" wrapText="1"/>
    </xf>
    <xf numFmtId="0" fontId="1" fillId="0" borderId="24" xfId="0" applyFont="1" applyBorder="1" applyAlignment="1">
      <alignment vertical="center" wrapText="1"/>
    </xf>
    <xf numFmtId="0" fontId="1" fillId="0" borderId="24" xfId="0" quotePrefix="1" applyFont="1" applyBorder="1" applyAlignment="1">
      <alignment horizontal="left" vertical="center" wrapText="1"/>
    </xf>
    <xf numFmtId="0" fontId="6" fillId="0" borderId="24" xfId="0" applyFont="1" applyBorder="1" applyAlignment="1">
      <alignment horizontal="left" vertical="center"/>
    </xf>
    <xf numFmtId="0" fontId="6" fillId="0" borderId="68" xfId="0" applyFont="1" applyBorder="1" applyAlignment="1">
      <alignment horizontal="left" vertical="center"/>
    </xf>
    <xf numFmtId="0" fontId="2" fillId="2" borderId="63" xfId="0" applyFont="1" applyFill="1" applyBorder="1" applyAlignment="1">
      <alignment horizontal="center"/>
    </xf>
    <xf numFmtId="0" fontId="2" fillId="2" borderId="65" xfId="0" applyFont="1" applyFill="1" applyBorder="1" applyAlignment="1">
      <alignment horizontal="center"/>
    </xf>
    <xf numFmtId="0" fontId="11" fillId="0" borderId="22" xfId="0" applyFont="1" applyBorder="1" applyAlignment="1">
      <alignment horizontal="left" vertical="center" wrapText="1"/>
    </xf>
    <xf numFmtId="0" fontId="1" fillId="0" borderId="22" xfId="0" applyFont="1" applyBorder="1" applyAlignment="1">
      <alignment horizontal="left" vertical="center"/>
    </xf>
    <xf numFmtId="0" fontId="1" fillId="0" borderId="70" xfId="0" applyFont="1" applyBorder="1" applyAlignment="1">
      <alignment horizontal="left" vertical="center"/>
    </xf>
    <xf numFmtId="0" fontId="11" fillId="0" borderId="22" xfId="0" quotePrefix="1" applyFont="1" applyBorder="1" applyAlignment="1">
      <alignment horizontal="left" vertical="center" wrapText="1"/>
    </xf>
    <xf numFmtId="0" fontId="11" fillId="0" borderId="36" xfId="0" applyFont="1" applyBorder="1" applyAlignment="1">
      <alignment vertical="center" wrapText="1"/>
    </xf>
    <xf numFmtId="0" fontId="1" fillId="0" borderId="22"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12" fillId="0" borderId="1" xfId="0" applyFont="1" applyBorder="1" applyAlignment="1">
      <alignment horizontal="center" vertical="center"/>
    </xf>
    <xf numFmtId="0" fontId="12" fillId="0" borderId="23" xfId="0" applyFont="1" applyBorder="1" applyAlignment="1">
      <alignment horizontal="center" vertical="center"/>
    </xf>
    <xf numFmtId="0" fontId="12" fillId="0" borderId="22" xfId="0" applyFont="1" applyBorder="1" applyAlignment="1">
      <alignment vertical="center" wrapText="1"/>
    </xf>
    <xf numFmtId="0" fontId="11" fillId="0" borderId="60" xfId="0" applyFont="1" applyBorder="1" applyAlignment="1">
      <alignment horizontal="center" vertical="center" wrapText="1"/>
    </xf>
    <xf numFmtId="0" fontId="0" fillId="0" borderId="36" xfId="0" applyBorder="1" applyAlignment="1">
      <alignment horizontal="center" vertical="center" wrapText="1"/>
    </xf>
    <xf numFmtId="0" fontId="12" fillId="0" borderId="27" xfId="0" applyFont="1" applyBorder="1" applyAlignment="1">
      <alignment horizontal="center" vertical="center" wrapText="1"/>
    </xf>
    <xf numFmtId="0" fontId="11" fillId="0" borderId="72" xfId="0" applyFont="1" applyBorder="1" applyAlignment="1">
      <alignment vertical="center" wrapText="1"/>
    </xf>
    <xf numFmtId="0" fontId="1" fillId="0" borderId="73" xfId="0" applyFont="1" applyBorder="1" applyAlignment="1">
      <alignment vertical="center" wrapText="1"/>
    </xf>
    <xf numFmtId="0" fontId="6" fillId="0" borderId="22" xfId="0" applyFont="1" applyBorder="1" applyAlignment="1">
      <alignment horizontal="left" vertical="center"/>
    </xf>
    <xf numFmtId="0" fontId="6" fillId="0" borderId="70" xfId="0" applyFont="1" applyBorder="1" applyAlignment="1">
      <alignment horizontal="left" vertical="center"/>
    </xf>
    <xf numFmtId="0" fontId="2" fillId="2" borderId="19" xfId="0" applyFont="1" applyFill="1" applyBorder="1" applyAlignment="1">
      <alignment horizontal="center"/>
    </xf>
    <xf numFmtId="0" fontId="12" fillId="0" borderId="45"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1" fillId="0" borderId="73"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0" fontId="12" fillId="0" borderId="43"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6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9" xfId="0" applyFont="1" applyBorder="1" applyAlignment="1">
      <alignment horizontal="center" vertical="center"/>
    </xf>
    <xf numFmtId="0" fontId="1" fillId="0" borderId="29" xfId="0" applyFont="1" applyBorder="1" applyAlignment="1">
      <alignment horizontal="center" vertical="center" wrapText="1"/>
    </xf>
    <xf numFmtId="0" fontId="1" fillId="0" borderId="12" xfId="0" applyFont="1" applyBorder="1" applyAlignment="1">
      <alignment horizontal="center" vertical="center"/>
    </xf>
    <xf numFmtId="0" fontId="0" fillId="0" borderId="7" xfId="0" applyBorder="1" applyAlignment="1">
      <alignment horizontal="center" vertical="center"/>
    </xf>
    <xf numFmtId="17" fontId="11" fillId="0" borderId="75" xfId="0" quotePrefix="1" applyNumberFormat="1" applyFont="1" applyBorder="1" applyAlignment="1">
      <alignment horizontal="center" vertical="center"/>
    </xf>
    <xf numFmtId="0" fontId="0" fillId="0" borderId="31" xfId="0" applyBorder="1" applyAlignment="1">
      <alignment horizontal="center" vertical="center"/>
    </xf>
    <xf numFmtId="0" fontId="0" fillId="0" borderId="49" xfId="0" applyBorder="1" applyAlignment="1"/>
    <xf numFmtId="0" fontId="11" fillId="0" borderId="43" xfId="0" applyFont="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31" fillId="0" borderId="11" xfId="0" applyFont="1" applyBorder="1" applyAlignment="1">
      <alignment horizontal="center" vertical="center"/>
    </xf>
    <xf numFmtId="15" fontId="0" fillId="0" borderId="27" xfId="0" applyNumberFormat="1" applyBorder="1" applyAlignment="1">
      <alignment horizontal="center"/>
    </xf>
    <xf numFmtId="0" fontId="0" fillId="0" borderId="36" xfId="0" applyBorder="1" applyAlignment="1">
      <alignment horizontal="center"/>
    </xf>
    <xf numFmtId="0" fontId="31" fillId="0" borderId="22" xfId="0" applyFont="1" applyBorder="1" applyAlignment="1">
      <alignment horizontal="center" vertical="center"/>
    </xf>
    <xf numFmtId="0" fontId="31"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31" xfId="0" applyBorder="1" applyAlignment="1">
      <alignment horizontal="center" vertical="center" wrapText="1"/>
    </xf>
    <xf numFmtId="15" fontId="31" fillId="0" borderId="27" xfId="0" applyNumberFormat="1" applyFont="1" applyBorder="1" applyAlignment="1">
      <alignment horizontal="center"/>
    </xf>
    <xf numFmtId="0" fontId="4" fillId="0" borderId="22" xfId="34" applyBorder="1" applyAlignment="1" applyProtection="1">
      <alignment horizontal="center" vertical="center"/>
    </xf>
    <xf numFmtId="0" fontId="31" fillId="0" borderId="6" xfId="0" applyFont="1" applyBorder="1" applyAlignment="1">
      <alignment horizontal="center" vertical="center"/>
    </xf>
    <xf numFmtId="0" fontId="34" fillId="0" borderId="60" xfId="0" applyFont="1" applyBorder="1"/>
  </cellXfs>
  <cellStyles count="4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cel Built-in Normal" xfId="43"/>
    <cellStyle name="Explanatory Text" xfId="28"/>
    <cellStyle name="Good" xfId="29"/>
    <cellStyle name="Heading 1" xfId="30"/>
    <cellStyle name="Heading 2" xfId="31"/>
    <cellStyle name="Heading 3" xfId="32"/>
    <cellStyle name="Heading 4" xfId="33"/>
    <cellStyle name="Hyperlink" xfId="34" builtinId="8"/>
    <cellStyle name="Input" xfId="35"/>
    <cellStyle name="Linked Cell" xfId="36"/>
    <cellStyle name="Neutral" xfId="37"/>
    <cellStyle name="Normal" xfId="0" builtinId="0"/>
    <cellStyle name="Note" xfId="38"/>
    <cellStyle name="Output" xfId="39"/>
    <cellStyle name="Title" xfId="40"/>
    <cellStyle name="Total" xfId="41"/>
    <cellStyle name="Warning Text" xfId="42"/>
  </cellStyles>
  <dxfs count="27">
    <dxf>
      <fill>
        <patternFill>
          <bgColor indexed="11"/>
        </patternFill>
      </fill>
    </dxf>
    <dxf>
      <fill>
        <patternFill>
          <bgColor indexed="10"/>
        </patternFill>
      </fill>
    </dxf>
    <dxf>
      <fill>
        <patternFill>
          <bgColor indexed="53"/>
        </patternFill>
      </fill>
    </dxf>
    <dxf>
      <fill>
        <patternFill>
          <bgColor indexed="53"/>
        </patternFill>
      </fill>
    </dxf>
    <dxf>
      <fill>
        <patternFill patternType="solid">
          <fgColor indexed="10"/>
          <bgColor indexed="60"/>
        </patternFill>
      </fill>
    </dxf>
    <dxf>
      <fill>
        <patternFill patternType="solid">
          <fgColor indexed="13"/>
          <bgColor indexed="51"/>
        </patternFill>
      </fill>
    </dxf>
    <dxf>
      <fill>
        <patternFill patternType="solid">
          <fgColor indexed="17"/>
          <bgColor indexed="57"/>
        </patternFill>
      </fill>
    </dxf>
    <dxf>
      <fill>
        <patternFill patternType="solid">
          <fgColor indexed="10"/>
          <bgColor indexed="60"/>
        </patternFill>
      </fill>
    </dxf>
    <dxf>
      <fill>
        <patternFill patternType="solid">
          <fgColor indexed="13"/>
          <bgColor indexed="51"/>
        </patternFill>
      </fill>
    </dxf>
    <dxf>
      <fill>
        <patternFill patternType="solid">
          <fgColor indexed="17"/>
          <bgColor indexed="57"/>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uktest.html"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hyperlink" Target="https://agenda.infn.it/conferenceDisplay.py?confId=7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AG26"/>
  <sheetViews>
    <sheetView showGridLines="0" tabSelected="1" topLeftCell="B1" zoomScaleNormal="90" zoomScalePageLayoutView="90" workbookViewId="0">
      <pane xSplit="2" topLeftCell="K1" activePane="topRight" state="frozen"/>
      <selection activeCell="B1" sqref="B1"/>
      <selection pane="topRight" activeCell="O17" sqref="O17"/>
    </sheetView>
  </sheetViews>
  <sheetFormatPr baseColWidth="10" defaultColWidth="8.83203125" defaultRowHeight="12"/>
  <cols>
    <col min="1" max="1" width="12" customWidth="1"/>
    <col min="2" max="2" width="24.6640625" customWidth="1"/>
    <col min="3" max="3" width="15" style="74" customWidth="1"/>
    <col min="4" max="4" width="8.1640625" style="74" customWidth="1"/>
    <col min="5" max="5" width="7.5" style="74" customWidth="1"/>
    <col min="6" max="6" width="8" style="74" customWidth="1"/>
    <col min="7" max="21" width="8.6640625" customWidth="1"/>
    <col min="22" max="22" width="23.83203125" customWidth="1"/>
    <col min="23" max="24" width="8.6640625" customWidth="1"/>
    <col min="25" max="25" width="48" bestFit="1" customWidth="1"/>
    <col min="26" max="30" width="8.6640625" customWidth="1"/>
    <col min="31" max="31" width="21" customWidth="1"/>
  </cols>
  <sheetData>
    <row r="1" spans="1:33" ht="13" thickBot="1"/>
    <row r="2" spans="1:33">
      <c r="A2" s="17" t="s">
        <v>106</v>
      </c>
      <c r="B2" s="18"/>
      <c r="G2" s="24"/>
      <c r="H2" s="214" t="s">
        <v>19</v>
      </c>
      <c r="I2" s="215"/>
      <c r="J2" s="216"/>
    </row>
    <row r="3" spans="1:33">
      <c r="A3" s="19" t="s">
        <v>215</v>
      </c>
      <c r="B3" s="120" t="s">
        <v>206</v>
      </c>
      <c r="G3" s="35"/>
      <c r="H3" s="217" t="s">
        <v>16</v>
      </c>
      <c r="I3" s="218"/>
      <c r="J3" s="217"/>
    </row>
    <row r="4" spans="1:33">
      <c r="A4" s="19" t="s">
        <v>201</v>
      </c>
      <c r="B4" s="120" t="s">
        <v>2</v>
      </c>
      <c r="G4" s="25"/>
      <c r="H4" s="219" t="s">
        <v>20</v>
      </c>
      <c r="I4" s="218"/>
      <c r="J4" s="217"/>
    </row>
    <row r="5" spans="1:33" ht="13" thickBot="1">
      <c r="A5" s="20" t="s">
        <v>17</v>
      </c>
      <c r="B5" s="129" t="s">
        <v>135</v>
      </c>
      <c r="G5" s="26"/>
      <c r="H5" s="219" t="s">
        <v>104</v>
      </c>
      <c r="I5" s="218"/>
      <c r="J5" s="217"/>
    </row>
    <row r="6" spans="1:33" ht="13" thickBot="1">
      <c r="A6" s="31"/>
      <c r="B6" s="31"/>
      <c r="G6" s="23"/>
      <c r="H6" s="204" t="s">
        <v>21</v>
      </c>
      <c r="I6" s="204"/>
      <c r="J6" s="205"/>
      <c r="M6" s="167"/>
      <c r="AG6" s="73"/>
    </row>
    <row r="8" spans="1:33" ht="13" thickBot="1"/>
    <row r="9" spans="1:33" ht="13" thickBot="1">
      <c r="A9" s="202" t="s">
        <v>163</v>
      </c>
      <c r="B9" s="210" t="s">
        <v>42</v>
      </c>
      <c r="C9" s="212" t="s">
        <v>18</v>
      </c>
      <c r="D9" s="206" t="str">
        <f>Resources!A11</f>
        <v>UKI-LT2-Brunel</v>
      </c>
      <c r="E9" s="207"/>
      <c r="F9" s="208"/>
      <c r="G9" s="206" t="str">
        <f>Resources!A12</f>
        <v>UKI-LT2-IC-HEP</v>
      </c>
      <c r="H9" s="207"/>
      <c r="I9" s="208"/>
      <c r="J9" s="206" t="str">
        <f>Resources!A13</f>
        <v>UKI-LT2-QMUL</v>
      </c>
      <c r="K9" s="207"/>
      <c r="L9" s="208"/>
      <c r="M9" s="206" t="str">
        <f>Resources!A14</f>
        <v>UKI-LT2-RHUL</v>
      </c>
      <c r="N9" s="207"/>
      <c r="O9" s="208"/>
      <c r="P9" s="206" t="str">
        <f>Resources!A15</f>
        <v>UKI-LT2-UCL-HEP</v>
      </c>
      <c r="Q9" s="207"/>
      <c r="R9" s="208"/>
      <c r="S9" s="206" t="s">
        <v>216</v>
      </c>
      <c r="T9" s="207"/>
      <c r="U9" s="208"/>
      <c r="V9" s="202" t="s">
        <v>84</v>
      </c>
    </row>
    <row r="10" spans="1:33" ht="13" thickBot="1">
      <c r="A10" s="209"/>
      <c r="B10" s="211"/>
      <c r="C10" s="213"/>
      <c r="D10" s="36" t="s">
        <v>204</v>
      </c>
      <c r="E10" s="37" t="s">
        <v>203</v>
      </c>
      <c r="F10" s="37" t="s">
        <v>202</v>
      </c>
      <c r="G10" s="36" t="s">
        <v>204</v>
      </c>
      <c r="H10" s="37" t="s">
        <v>203</v>
      </c>
      <c r="I10" s="37" t="s">
        <v>202</v>
      </c>
      <c r="J10" s="36" t="s">
        <v>204</v>
      </c>
      <c r="K10" s="37" t="s">
        <v>203</v>
      </c>
      <c r="L10" s="37" t="s">
        <v>202</v>
      </c>
      <c r="M10" s="36" t="s">
        <v>204</v>
      </c>
      <c r="N10" s="37" t="s">
        <v>203</v>
      </c>
      <c r="O10" s="37" t="s">
        <v>202</v>
      </c>
      <c r="P10" s="36" t="s">
        <v>204</v>
      </c>
      <c r="Q10" s="37" t="s">
        <v>203</v>
      </c>
      <c r="R10" s="37" t="s">
        <v>202</v>
      </c>
      <c r="S10" s="36" t="s">
        <v>204</v>
      </c>
      <c r="T10" s="37" t="s">
        <v>203</v>
      </c>
      <c r="U10" s="37" t="s">
        <v>202</v>
      </c>
      <c r="V10" s="203"/>
    </row>
    <row r="11" spans="1:33" ht="25" thickBot="1">
      <c r="A11" s="130" t="s">
        <v>99</v>
      </c>
      <c r="B11" s="38" t="s">
        <v>31</v>
      </c>
      <c r="C11" s="75">
        <v>1</v>
      </c>
      <c r="D11" s="68">
        <v>1.8271604938271604</v>
      </c>
      <c r="E11" s="68">
        <v>1.7169144495172051</v>
      </c>
      <c r="F11" s="68">
        <f>Resources!G24</f>
        <v>3.190212659575888</v>
      </c>
      <c r="G11" s="135">
        <v>4.2938596491228074</v>
      </c>
      <c r="H11" s="135">
        <v>3.8119365712444329</v>
      </c>
      <c r="I11" s="68">
        <f>Resources!G25</f>
        <v>3.8119365712444329</v>
      </c>
      <c r="J11" s="68">
        <v>1.4310051107325383</v>
      </c>
      <c r="K11" s="68">
        <v>1.4279083011568079</v>
      </c>
      <c r="L11" s="68">
        <f>Resources!G26</f>
        <v>1.4279083011568079</v>
      </c>
      <c r="M11" s="68">
        <v>2.7917981072555205</v>
      </c>
      <c r="N11" s="68">
        <v>3.0532145277536169</v>
      </c>
      <c r="O11" s="68">
        <f>Resources!G27</f>
        <v>3.0532145277536169</v>
      </c>
      <c r="P11" s="68">
        <v>1.8488372093023255</v>
      </c>
      <c r="Q11" s="68">
        <v>2.1238938053097347</v>
      </c>
      <c r="R11" s="68">
        <f>Resources!G28</f>
        <v>2.1238938053097347</v>
      </c>
      <c r="S11" s="68">
        <v>2.4596829772570641</v>
      </c>
      <c r="T11" s="68">
        <v>2.4226136163022058</v>
      </c>
      <c r="U11" s="68">
        <f>Resources!G29</f>
        <v>2.5950271378882976</v>
      </c>
      <c r="V11" s="186"/>
    </row>
    <row r="12" spans="1:33" ht="29" customHeight="1" thickBot="1">
      <c r="A12" s="130" t="s">
        <v>151</v>
      </c>
      <c r="B12" s="38" t="s">
        <v>74</v>
      </c>
      <c r="C12" s="76">
        <v>1</v>
      </c>
      <c r="D12" s="68">
        <v>4.4628682307285237</v>
      </c>
      <c r="E12" s="68">
        <v>3.5549485445787736</v>
      </c>
      <c r="F12" s="68">
        <f>Resources!F24</f>
        <v>5.3394484068772092</v>
      </c>
      <c r="G12" s="136">
        <v>3.0307147178290554</v>
      </c>
      <c r="H12" s="136">
        <v>2.0550017872943878</v>
      </c>
      <c r="I12" s="68">
        <f>Resources!F25</f>
        <v>2.0550017872943878</v>
      </c>
      <c r="J12" s="68">
        <v>3.2594130191936626</v>
      </c>
      <c r="K12" s="68">
        <v>2.5613637520803061</v>
      </c>
      <c r="L12" s="68">
        <f>Resources!F26</f>
        <v>2.5613637520803061</v>
      </c>
      <c r="M12" s="68">
        <v>3.7275647081050445</v>
      </c>
      <c r="N12" s="68">
        <v>3.2066690915781138</v>
      </c>
      <c r="O12" s="68">
        <f>Resources!F27</f>
        <v>3.2066690915781138</v>
      </c>
      <c r="P12" s="68">
        <v>2.9371713030746709</v>
      </c>
      <c r="Q12" s="68">
        <v>2.7312294077603814</v>
      </c>
      <c r="R12" s="68">
        <f>Resources!F28</f>
        <v>2.7312294077603814</v>
      </c>
      <c r="S12" s="68">
        <v>3.4540098599643105</v>
      </c>
      <c r="T12" s="68">
        <v>2.6192855501952677</v>
      </c>
      <c r="U12" s="68">
        <f>Resources!F29</f>
        <v>2.9105723055378796</v>
      </c>
      <c r="V12" s="6"/>
    </row>
    <row r="13" spans="1:33" ht="37" thickBot="1">
      <c r="A13" s="130" t="s">
        <v>152</v>
      </c>
      <c r="B13" s="38" t="s">
        <v>34</v>
      </c>
      <c r="C13" s="76" t="s">
        <v>53</v>
      </c>
      <c r="D13" s="69">
        <v>1</v>
      </c>
      <c r="E13" s="69">
        <v>1</v>
      </c>
      <c r="F13" s="68">
        <v>1</v>
      </c>
      <c r="G13" s="136">
        <v>1</v>
      </c>
      <c r="H13" s="136">
        <v>1</v>
      </c>
      <c r="I13" s="68">
        <v>1</v>
      </c>
      <c r="J13" s="68">
        <v>1</v>
      </c>
      <c r="K13" s="68">
        <v>1</v>
      </c>
      <c r="L13" s="68">
        <v>1</v>
      </c>
      <c r="M13" s="68">
        <v>0.99</v>
      </c>
      <c r="N13" s="68">
        <v>1</v>
      </c>
      <c r="O13" s="68">
        <v>1</v>
      </c>
      <c r="P13" s="68">
        <v>0.89</v>
      </c>
      <c r="Q13" s="68">
        <v>1</v>
      </c>
      <c r="R13" s="68">
        <v>0.99</v>
      </c>
      <c r="S13" s="68">
        <v>0.97599999999999998</v>
      </c>
      <c r="T13" s="68">
        <v>1</v>
      </c>
      <c r="U13" s="68">
        <f t="shared" ref="U13:U15" si="0">AVERAGE(F13,I13,L13,O13,R13)</f>
        <v>0.998</v>
      </c>
      <c r="V13" s="166"/>
    </row>
    <row r="14" spans="1:33" ht="37" thickBot="1">
      <c r="A14" s="130" t="s">
        <v>153</v>
      </c>
      <c r="B14" s="38" t="s">
        <v>136</v>
      </c>
      <c r="C14" s="76" t="s">
        <v>53</v>
      </c>
      <c r="D14" s="69">
        <v>1</v>
      </c>
      <c r="E14" s="69">
        <v>1</v>
      </c>
      <c r="F14" s="68">
        <v>1</v>
      </c>
      <c r="G14" s="136">
        <v>1</v>
      </c>
      <c r="H14" s="135">
        <v>1</v>
      </c>
      <c r="I14" s="68">
        <v>1</v>
      </c>
      <c r="J14" s="68">
        <v>1</v>
      </c>
      <c r="K14" s="68">
        <v>1</v>
      </c>
      <c r="L14" s="68">
        <v>1</v>
      </c>
      <c r="M14" s="68">
        <v>0.99</v>
      </c>
      <c r="N14" s="68">
        <v>1</v>
      </c>
      <c r="O14" s="68">
        <v>1</v>
      </c>
      <c r="P14" s="68">
        <v>0.89</v>
      </c>
      <c r="Q14" s="68">
        <v>1</v>
      </c>
      <c r="R14" s="68">
        <v>0.99</v>
      </c>
      <c r="S14" s="68">
        <v>0.97599999999999998</v>
      </c>
      <c r="T14" s="68">
        <v>1</v>
      </c>
      <c r="U14" s="68">
        <f t="shared" si="0"/>
        <v>0.998</v>
      </c>
      <c r="V14" s="166"/>
    </row>
    <row r="15" spans="1:33" ht="36">
      <c r="A15" s="130" t="s">
        <v>38</v>
      </c>
      <c r="B15" s="38" t="s">
        <v>35</v>
      </c>
      <c r="C15" s="76" t="s">
        <v>53</v>
      </c>
      <c r="D15" s="68">
        <v>0.95</v>
      </c>
      <c r="E15" s="68">
        <v>0.89</v>
      </c>
      <c r="F15" s="68">
        <v>0.93</v>
      </c>
      <c r="G15" s="103">
        <v>0.59</v>
      </c>
      <c r="H15" s="103">
        <v>0.77</v>
      </c>
      <c r="I15" s="163">
        <v>0.89</v>
      </c>
      <c r="J15" s="68">
        <v>0.98</v>
      </c>
      <c r="K15" s="68">
        <v>0.96</v>
      </c>
      <c r="L15" s="68">
        <v>0.97</v>
      </c>
      <c r="M15" s="68">
        <v>0.95</v>
      </c>
      <c r="N15" s="68">
        <v>0.95</v>
      </c>
      <c r="O15" s="68">
        <v>0.98</v>
      </c>
      <c r="P15" s="68">
        <v>1</v>
      </c>
      <c r="Q15" s="68">
        <v>0.5</v>
      </c>
      <c r="R15" s="68" t="s">
        <v>3</v>
      </c>
      <c r="S15" s="68">
        <v>0.89399999999999991</v>
      </c>
      <c r="T15" s="68">
        <v>0.81400000000000006</v>
      </c>
      <c r="U15" s="68">
        <f t="shared" si="0"/>
        <v>0.9425</v>
      </c>
      <c r="V15" s="166" t="s">
        <v>127</v>
      </c>
    </row>
    <row r="16" spans="1:33" ht="30" customHeight="1">
      <c r="A16" s="130" t="s">
        <v>39</v>
      </c>
      <c r="B16" s="38" t="s">
        <v>138</v>
      </c>
      <c r="C16" s="76">
        <v>0.5</v>
      </c>
      <c r="D16" s="69">
        <v>0.51679655725496931</v>
      </c>
      <c r="E16" s="69">
        <v>0.79002408139364666</v>
      </c>
      <c r="F16" s="69">
        <f>Resources!O24</f>
        <v>0.50044544052438789</v>
      </c>
      <c r="G16" s="69">
        <v>0.61772555175401311</v>
      </c>
      <c r="H16" s="69">
        <v>0.56334636184016251</v>
      </c>
      <c r="I16" s="69">
        <f>Resources!O25</f>
        <v>0.61549714272678535</v>
      </c>
      <c r="J16" s="69">
        <v>0.50925814166856054</v>
      </c>
      <c r="K16" s="69">
        <v>0.57473786976638475</v>
      </c>
      <c r="L16" s="69">
        <f>Resources!O26</f>
        <v>0.47807111946129832</v>
      </c>
      <c r="M16" s="69">
        <v>0.80283060446462018</v>
      </c>
      <c r="N16" s="69">
        <v>0.77744279251375048</v>
      </c>
      <c r="O16" s="69">
        <f>Resources!O27</f>
        <v>0.56451917739297364</v>
      </c>
      <c r="P16" s="69">
        <v>0.25247331904292031</v>
      </c>
      <c r="Q16" s="69">
        <v>0.30619387178022689</v>
      </c>
      <c r="R16" s="69">
        <f>Resources!O28</f>
        <v>9.9851728992624098E-3</v>
      </c>
      <c r="S16" s="69">
        <v>0.59044516464016572</v>
      </c>
      <c r="T16" s="69">
        <v>0.64923795554212416</v>
      </c>
      <c r="U16" s="69">
        <f>Resources!O29</f>
        <v>0.52878930061980955</v>
      </c>
      <c r="V16" s="121" t="s">
        <v>94</v>
      </c>
    </row>
    <row r="17" spans="1:22" ht="42" customHeight="1">
      <c r="A17" s="130" t="s">
        <v>40</v>
      </c>
      <c r="B17" s="38" t="s">
        <v>36</v>
      </c>
      <c r="C17" s="76">
        <v>0.5</v>
      </c>
      <c r="D17" s="69">
        <v>0.35558808787305951</v>
      </c>
      <c r="E17" s="69">
        <v>0.63478773239642805</v>
      </c>
      <c r="F17" s="69">
        <f>Resources!N24</f>
        <v>0.41354578754578752</v>
      </c>
      <c r="G17" s="69">
        <v>0.56128569607817369</v>
      </c>
      <c r="H17" s="69">
        <v>0.5392634795829695</v>
      </c>
      <c r="I17" s="69">
        <f>Resources!N25</f>
        <v>0.61982594099827837</v>
      </c>
      <c r="J17" s="69">
        <v>0.4965426123832048</v>
      </c>
      <c r="K17" s="69">
        <v>0.52047615209858822</v>
      </c>
      <c r="L17" s="69">
        <f>Resources!N26</f>
        <v>0.47926279194646293</v>
      </c>
      <c r="M17" s="69">
        <v>0.69457357294490107</v>
      </c>
      <c r="N17" s="69">
        <v>0.82467571474160428</v>
      </c>
      <c r="O17" s="69">
        <f>Resources!N27</f>
        <v>0.81153586234681019</v>
      </c>
      <c r="P17" s="69">
        <v>0.19840511280762804</v>
      </c>
      <c r="Q17" s="69">
        <v>0.27354418335771097</v>
      </c>
      <c r="R17" s="69">
        <f>Resources!N28</f>
        <v>5.5453908923946121E-3</v>
      </c>
      <c r="S17" s="69">
        <v>0.51417263819001324</v>
      </c>
      <c r="T17" s="69">
        <v>0.59978806382175398</v>
      </c>
      <c r="U17" s="69">
        <f>Resources!N29</f>
        <v>0.54260016006802814</v>
      </c>
      <c r="V17" s="121"/>
    </row>
    <row r="24" spans="1:22">
      <c r="A24" t="s">
        <v>134</v>
      </c>
      <c r="B24" s="185" t="s">
        <v>6</v>
      </c>
    </row>
    <row r="25" spans="1:22">
      <c r="A25" t="s">
        <v>38</v>
      </c>
      <c r="B25" s="185" t="s">
        <v>189</v>
      </c>
    </row>
    <row r="26" spans="1:22">
      <c r="B26" s="108"/>
    </row>
  </sheetData>
  <mergeCells count="15">
    <mergeCell ref="A9:A10"/>
    <mergeCell ref="B9:B10"/>
    <mergeCell ref="C9:C10"/>
    <mergeCell ref="H2:J2"/>
    <mergeCell ref="H3:J3"/>
    <mergeCell ref="H4:J4"/>
    <mergeCell ref="H5:J5"/>
    <mergeCell ref="D9:F9"/>
    <mergeCell ref="V9:V10"/>
    <mergeCell ref="H6:J6"/>
    <mergeCell ref="G9:I9"/>
    <mergeCell ref="J9:L9"/>
    <mergeCell ref="S9:U9"/>
    <mergeCell ref="M9:O9"/>
    <mergeCell ref="P9:R9"/>
  </mergeCells>
  <phoneticPr fontId="3" type="noConversion"/>
  <conditionalFormatting sqref="D11:U12 J15:K15">
    <cfRule type="cellIs" dxfId="26" priority="13" stopIfTrue="1" operator="greaterThanOrEqual">
      <formula>1</formula>
    </cfRule>
    <cfRule type="cellIs" dxfId="25" priority="14" stopIfTrue="1" operator="greaterThanOrEqual">
      <formula>0.95</formula>
    </cfRule>
    <cfRule type="cellIs" dxfId="24" priority="15" stopIfTrue="1" operator="lessThan">
      <formula>0.95</formula>
    </cfRule>
  </conditionalFormatting>
  <conditionalFormatting sqref="J13:K14 D13:I15 L13:U15">
    <cfRule type="cellIs" dxfId="23" priority="10" stopIfTrue="1" operator="greaterThanOrEqual">
      <formula>0.95</formula>
    </cfRule>
    <cfRule type="cellIs" dxfId="22" priority="11" stopIfTrue="1" operator="greaterThanOrEqual">
      <formula>0.9</formula>
    </cfRule>
    <cfRule type="cellIs" dxfId="21" priority="12" stopIfTrue="1" operator="lessThan">
      <formula>0.9</formula>
    </cfRule>
  </conditionalFormatting>
  <conditionalFormatting sqref="D16:U17">
    <cfRule type="cellIs" dxfId="20" priority="7" stopIfTrue="1" operator="greaterThanOrEqual">
      <formula>0.5</formula>
    </cfRule>
    <cfRule type="cellIs" dxfId="19" priority="8" stopIfTrue="1" operator="greaterThanOrEqual">
      <formula>0.4</formula>
    </cfRule>
    <cfRule type="cellIs" dxfId="18" priority="9" stopIfTrue="1" operator="lessThan">
      <formula>0.4</formula>
    </cfRule>
  </conditionalFormatting>
  <conditionalFormatting sqref="J15">
    <cfRule type="cellIs" dxfId="17" priority="4" stopIfTrue="1" operator="greaterThanOrEqual">
      <formula>0.95</formula>
    </cfRule>
    <cfRule type="cellIs" dxfId="16" priority="5" stopIfTrue="1" operator="greaterThanOrEqual">
      <formula>0.9</formula>
    </cfRule>
    <cfRule type="cellIs" dxfId="15" priority="6" stopIfTrue="1" operator="lessThan">
      <formula>0.9</formula>
    </cfRule>
  </conditionalFormatting>
  <conditionalFormatting sqref="K15">
    <cfRule type="cellIs" dxfId="14" priority="1" stopIfTrue="1" operator="greaterThanOrEqual">
      <formula>0.95</formula>
    </cfRule>
    <cfRule type="cellIs" dxfId="13" priority="2" stopIfTrue="1" operator="greaterThanOrEqual">
      <formula>0.9</formula>
    </cfRule>
    <cfRule type="cellIs" dxfId="12" priority="3" stopIfTrue="1" operator="lessThan">
      <formula>0.9</formula>
    </cfRule>
  </conditionalFormatting>
  <hyperlinks>
    <hyperlink ref="B25" r:id="rId1"/>
  </hyperlinks>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S57"/>
  <sheetViews>
    <sheetView showGridLines="0" topLeftCell="L8" zoomScale="125" zoomScaleNormal="96" zoomScalePageLayoutView="96" workbookViewId="0">
      <selection activeCell="B24" sqref="B24"/>
    </sheetView>
  </sheetViews>
  <sheetFormatPr baseColWidth="10" defaultColWidth="8.83203125" defaultRowHeight="12"/>
  <cols>
    <col min="1" max="1" width="18.5" customWidth="1"/>
    <col min="2" max="2" width="11.83203125" customWidth="1"/>
    <col min="3" max="3" width="14.1640625" customWidth="1"/>
    <col min="4" max="4" width="11.6640625" customWidth="1"/>
    <col min="5" max="5" width="12.5" bestFit="1" customWidth="1"/>
    <col min="6" max="6" width="12.6640625" customWidth="1"/>
    <col min="7" max="7" width="19" customWidth="1"/>
    <col min="8" max="8" width="13.5" customWidth="1"/>
    <col min="9" max="9" width="16.5" customWidth="1"/>
    <col min="10" max="10" width="11.5" customWidth="1"/>
    <col min="11" max="11" width="12.5" customWidth="1"/>
    <col min="12" max="12" width="10.83203125" customWidth="1"/>
    <col min="13" max="13" width="10.5" customWidth="1"/>
    <col min="14" max="14" width="10.6640625" customWidth="1"/>
    <col min="15" max="15" width="15.6640625" customWidth="1"/>
    <col min="16" max="16" width="12.83203125" customWidth="1"/>
    <col min="17" max="18" width="12" customWidth="1"/>
    <col min="19" max="19" width="12.5" customWidth="1"/>
    <col min="20" max="20" width="10.33203125" bestFit="1" customWidth="1"/>
  </cols>
  <sheetData>
    <row r="1" spans="1:19" ht="13" thickBot="1"/>
    <row r="2" spans="1:19">
      <c r="A2" s="233" t="s">
        <v>106</v>
      </c>
      <c r="B2" s="234"/>
      <c r="C2" s="235"/>
      <c r="D2" s="105"/>
    </row>
    <row r="3" spans="1:19">
      <c r="A3" s="19" t="s">
        <v>215</v>
      </c>
      <c r="B3" s="236" t="str">
        <f>Metrics!B3</f>
        <v>LondonGrid Tier 2</v>
      </c>
      <c r="C3" s="237"/>
      <c r="D3" s="105"/>
    </row>
    <row r="4" spans="1:19">
      <c r="A4" s="19" t="s">
        <v>201</v>
      </c>
      <c r="B4" s="240" t="str">
        <f>Metrics!B4</f>
        <v>Q215</v>
      </c>
      <c r="C4" s="241"/>
      <c r="D4" s="105"/>
      <c r="I4" s="61"/>
    </row>
    <row r="5" spans="1:19" ht="13" thickBot="1">
      <c r="A5" s="20" t="s">
        <v>17</v>
      </c>
      <c r="B5" s="242" t="str">
        <f>Metrics!B5</f>
        <v>Duncan Rand</v>
      </c>
      <c r="C5" s="243"/>
      <c r="D5" s="105"/>
      <c r="I5" s="61"/>
      <c r="O5" s="102"/>
    </row>
    <row r="6" spans="1:19">
      <c r="I6" s="61"/>
      <c r="K6" s="61"/>
    </row>
    <row r="7" spans="1:19">
      <c r="J7" s="61"/>
      <c r="K7" s="61"/>
    </row>
    <row r="8" spans="1:19">
      <c r="J8" s="61"/>
      <c r="K8" s="73"/>
      <c r="L8" s="73"/>
    </row>
    <row r="9" spans="1:19" ht="13" thickBot="1">
      <c r="A9" s="7" t="s">
        <v>217</v>
      </c>
    </row>
    <row r="10" spans="1:19" ht="49.5" customHeight="1" thickBot="1">
      <c r="A10" s="33" t="s">
        <v>198</v>
      </c>
      <c r="B10" s="15" t="s">
        <v>218</v>
      </c>
      <c r="C10" s="34" t="s">
        <v>87</v>
      </c>
      <c r="D10" s="34"/>
      <c r="E10" s="34" t="s">
        <v>160</v>
      </c>
      <c r="F10" s="34" t="s">
        <v>190</v>
      </c>
      <c r="G10" s="78" t="s">
        <v>139</v>
      </c>
      <c r="I10" s="230" t="s">
        <v>49</v>
      </c>
      <c r="J10" s="221"/>
      <c r="K10" s="221"/>
      <c r="L10" s="221"/>
      <c r="M10" s="231"/>
      <c r="N10" s="72"/>
      <c r="O10" s="232" t="s">
        <v>147</v>
      </c>
      <c r="P10" s="221"/>
      <c r="Q10" s="221"/>
      <c r="R10" s="221"/>
      <c r="S10" s="231"/>
    </row>
    <row r="11" spans="1:19">
      <c r="A11" s="81" t="s">
        <v>158</v>
      </c>
      <c r="B11" s="171" t="s">
        <v>72</v>
      </c>
      <c r="C11" s="172" t="s">
        <v>73</v>
      </c>
      <c r="D11" s="82"/>
      <c r="E11" s="83" t="s">
        <v>172</v>
      </c>
      <c r="F11" s="83" t="s">
        <v>173</v>
      </c>
      <c r="G11" s="140" t="s">
        <v>75</v>
      </c>
      <c r="I11" s="94" t="s">
        <v>146</v>
      </c>
      <c r="J11" s="101">
        <v>42095</v>
      </c>
      <c r="K11" s="101">
        <v>42125</v>
      </c>
      <c r="L11" s="101">
        <v>42156</v>
      </c>
      <c r="M11" s="80" t="s">
        <v>199</v>
      </c>
      <c r="O11" s="93" t="s">
        <v>146</v>
      </c>
      <c r="P11" s="101">
        <v>42095</v>
      </c>
      <c r="Q11" s="101">
        <v>42125</v>
      </c>
      <c r="R11" s="101">
        <v>42156</v>
      </c>
      <c r="S11" s="79" t="s">
        <v>199</v>
      </c>
    </row>
    <row r="12" spans="1:19" ht="13" thickBot="1">
      <c r="A12" s="84" t="s">
        <v>100</v>
      </c>
      <c r="B12" s="172" t="s">
        <v>73</v>
      </c>
      <c r="C12" s="172" t="s">
        <v>73</v>
      </c>
      <c r="D12" s="85"/>
      <c r="E12" s="85" t="s">
        <v>46</v>
      </c>
      <c r="F12" s="172" t="s">
        <v>188</v>
      </c>
      <c r="G12" s="140" t="s">
        <v>47</v>
      </c>
      <c r="I12" s="87" t="s">
        <v>158</v>
      </c>
      <c r="J12" s="180">
        <v>11378108</v>
      </c>
      <c r="K12" s="180">
        <v>11080616</v>
      </c>
      <c r="L12" s="180">
        <v>11862268</v>
      </c>
      <c r="M12" s="107">
        <v>34320992</v>
      </c>
      <c r="O12" s="164" t="s">
        <v>158</v>
      </c>
      <c r="P12" s="110">
        <v>14690836</v>
      </c>
      <c r="Q12" s="110">
        <v>13878140</v>
      </c>
      <c r="R12" s="110">
        <v>12963992</v>
      </c>
      <c r="S12" s="115">
        <v>41532968</v>
      </c>
    </row>
    <row r="13" spans="1:19" ht="13" thickBot="1">
      <c r="A13" s="84" t="s">
        <v>101</v>
      </c>
      <c r="B13" s="172" t="s">
        <v>73</v>
      </c>
      <c r="C13" s="172" t="s">
        <v>73</v>
      </c>
      <c r="D13" s="85"/>
      <c r="E13" s="85" t="s">
        <v>46</v>
      </c>
      <c r="F13" s="172" t="s">
        <v>171</v>
      </c>
      <c r="G13" s="140" t="s">
        <v>48</v>
      </c>
      <c r="I13" s="87" t="s">
        <v>100</v>
      </c>
      <c r="J13" s="5">
        <v>12755452</v>
      </c>
      <c r="K13" s="5">
        <v>16893448</v>
      </c>
      <c r="L13" s="5">
        <v>17823188</v>
      </c>
      <c r="M13" s="77">
        <v>47472088</v>
      </c>
      <c r="O13" s="79" t="s">
        <v>100</v>
      </c>
      <c r="P13" s="5">
        <v>13379984</v>
      </c>
      <c r="Q13" s="5">
        <v>18139092</v>
      </c>
      <c r="R13" s="5">
        <v>15621472</v>
      </c>
      <c r="S13" s="77">
        <v>47140548</v>
      </c>
    </row>
    <row r="14" spans="1:19" ht="13" thickBot="1">
      <c r="A14" s="84" t="s">
        <v>102</v>
      </c>
      <c r="B14" s="172" t="s">
        <v>73</v>
      </c>
      <c r="C14" s="172" t="s">
        <v>73</v>
      </c>
      <c r="D14" s="85"/>
      <c r="E14" s="172" t="s">
        <v>172</v>
      </c>
      <c r="F14" s="172" t="s">
        <v>71</v>
      </c>
      <c r="G14" s="140" t="s">
        <v>75</v>
      </c>
      <c r="I14" s="87" t="s">
        <v>101</v>
      </c>
      <c r="J14" s="5">
        <v>12768016</v>
      </c>
      <c r="K14" s="180">
        <v>11232532</v>
      </c>
      <c r="L14" s="180">
        <v>9594068</v>
      </c>
      <c r="M14" s="77">
        <v>33594616</v>
      </c>
      <c r="O14" s="79" t="s">
        <v>101</v>
      </c>
      <c r="P14" s="5">
        <v>13283656</v>
      </c>
      <c r="Q14" s="181">
        <v>11021108</v>
      </c>
      <c r="R14" s="180">
        <v>9206320</v>
      </c>
      <c r="S14" s="77">
        <v>33511084</v>
      </c>
    </row>
    <row r="15" spans="1:19" ht="13" thickBot="1">
      <c r="A15" s="144" t="s">
        <v>103</v>
      </c>
      <c r="B15" s="172" t="s">
        <v>73</v>
      </c>
      <c r="C15" s="172" t="s">
        <v>73</v>
      </c>
      <c r="D15" s="145"/>
      <c r="E15" s="145" t="s">
        <v>96</v>
      </c>
      <c r="F15" s="145" t="s">
        <v>162</v>
      </c>
      <c r="G15" s="146" t="s">
        <v>75</v>
      </c>
      <c r="I15" s="87" t="s">
        <v>102</v>
      </c>
      <c r="J15" s="5">
        <v>11318000</v>
      </c>
      <c r="K15" s="5">
        <v>13788180</v>
      </c>
      <c r="L15" s="5">
        <v>9863160</v>
      </c>
      <c r="M15" s="106">
        <v>34969340</v>
      </c>
      <c r="O15" s="79" t="s">
        <v>102</v>
      </c>
      <c r="P15" s="5">
        <v>8256872</v>
      </c>
      <c r="Q15" s="5">
        <v>10076164</v>
      </c>
      <c r="R15" s="5">
        <v>5992276</v>
      </c>
      <c r="S15" s="77">
        <v>24325312</v>
      </c>
    </row>
    <row r="16" spans="1:19" ht="13" thickBot="1">
      <c r="A16" s="150" t="s">
        <v>86</v>
      </c>
      <c r="B16" s="82"/>
      <c r="C16" s="82"/>
      <c r="D16" s="82"/>
      <c r="E16" s="82"/>
      <c r="F16" s="82"/>
      <c r="G16" s="148"/>
      <c r="I16" s="87" t="s">
        <v>103</v>
      </c>
      <c r="J16" s="5">
        <v>24296</v>
      </c>
      <c r="K16" s="5">
        <v>0</v>
      </c>
      <c r="L16" s="5">
        <v>0</v>
      </c>
      <c r="M16" s="77">
        <v>24296</v>
      </c>
      <c r="O16" s="79" t="s">
        <v>103</v>
      </c>
      <c r="P16" s="5">
        <v>43748</v>
      </c>
      <c r="Q16" s="5">
        <v>0</v>
      </c>
      <c r="R16" s="5">
        <v>0</v>
      </c>
      <c r="S16" s="115">
        <v>43748</v>
      </c>
    </row>
    <row r="17" spans="1:19">
      <c r="A17" s="147"/>
      <c r="B17" s="82"/>
      <c r="C17" s="82"/>
      <c r="D17" s="82"/>
      <c r="E17" s="82"/>
      <c r="F17" s="82"/>
      <c r="G17" s="148"/>
      <c r="I17" s="79" t="s">
        <v>199</v>
      </c>
      <c r="J17" s="77">
        <v>48243872</v>
      </c>
      <c r="K17" s="77">
        <v>52994776</v>
      </c>
      <c r="L17" s="77">
        <v>49142684</v>
      </c>
      <c r="M17" s="77">
        <v>150381332</v>
      </c>
      <c r="O17" s="79" t="s">
        <v>199</v>
      </c>
      <c r="P17" s="77">
        <v>49655096</v>
      </c>
      <c r="Q17" s="77">
        <v>53114504</v>
      </c>
      <c r="R17" s="77">
        <v>43784060</v>
      </c>
      <c r="S17" s="77">
        <v>146553660</v>
      </c>
    </row>
    <row r="18" spans="1:19">
      <c r="A18" s="149"/>
      <c r="B18" s="112"/>
      <c r="C18" s="112"/>
      <c r="D18" s="112"/>
      <c r="E18" s="112"/>
      <c r="F18" s="112"/>
      <c r="G18" s="112"/>
    </row>
    <row r="20" spans="1:19">
      <c r="A20" s="7" t="s">
        <v>140</v>
      </c>
    </row>
    <row r="21" spans="1:19" ht="13.5" customHeight="1" thickBot="1"/>
    <row r="22" spans="1:19" ht="28.5" customHeight="1" thickBot="1">
      <c r="A22" s="64"/>
      <c r="B22" s="238" t="s">
        <v>225</v>
      </c>
      <c r="C22" s="239"/>
      <c r="D22" s="223" t="s">
        <v>5</v>
      </c>
      <c r="E22" s="224"/>
      <c r="F22" s="227" t="s">
        <v>113</v>
      </c>
      <c r="G22" s="228"/>
      <c r="H22" s="228"/>
      <c r="I22" s="228"/>
      <c r="J22" s="228"/>
      <c r="K22" s="228"/>
      <c r="L22" s="228"/>
      <c r="M22" s="228"/>
      <c r="N22" s="228"/>
      <c r="O22" s="229"/>
    </row>
    <row r="23" spans="1:19" ht="49" thickBot="1">
      <c r="A23" s="65" t="s">
        <v>198</v>
      </c>
      <c r="B23" s="104" t="s">
        <v>214</v>
      </c>
      <c r="C23" s="66" t="s">
        <v>141</v>
      </c>
      <c r="D23" s="67" t="s">
        <v>119</v>
      </c>
      <c r="E23" s="90" t="s">
        <v>141</v>
      </c>
      <c r="F23" s="91" t="s">
        <v>114</v>
      </c>
      <c r="G23" s="91" t="s">
        <v>115</v>
      </c>
      <c r="H23" s="91" t="s">
        <v>52</v>
      </c>
      <c r="I23" s="91" t="s">
        <v>179</v>
      </c>
      <c r="J23" s="132" t="s">
        <v>191</v>
      </c>
      <c r="K23" s="91" t="s">
        <v>51</v>
      </c>
      <c r="L23" s="91" t="s">
        <v>90</v>
      </c>
      <c r="M23" s="132" t="s">
        <v>12</v>
      </c>
      <c r="N23" s="91" t="s">
        <v>108</v>
      </c>
      <c r="O23" s="91" t="s">
        <v>112</v>
      </c>
      <c r="P23" s="187" t="s">
        <v>161</v>
      </c>
    </row>
    <row r="24" spans="1:19" ht="13" thickBot="1">
      <c r="A24" s="92" t="str">
        <f>A11</f>
        <v>UKI-LT2-Brunel</v>
      </c>
      <c r="B24" s="141">
        <v>38000</v>
      </c>
      <c r="C24" s="141">
        <v>1100</v>
      </c>
      <c r="D24" s="142">
        <v>7116.84</v>
      </c>
      <c r="E24" s="143">
        <v>344.80459999999994</v>
      </c>
      <c r="F24" s="184">
        <f>B24/D24</f>
        <v>5.3394484068772092</v>
      </c>
      <c r="G24" s="184">
        <f t="shared" ref="F24:G28" si="0">C24/E24</f>
        <v>3.190212659575888</v>
      </c>
      <c r="H24" s="153">
        <f>(B24/$B$29)</f>
        <v>0.29944855445465657</v>
      </c>
      <c r="I24" s="153">
        <f t="shared" ref="I24:I29" si="1">(C24/$C$29)</f>
        <v>0.14386607376405963</v>
      </c>
      <c r="J24" s="107">
        <f t="shared" ref="J24:J28" si="2">M12</f>
        <v>34320992</v>
      </c>
      <c r="K24" s="159">
        <f t="shared" ref="K24:K29" si="3">J24/$J$29</f>
        <v>0.22822641310292424</v>
      </c>
      <c r="L24" s="77">
        <v>2184</v>
      </c>
      <c r="M24" s="158">
        <f>L24*B24</f>
        <v>82992000</v>
      </c>
      <c r="N24" s="165">
        <f t="shared" ref="N24:N27" si="4">J24/M24</f>
        <v>0.41354578754578752</v>
      </c>
      <c r="O24" s="165">
        <f t="shared" ref="O24:O28" si="5">S12/M24</f>
        <v>0.50044544052438789</v>
      </c>
      <c r="P24" s="165">
        <f>M12/S12</f>
        <v>0.82635539073441611</v>
      </c>
      <c r="Q24" s="182"/>
    </row>
    <row r="25" spans="1:19" ht="13" thickBot="1">
      <c r="A25" s="92" t="str">
        <f>A12</f>
        <v>UKI-LT2-IC-HEP</v>
      </c>
      <c r="B25" s="141">
        <f>35068.4</f>
        <v>35068.400000000001</v>
      </c>
      <c r="C25" s="141">
        <v>2937</v>
      </c>
      <c r="D25" s="142">
        <v>17064.900000000001</v>
      </c>
      <c r="E25" s="143">
        <v>770.47451999999998</v>
      </c>
      <c r="F25" s="184">
        <f t="shared" si="0"/>
        <v>2.0550017872943878</v>
      </c>
      <c r="G25" s="184">
        <f t="shared" si="0"/>
        <v>3.8119365712444329</v>
      </c>
      <c r="H25" s="153">
        <f t="shared" ref="H25:H29" si="6">(B25/$B$29)</f>
        <v>0.27634688650099154</v>
      </c>
      <c r="I25" s="153">
        <f t="shared" si="1"/>
        <v>0.38412241695003924</v>
      </c>
      <c r="J25" s="107">
        <f t="shared" si="2"/>
        <v>47472088</v>
      </c>
      <c r="K25" s="159">
        <f t="shared" si="3"/>
        <v>0.31567806567905649</v>
      </c>
      <c r="L25" s="77">
        <f>$L$24</f>
        <v>2184</v>
      </c>
      <c r="M25" s="158">
        <f t="shared" ref="M25:M29" si="7">L25*B25</f>
        <v>76589385.600000009</v>
      </c>
      <c r="N25" s="159">
        <f t="shared" si="4"/>
        <v>0.61982594099827837</v>
      </c>
      <c r="O25" s="159">
        <f t="shared" si="5"/>
        <v>0.61549714272678535</v>
      </c>
      <c r="P25" s="165">
        <f t="shared" ref="P25:P29" si="8">M13/S13</f>
        <v>1.0070330111563404</v>
      </c>
      <c r="Q25" s="182"/>
      <c r="R25" s="167"/>
    </row>
    <row r="26" spans="1:19" ht="13" thickBot="1">
      <c r="A26" s="92" t="str">
        <f>A13</f>
        <v>UKI-LT2-QMUL</v>
      </c>
      <c r="B26" s="141">
        <f>(124*24*8.54)+(65*8*8.49)+(80*4*7.08)</f>
        <v>32095.439999999995</v>
      </c>
      <c r="C26" s="141">
        <v>1680</v>
      </c>
      <c r="D26" s="142">
        <v>12530.606</v>
      </c>
      <c r="E26" s="143">
        <v>1176.5461400000002</v>
      </c>
      <c r="F26" s="184">
        <f t="shared" si="0"/>
        <v>2.5613637520803061</v>
      </c>
      <c r="G26" s="184">
        <f t="shared" si="0"/>
        <v>1.4279083011568079</v>
      </c>
      <c r="H26" s="153">
        <f t="shared" si="6"/>
        <v>0.25291929243647793</v>
      </c>
      <c r="I26" s="153">
        <f t="shared" si="1"/>
        <v>0.21972273083965471</v>
      </c>
      <c r="J26" s="107">
        <f t="shared" si="2"/>
        <v>33594616</v>
      </c>
      <c r="K26" s="159">
        <f t="shared" si="3"/>
        <v>0.22339618590424509</v>
      </c>
      <c r="L26" s="77">
        <f>$L$24</f>
        <v>2184</v>
      </c>
      <c r="M26" s="158">
        <f t="shared" si="7"/>
        <v>70096440.959999993</v>
      </c>
      <c r="N26" s="159">
        <f t="shared" si="4"/>
        <v>0.47926279194646293</v>
      </c>
      <c r="O26" s="159">
        <f t="shared" si="5"/>
        <v>0.47807111946129832</v>
      </c>
      <c r="P26" s="165">
        <f t="shared" si="8"/>
        <v>1.002492667799108</v>
      </c>
      <c r="Q26" s="182"/>
      <c r="R26" s="167"/>
    </row>
    <row r="27" spans="1:19" ht="13" thickBot="1">
      <c r="A27" s="92" t="str">
        <f>A14</f>
        <v>UKI-LT2-RHUL</v>
      </c>
      <c r="B27" s="141">
        <v>19730</v>
      </c>
      <c r="C27" s="141">
        <v>1770</v>
      </c>
      <c r="D27" s="142">
        <v>6152.8019999999997</v>
      </c>
      <c r="E27" s="143">
        <v>579.71687999999995</v>
      </c>
      <c r="F27" s="184">
        <f t="shared" si="0"/>
        <v>3.2066690915781138</v>
      </c>
      <c r="G27" s="184">
        <f t="shared" si="0"/>
        <v>3.0532145277536169</v>
      </c>
      <c r="H27" s="153">
        <f t="shared" si="6"/>
        <v>0.15547684156290459</v>
      </c>
      <c r="I27" s="153">
        <f t="shared" si="1"/>
        <v>0.2314935914203505</v>
      </c>
      <c r="J27" s="107">
        <f t="shared" si="2"/>
        <v>34969340</v>
      </c>
      <c r="K27" s="159">
        <f t="shared" si="3"/>
        <v>0.23253777270705384</v>
      </c>
      <c r="L27" s="77">
        <f>$L$24</f>
        <v>2184</v>
      </c>
      <c r="M27" s="158">
        <f t="shared" si="7"/>
        <v>43090320</v>
      </c>
      <c r="N27" s="159">
        <f t="shared" si="4"/>
        <v>0.81153586234681019</v>
      </c>
      <c r="O27" s="159">
        <f t="shared" si="5"/>
        <v>0.56451917739297364</v>
      </c>
      <c r="P27" s="165">
        <f t="shared" si="8"/>
        <v>1.4375700504889721</v>
      </c>
      <c r="Q27" s="182"/>
      <c r="R27" s="167"/>
    </row>
    <row r="28" spans="1:19" ht="13" thickBot="1">
      <c r="A28" s="92" t="str">
        <f>A15</f>
        <v>UKI-LT2-UCL-HEP</v>
      </c>
      <c r="B28" s="141">
        <f>1*10*24*8.3587</f>
        <v>2006.0880000000002</v>
      </c>
      <c r="C28" s="141">
        <v>159</v>
      </c>
      <c r="D28" s="142">
        <v>734.5</v>
      </c>
      <c r="E28" s="143">
        <v>74.862499999999997</v>
      </c>
      <c r="F28" s="184">
        <f t="shared" si="0"/>
        <v>2.7312294077603814</v>
      </c>
      <c r="G28" s="184">
        <f t="shared" si="0"/>
        <v>2.1238938053097347</v>
      </c>
      <c r="H28" s="153">
        <f t="shared" si="6"/>
        <v>1.5808425044969293E-2</v>
      </c>
      <c r="I28" s="153">
        <f t="shared" si="1"/>
        <v>2.0795187025895893E-2</v>
      </c>
      <c r="J28" s="107">
        <f t="shared" si="2"/>
        <v>24296</v>
      </c>
      <c r="K28" s="159">
        <f t="shared" si="3"/>
        <v>1.6156260672036074E-4</v>
      </c>
      <c r="L28" s="77">
        <f>$L$24</f>
        <v>2184</v>
      </c>
      <c r="M28" s="158">
        <f t="shared" si="7"/>
        <v>4381296.1920000007</v>
      </c>
      <c r="N28" s="159">
        <f>J28/M28</f>
        <v>5.5453908923946121E-3</v>
      </c>
      <c r="O28" s="159">
        <f t="shared" si="5"/>
        <v>9.9851728992624098E-3</v>
      </c>
      <c r="P28" s="165">
        <f t="shared" si="8"/>
        <v>0.55536253085855358</v>
      </c>
      <c r="Q28" s="182"/>
      <c r="R28" s="167"/>
    </row>
    <row r="29" spans="1:19" ht="13" thickBot="1">
      <c r="A29" s="151" t="s">
        <v>137</v>
      </c>
      <c r="B29" s="141">
        <f>SUM(B24:B28)</f>
        <v>126899.928</v>
      </c>
      <c r="C29" s="141">
        <f>SUM(C24:C28)</f>
        <v>7646</v>
      </c>
      <c r="D29" s="128">
        <f>SUM(D24:D28)</f>
        <v>43599.648000000001</v>
      </c>
      <c r="E29" s="152">
        <f>SUM(E24:E28)</f>
        <v>2946.4046400000002</v>
      </c>
      <c r="F29" s="184">
        <f>B29/D29</f>
        <v>2.9105723055378796</v>
      </c>
      <c r="G29" s="184">
        <f>C29/E29</f>
        <v>2.5950271378882976</v>
      </c>
      <c r="H29" s="153">
        <f t="shared" si="6"/>
        <v>1</v>
      </c>
      <c r="I29" s="153">
        <f t="shared" si="1"/>
        <v>1</v>
      </c>
      <c r="J29" s="106">
        <f>SUM(J24:J28)</f>
        <v>150381332</v>
      </c>
      <c r="K29" s="159">
        <f t="shared" si="3"/>
        <v>1</v>
      </c>
      <c r="L29" s="77">
        <f>$L$24</f>
        <v>2184</v>
      </c>
      <c r="M29" s="158">
        <f t="shared" si="7"/>
        <v>277149442.75199997</v>
      </c>
      <c r="N29" s="159">
        <f>J29/M29</f>
        <v>0.54260016006802814</v>
      </c>
      <c r="O29" s="159">
        <f>S17/M29</f>
        <v>0.52878930061980955</v>
      </c>
      <c r="P29" s="165">
        <f t="shared" si="8"/>
        <v>1.0261178874686583</v>
      </c>
      <c r="Q29" s="182"/>
      <c r="R29" s="167"/>
    </row>
    <row r="31" spans="1:19">
      <c r="B31" s="167"/>
      <c r="F31" s="119"/>
    </row>
    <row r="32" spans="1:19">
      <c r="K32" s="119" t="s">
        <v>177</v>
      </c>
      <c r="L32" s="225" t="s">
        <v>120</v>
      </c>
      <c r="M32" s="226"/>
      <c r="O32" s="61"/>
    </row>
    <row r="33" spans="1:12">
      <c r="D33" s="112"/>
      <c r="E33" s="112"/>
      <c r="F33" s="114"/>
      <c r="G33" s="61"/>
      <c r="H33" s="61"/>
      <c r="K33" s="119" t="s">
        <v>178</v>
      </c>
      <c r="L33">
        <v>2184</v>
      </c>
    </row>
    <row r="34" spans="1:12">
      <c r="A34" s="5" t="s">
        <v>198</v>
      </c>
      <c r="B34" s="220" t="s">
        <v>148</v>
      </c>
      <c r="C34" s="221"/>
      <c r="D34" s="222"/>
      <c r="E34" s="119"/>
      <c r="F34" s="190"/>
      <c r="G34" s="61"/>
      <c r="H34" s="61"/>
      <c r="K34" s="119" t="s">
        <v>223</v>
      </c>
      <c r="L34">
        <v>2208</v>
      </c>
    </row>
    <row r="35" spans="1:12" ht="13" thickBot="1">
      <c r="A35" s="5"/>
      <c r="B35" s="118" t="s">
        <v>150</v>
      </c>
      <c r="C35" s="133" t="s">
        <v>85</v>
      </c>
      <c r="D35" s="154" t="s">
        <v>149</v>
      </c>
      <c r="E35" s="188"/>
      <c r="F35" s="191"/>
      <c r="G35" s="191"/>
      <c r="K35" s="119" t="s">
        <v>224</v>
      </c>
      <c r="L35">
        <v>2208</v>
      </c>
    </row>
    <row r="36" spans="1:12" ht="13" thickBot="1">
      <c r="A36" s="5" t="str">
        <f>A11</f>
        <v>UKI-LT2-Brunel</v>
      </c>
      <c r="B36" s="5">
        <v>5806</v>
      </c>
      <c r="C36" s="157">
        <v>68337</v>
      </c>
      <c r="D36" s="157">
        <v>1051.3330000000001</v>
      </c>
      <c r="E36" s="155"/>
      <c r="F36" s="190"/>
      <c r="G36" s="189"/>
    </row>
    <row r="37" spans="1:12" ht="13" thickBot="1">
      <c r="A37" s="5" t="str">
        <f>A12</f>
        <v>UKI-LT2-IC-HEP</v>
      </c>
      <c r="B37" s="5">
        <v>3980</v>
      </c>
      <c r="C37" s="157">
        <v>35819</v>
      </c>
      <c r="D37" s="157">
        <v>2846.5990000000002</v>
      </c>
      <c r="E37" s="155"/>
      <c r="F37" s="190"/>
    </row>
    <row r="38" spans="1:12" ht="13" thickBot="1">
      <c r="A38" s="5" t="str">
        <f>A13</f>
        <v>UKI-LT2-QMUL</v>
      </c>
      <c r="B38" s="5">
        <v>4512</v>
      </c>
      <c r="C38" s="157">
        <v>40318</v>
      </c>
      <c r="D38" s="157">
        <v>1471</v>
      </c>
      <c r="E38" s="155"/>
      <c r="F38" s="190"/>
    </row>
    <row r="39" spans="1:12" ht="13" thickBot="1">
      <c r="A39" s="5" t="str">
        <f>A14</f>
        <v>UKI-LT2-RHUL</v>
      </c>
      <c r="B39" s="5">
        <v>2160</v>
      </c>
      <c r="C39" s="157">
        <v>19730</v>
      </c>
      <c r="D39" s="157">
        <v>1768</v>
      </c>
      <c r="E39" s="155"/>
      <c r="F39" s="190"/>
      <c r="H39" s="167"/>
    </row>
    <row r="40" spans="1:12" ht="13" thickBot="1">
      <c r="A40" s="5" t="str">
        <f>A15</f>
        <v>UKI-LT2-UCL-HEP</v>
      </c>
      <c r="B40" s="5">
        <v>0</v>
      </c>
      <c r="C40" s="157">
        <v>0</v>
      </c>
      <c r="D40" s="157">
        <v>0</v>
      </c>
      <c r="E40" s="155"/>
      <c r="F40" s="190"/>
      <c r="K40" s="160"/>
    </row>
    <row r="41" spans="1:12">
      <c r="A41" s="5" t="s">
        <v>137</v>
      </c>
      <c r="B41" s="5"/>
      <c r="C41" s="157">
        <f>SUM(C36:C40)</f>
        <v>164204</v>
      </c>
      <c r="D41" s="157">
        <f>SUM(D36:D40)</f>
        <v>7136.9320000000007</v>
      </c>
      <c r="E41" s="155"/>
      <c r="F41" s="113" t="str">
        <f>A16</f>
        <v xml:space="preserve"> </v>
      </c>
    </row>
    <row r="42" spans="1:12">
      <c r="F42" s="113"/>
    </row>
    <row r="43" spans="1:12">
      <c r="A43" s="117" t="s">
        <v>95</v>
      </c>
    </row>
    <row r="44" spans="1:12">
      <c r="A44" s="119" t="s">
        <v>1</v>
      </c>
    </row>
    <row r="51" spans="7:16" ht="23">
      <c r="M51" s="127"/>
      <c r="N51" s="127"/>
      <c r="O51" s="127"/>
    </row>
    <row r="53" spans="7:16" ht="23">
      <c r="P53" s="127"/>
    </row>
    <row r="57" spans="7:16">
      <c r="G57" s="119"/>
    </row>
  </sheetData>
  <mergeCells count="11">
    <mergeCell ref="A2:C2"/>
    <mergeCell ref="B3:C3"/>
    <mergeCell ref="B22:C22"/>
    <mergeCell ref="B4:C4"/>
    <mergeCell ref="B5:C5"/>
    <mergeCell ref="B34:D34"/>
    <mergeCell ref="D22:E22"/>
    <mergeCell ref="L32:M32"/>
    <mergeCell ref="F22:O22"/>
    <mergeCell ref="I10:M10"/>
    <mergeCell ref="O10:S10"/>
  </mergeCells>
  <phoneticPr fontId="3" type="noConversion"/>
  <conditionalFormatting sqref="B24:C29">
    <cfRule type="cellIs" dxfId="11" priority="0" stopIfTrue="1" operator="greaterThanOrEqual">
      <formula>D24</formula>
    </cfRule>
    <cfRule type="cellIs" dxfId="10" priority="0" stopIfTrue="1" operator="lessThan">
      <formula>D24</formula>
    </cfRule>
  </conditionalFormatting>
  <conditionalFormatting sqref="F24:G24">
    <cfRule type="cellIs" dxfId="9" priority="16" stopIfTrue="1" operator="greaterThanOrEqual">
      <formula>1</formula>
    </cfRule>
    <cfRule type="cellIs" dxfId="8" priority="17" stopIfTrue="1" operator="greaterThanOrEqual">
      <formula>0.95</formula>
    </cfRule>
    <cfRule type="cellIs" dxfId="7" priority="18" stopIfTrue="1" operator="lessThan">
      <formula>0.95</formula>
    </cfRule>
  </conditionalFormatting>
  <conditionalFormatting sqref="F25:G29">
    <cfRule type="cellIs" dxfId="6" priority="13" stopIfTrue="1" operator="greaterThanOrEqual">
      <formula>1</formula>
    </cfRule>
    <cfRule type="cellIs" dxfId="5" priority="14" stopIfTrue="1" operator="greaterThanOrEqual">
      <formula>0.95</formula>
    </cfRule>
    <cfRule type="cellIs" dxfId="4" priority="15" stopIfTrue="1" operator="lessThan">
      <formula>0.95</formula>
    </cfRule>
  </conditionalFormatting>
  <conditionalFormatting sqref="C36:D41">
    <cfRule type="cellIs" dxfId="3" priority="0" stopIfTrue="1" operator="between">
      <formula>1.1*B24</formula>
      <formula>1.2*B24</formula>
    </cfRule>
    <cfRule type="cellIs" dxfId="2" priority="0" stopIfTrue="1" operator="between">
      <formula>0.9*B24</formula>
      <formula>0.8*B24</formula>
    </cfRule>
    <cfRule type="cellIs" dxfId="1" priority="0" stopIfTrue="1" operator="notBetween">
      <formula>0.8*B24</formula>
      <formula>1.2*B24</formula>
    </cfRule>
  </conditionalFormatting>
  <pageMargins left="0.75" right="0.75" top="1" bottom="1" header="0.5" footer="0.5"/>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AQ26"/>
  <sheetViews>
    <sheetView showGridLines="0" topLeftCell="B1" zoomScaleNormal="90" zoomScalePageLayoutView="90" workbookViewId="0">
      <selection activeCell="R30" sqref="R30"/>
    </sheetView>
  </sheetViews>
  <sheetFormatPr baseColWidth="10" defaultColWidth="8.83203125" defaultRowHeight="12"/>
  <cols>
    <col min="2" max="2" width="15" customWidth="1"/>
    <col min="3" max="3" width="4.6640625" customWidth="1"/>
    <col min="4" max="4" width="4.1640625" customWidth="1"/>
    <col min="5" max="10" width="4.6640625" customWidth="1"/>
    <col min="11" max="11" width="4.5" customWidth="1"/>
    <col min="12" max="12" width="7.5" customWidth="1"/>
    <col min="13" max="13" width="4.5" customWidth="1"/>
    <col min="14" max="14" width="6.83203125" customWidth="1"/>
    <col min="15" max="38" width="4.6640625" customWidth="1"/>
    <col min="39" max="39" width="4.6640625" style="167" customWidth="1"/>
    <col min="40" max="40" width="4.6640625" customWidth="1"/>
    <col min="41" max="41" width="6.5" customWidth="1"/>
    <col min="42" max="42" width="6" style="167" customWidth="1"/>
    <col min="43" max="43" width="6.33203125" customWidth="1"/>
    <col min="44" max="44" width="6.6640625" bestFit="1" customWidth="1"/>
    <col min="45" max="45" width="6.83203125" customWidth="1"/>
    <col min="46" max="46" width="5.83203125" customWidth="1"/>
  </cols>
  <sheetData>
    <row r="1" spans="2:42" ht="13" thickBot="1"/>
    <row r="2" spans="2:42" ht="13" thickBot="1">
      <c r="B2" s="233" t="s">
        <v>106</v>
      </c>
      <c r="C2" s="215"/>
      <c r="D2" s="215"/>
      <c r="E2" s="215"/>
      <c r="F2" s="216"/>
    </row>
    <row r="3" spans="2:42">
      <c r="B3" s="100" t="s">
        <v>215</v>
      </c>
      <c r="C3" s="244" t="str">
        <f>Metrics!B3</f>
        <v>LondonGrid Tier 2</v>
      </c>
      <c r="D3" s="245"/>
      <c r="E3" s="245"/>
      <c r="F3" s="246"/>
    </row>
    <row r="4" spans="2:42">
      <c r="B4" s="19" t="s">
        <v>201</v>
      </c>
      <c r="C4" s="247" t="str">
        <f>Metrics!B4</f>
        <v>Q215</v>
      </c>
      <c r="D4" s="248"/>
      <c r="E4" s="248"/>
      <c r="F4" s="249"/>
    </row>
    <row r="5" spans="2:42" ht="13" thickBot="1">
      <c r="B5" s="20" t="s">
        <v>17</v>
      </c>
      <c r="C5" s="250" t="str">
        <f>Metrics!B5</f>
        <v>Duncan Rand</v>
      </c>
      <c r="D5" s="251"/>
      <c r="E5" s="251"/>
      <c r="F5" s="252"/>
    </row>
    <row r="6" spans="2:42">
      <c r="B6" s="138"/>
      <c r="C6" s="137"/>
      <c r="D6" s="134"/>
      <c r="E6" s="134"/>
      <c r="F6" s="134"/>
    </row>
    <row r="7" spans="2:42">
      <c r="B7" s="139" t="s">
        <v>91</v>
      </c>
      <c r="D7" s="134"/>
      <c r="E7" s="134"/>
      <c r="F7" s="134"/>
    </row>
    <row r="8" spans="2:42" ht="13" thickBot="1">
      <c r="C8">
        <v>1</v>
      </c>
      <c r="D8">
        <v>2</v>
      </c>
      <c r="E8">
        <v>3</v>
      </c>
      <c r="F8">
        <v>4</v>
      </c>
      <c r="G8">
        <v>5</v>
      </c>
      <c r="H8">
        <v>6</v>
      </c>
      <c r="I8">
        <v>7</v>
      </c>
      <c r="J8">
        <v>8</v>
      </c>
      <c r="K8">
        <v>9</v>
      </c>
      <c r="L8">
        <v>10</v>
      </c>
      <c r="M8">
        <v>11</v>
      </c>
      <c r="N8">
        <v>12</v>
      </c>
      <c r="O8">
        <v>13</v>
      </c>
      <c r="P8">
        <v>14</v>
      </c>
      <c r="Q8">
        <v>15</v>
      </c>
      <c r="R8">
        <v>16</v>
      </c>
      <c r="S8">
        <v>17</v>
      </c>
      <c r="T8">
        <v>18</v>
      </c>
      <c r="U8">
        <v>19</v>
      </c>
      <c r="V8">
        <v>20</v>
      </c>
      <c r="W8">
        <v>21</v>
      </c>
      <c r="X8">
        <v>22</v>
      </c>
      <c r="Y8">
        <v>23</v>
      </c>
      <c r="Z8">
        <v>24</v>
      </c>
      <c r="AA8">
        <v>25</v>
      </c>
      <c r="AB8">
        <v>26</v>
      </c>
      <c r="AC8">
        <v>27</v>
      </c>
      <c r="AD8">
        <v>28</v>
      </c>
      <c r="AE8">
        <v>29</v>
      </c>
      <c r="AF8">
        <v>30</v>
      </c>
      <c r="AG8">
        <v>31</v>
      </c>
      <c r="AH8">
        <v>32</v>
      </c>
      <c r="AI8">
        <v>33</v>
      </c>
      <c r="AJ8">
        <v>34</v>
      </c>
      <c r="AK8">
        <v>35</v>
      </c>
      <c r="AL8">
        <v>36</v>
      </c>
    </row>
    <row r="9" spans="2:42" ht="13" hidden="1" thickBot="1">
      <c r="B9" s="7" t="s">
        <v>142</v>
      </c>
    </row>
    <row r="10" spans="2:42" ht="138" customHeight="1" thickBot="1">
      <c r="B10" s="37" t="s">
        <v>198</v>
      </c>
      <c r="C10" s="98" t="s">
        <v>143</v>
      </c>
      <c r="D10" s="99" t="s">
        <v>144</v>
      </c>
      <c r="E10" s="99" t="s">
        <v>77</v>
      </c>
      <c r="F10" s="99" t="s">
        <v>54</v>
      </c>
      <c r="G10" s="99" t="s">
        <v>55</v>
      </c>
      <c r="H10" s="99" t="s">
        <v>79</v>
      </c>
      <c r="I10" s="99" t="s">
        <v>11</v>
      </c>
      <c r="J10" s="99" t="s">
        <v>62</v>
      </c>
      <c r="K10" s="99" t="s">
        <v>80</v>
      </c>
      <c r="L10" s="99" t="s">
        <v>81</v>
      </c>
      <c r="M10" s="99" t="s">
        <v>82</v>
      </c>
      <c r="N10" s="99" t="s">
        <v>128</v>
      </c>
      <c r="O10" s="99" t="s">
        <v>83</v>
      </c>
      <c r="P10" s="99" t="s">
        <v>64</v>
      </c>
      <c r="Q10" s="99" t="s">
        <v>207</v>
      </c>
      <c r="R10" s="99" t="s">
        <v>65</v>
      </c>
      <c r="S10" s="99" t="s">
        <v>129</v>
      </c>
      <c r="T10" s="99" t="s">
        <v>131</v>
      </c>
      <c r="U10" s="99" t="s">
        <v>130</v>
      </c>
      <c r="V10" s="99" t="s">
        <v>67</v>
      </c>
      <c r="W10" s="99" t="s">
        <v>59</v>
      </c>
      <c r="X10" s="99" t="s">
        <v>208</v>
      </c>
      <c r="Y10" s="99" t="s">
        <v>68</v>
      </c>
      <c r="Z10" s="99" t="s">
        <v>168</v>
      </c>
      <c r="AA10" s="99" t="s">
        <v>61</v>
      </c>
      <c r="AB10" s="99" t="s">
        <v>169</v>
      </c>
      <c r="AC10" s="99" t="s">
        <v>69</v>
      </c>
      <c r="AD10" s="99" t="s">
        <v>70</v>
      </c>
      <c r="AE10" s="99" t="s">
        <v>167</v>
      </c>
      <c r="AF10" s="99" t="s">
        <v>166</v>
      </c>
      <c r="AG10" s="99" t="s">
        <v>145</v>
      </c>
      <c r="AH10" s="99" t="s">
        <v>221</v>
      </c>
      <c r="AI10" s="99" t="s">
        <v>89</v>
      </c>
      <c r="AJ10" s="99" t="s">
        <v>170</v>
      </c>
      <c r="AK10" s="99" t="s">
        <v>63</v>
      </c>
      <c r="AL10" s="99" t="s">
        <v>41</v>
      </c>
      <c r="AM10" s="99" t="s">
        <v>15</v>
      </c>
      <c r="AN10" s="37" t="s">
        <v>199</v>
      </c>
      <c r="AP10"/>
    </row>
    <row r="11" spans="2:42" ht="13" thickBot="1">
      <c r="B11" s="60" t="str">
        <f>Resources!A11</f>
        <v>UKI-LT2-Brunel</v>
      </c>
      <c r="C11" s="88">
        <v>1</v>
      </c>
      <c r="D11" s="86">
        <v>1</v>
      </c>
      <c r="E11" s="86">
        <v>1</v>
      </c>
      <c r="F11" s="86">
        <v>0</v>
      </c>
      <c r="G11" s="86">
        <v>1</v>
      </c>
      <c r="H11" s="86">
        <v>1</v>
      </c>
      <c r="I11" s="86">
        <v>0</v>
      </c>
      <c r="J11" s="86">
        <v>0</v>
      </c>
      <c r="K11" s="86">
        <v>1</v>
      </c>
      <c r="L11" s="86">
        <v>1</v>
      </c>
      <c r="M11" s="86">
        <v>1</v>
      </c>
      <c r="N11" s="86">
        <v>0</v>
      </c>
      <c r="O11" s="86">
        <v>0</v>
      </c>
      <c r="P11" s="86">
        <v>1</v>
      </c>
      <c r="Q11" s="86">
        <v>1</v>
      </c>
      <c r="R11" s="86">
        <v>0</v>
      </c>
      <c r="S11" s="86">
        <v>0</v>
      </c>
      <c r="T11" s="86">
        <v>1</v>
      </c>
      <c r="U11" s="86">
        <v>0</v>
      </c>
      <c r="V11" s="86">
        <v>1</v>
      </c>
      <c r="W11" s="86">
        <v>0</v>
      </c>
      <c r="X11" s="86">
        <v>1</v>
      </c>
      <c r="Y11" s="86">
        <v>1</v>
      </c>
      <c r="Z11" s="86">
        <v>0</v>
      </c>
      <c r="AA11" s="86">
        <v>0</v>
      </c>
      <c r="AB11" s="86">
        <v>1</v>
      </c>
      <c r="AC11" s="86">
        <v>1</v>
      </c>
      <c r="AD11" s="86">
        <v>1</v>
      </c>
      <c r="AE11" s="86">
        <v>0</v>
      </c>
      <c r="AF11" s="86">
        <v>0</v>
      </c>
      <c r="AG11" s="86">
        <v>1</v>
      </c>
      <c r="AH11" s="86"/>
      <c r="AI11" s="86">
        <v>1</v>
      </c>
      <c r="AJ11" s="156">
        <v>0</v>
      </c>
      <c r="AK11" s="156">
        <v>0</v>
      </c>
      <c r="AL11" s="156">
        <v>1</v>
      </c>
      <c r="AM11" s="89">
        <v>1</v>
      </c>
      <c r="AN11" s="49">
        <f>SUM(C11:AM11)</f>
        <v>21</v>
      </c>
      <c r="AP11"/>
    </row>
    <row r="12" spans="2:42" ht="13" thickBot="1">
      <c r="B12" s="60" t="str">
        <f>Resources!A12</f>
        <v>UKI-LT2-IC-HEP</v>
      </c>
      <c r="C12" s="88">
        <v>0</v>
      </c>
      <c r="D12" s="86">
        <v>1</v>
      </c>
      <c r="E12" s="86">
        <v>1</v>
      </c>
      <c r="F12" s="86">
        <v>1</v>
      </c>
      <c r="G12" s="86">
        <v>1</v>
      </c>
      <c r="H12" s="86">
        <v>0</v>
      </c>
      <c r="I12" s="86">
        <v>0</v>
      </c>
      <c r="J12" s="86">
        <v>1</v>
      </c>
      <c r="K12" s="86">
        <v>1</v>
      </c>
      <c r="L12" s="86">
        <v>1</v>
      </c>
      <c r="M12" s="86">
        <v>1</v>
      </c>
      <c r="N12" s="86">
        <v>0</v>
      </c>
      <c r="O12" s="86">
        <v>1</v>
      </c>
      <c r="P12" s="86">
        <v>0</v>
      </c>
      <c r="Q12" s="86">
        <v>1</v>
      </c>
      <c r="R12" s="86">
        <v>1</v>
      </c>
      <c r="S12" s="86">
        <v>1</v>
      </c>
      <c r="T12" s="86">
        <v>1</v>
      </c>
      <c r="U12" s="86">
        <v>0</v>
      </c>
      <c r="V12" s="86">
        <v>1</v>
      </c>
      <c r="W12" s="86">
        <v>1</v>
      </c>
      <c r="X12" s="86">
        <v>1</v>
      </c>
      <c r="Y12" s="86">
        <v>0</v>
      </c>
      <c r="Z12" s="86">
        <v>1</v>
      </c>
      <c r="AA12" s="86">
        <v>0</v>
      </c>
      <c r="AB12" s="86">
        <v>0</v>
      </c>
      <c r="AC12" s="86">
        <v>1</v>
      </c>
      <c r="AD12" s="86">
        <v>1</v>
      </c>
      <c r="AE12" s="86">
        <v>0</v>
      </c>
      <c r="AF12" s="86">
        <v>0</v>
      </c>
      <c r="AG12" s="86">
        <v>0</v>
      </c>
      <c r="AH12" s="86">
        <v>1</v>
      </c>
      <c r="AI12" s="86">
        <v>0</v>
      </c>
      <c r="AJ12" s="156">
        <v>1</v>
      </c>
      <c r="AK12" s="156">
        <v>1</v>
      </c>
      <c r="AL12" s="156">
        <v>1</v>
      </c>
      <c r="AM12" s="89">
        <v>0</v>
      </c>
      <c r="AN12" s="49">
        <f>SUM(C12:AM12)</f>
        <v>23</v>
      </c>
      <c r="AP12"/>
    </row>
    <row r="13" spans="2:42" ht="13" thickBot="1">
      <c r="B13" s="60" t="str">
        <f>Resources!A13</f>
        <v>UKI-LT2-QMUL</v>
      </c>
      <c r="C13" s="88">
        <v>0</v>
      </c>
      <c r="D13" s="86">
        <v>1</v>
      </c>
      <c r="E13" s="86">
        <v>1</v>
      </c>
      <c r="F13" s="86">
        <v>0</v>
      </c>
      <c r="G13" s="86">
        <v>1</v>
      </c>
      <c r="H13" s="86">
        <v>0</v>
      </c>
      <c r="I13" s="86">
        <v>1</v>
      </c>
      <c r="J13" s="86">
        <v>0</v>
      </c>
      <c r="K13" s="86">
        <v>1</v>
      </c>
      <c r="L13" s="86">
        <v>1</v>
      </c>
      <c r="M13" s="86">
        <v>0</v>
      </c>
      <c r="N13" s="86">
        <v>1</v>
      </c>
      <c r="O13" s="86">
        <v>0</v>
      </c>
      <c r="P13" s="86">
        <v>0</v>
      </c>
      <c r="Q13" s="86">
        <v>1</v>
      </c>
      <c r="R13" s="86">
        <v>1</v>
      </c>
      <c r="S13" s="86">
        <v>1</v>
      </c>
      <c r="T13" s="86">
        <v>1</v>
      </c>
      <c r="U13" s="86">
        <v>1</v>
      </c>
      <c r="V13" s="86">
        <v>1</v>
      </c>
      <c r="W13" s="86">
        <v>0</v>
      </c>
      <c r="X13" s="86">
        <v>1</v>
      </c>
      <c r="Y13" s="86">
        <v>0</v>
      </c>
      <c r="Z13" s="86">
        <v>0</v>
      </c>
      <c r="AA13" s="86">
        <v>1</v>
      </c>
      <c r="AB13" s="86">
        <v>0</v>
      </c>
      <c r="AC13" s="86">
        <v>1</v>
      </c>
      <c r="AD13" s="86">
        <v>1</v>
      </c>
      <c r="AE13" s="86">
        <v>1</v>
      </c>
      <c r="AF13" s="86">
        <v>1</v>
      </c>
      <c r="AG13" s="86">
        <v>0</v>
      </c>
      <c r="AH13" s="86">
        <v>1</v>
      </c>
      <c r="AI13" s="86">
        <v>0</v>
      </c>
      <c r="AJ13" s="156">
        <v>0</v>
      </c>
      <c r="AK13" s="156">
        <v>0</v>
      </c>
      <c r="AL13" s="156">
        <v>1</v>
      </c>
      <c r="AM13" s="89">
        <v>1</v>
      </c>
      <c r="AN13" s="49">
        <f>SUM(C13:AM13)</f>
        <v>22</v>
      </c>
      <c r="AP13"/>
    </row>
    <row r="14" spans="2:42" ht="13" thickBot="1">
      <c r="B14" s="60" t="str">
        <f>Resources!A14</f>
        <v>UKI-LT2-RHUL</v>
      </c>
      <c r="C14" s="88">
        <v>0</v>
      </c>
      <c r="D14" s="86">
        <v>1</v>
      </c>
      <c r="E14" s="86">
        <v>1</v>
      </c>
      <c r="F14" s="86">
        <v>1</v>
      </c>
      <c r="G14" s="86">
        <v>0</v>
      </c>
      <c r="H14" s="86">
        <v>0</v>
      </c>
      <c r="I14" s="86">
        <v>0</v>
      </c>
      <c r="J14" s="86">
        <v>0</v>
      </c>
      <c r="K14" s="86">
        <v>1</v>
      </c>
      <c r="L14" s="86">
        <v>1</v>
      </c>
      <c r="M14" s="86">
        <v>0</v>
      </c>
      <c r="N14" s="86">
        <v>0</v>
      </c>
      <c r="O14" s="86">
        <v>1</v>
      </c>
      <c r="P14" s="86">
        <v>0</v>
      </c>
      <c r="Q14" s="86">
        <v>1</v>
      </c>
      <c r="R14" s="86">
        <v>1</v>
      </c>
      <c r="S14" s="86">
        <v>0</v>
      </c>
      <c r="T14" s="86">
        <v>1</v>
      </c>
      <c r="U14" s="86">
        <v>0</v>
      </c>
      <c r="V14" s="86">
        <v>1</v>
      </c>
      <c r="W14" s="86">
        <v>0</v>
      </c>
      <c r="X14" s="86">
        <v>1</v>
      </c>
      <c r="Y14" s="86">
        <v>0</v>
      </c>
      <c r="Z14" s="86">
        <v>0</v>
      </c>
      <c r="AA14" s="86">
        <v>0</v>
      </c>
      <c r="AB14" s="86">
        <v>0</v>
      </c>
      <c r="AC14" s="86">
        <v>1</v>
      </c>
      <c r="AD14" s="86">
        <v>1</v>
      </c>
      <c r="AE14" s="86">
        <v>0</v>
      </c>
      <c r="AF14" s="86">
        <v>0</v>
      </c>
      <c r="AG14" s="86">
        <v>0</v>
      </c>
      <c r="AH14" s="86">
        <v>0</v>
      </c>
      <c r="AI14" s="86">
        <v>0</v>
      </c>
      <c r="AJ14" s="156">
        <v>0</v>
      </c>
      <c r="AK14" s="156">
        <v>0</v>
      </c>
      <c r="AL14" s="156">
        <v>1</v>
      </c>
      <c r="AM14" s="89">
        <v>1</v>
      </c>
      <c r="AN14" s="49">
        <f>SUM(C14:AM14)</f>
        <v>15</v>
      </c>
      <c r="AP14"/>
    </row>
    <row r="15" spans="2:42" ht="13" thickBot="1">
      <c r="B15" s="60" t="str">
        <f>Resources!A15</f>
        <v>UKI-LT2-UCL-HEP</v>
      </c>
      <c r="C15" s="88">
        <v>0</v>
      </c>
      <c r="D15" s="86">
        <v>1</v>
      </c>
      <c r="E15" s="86">
        <v>0</v>
      </c>
      <c r="F15" s="86">
        <v>0</v>
      </c>
      <c r="G15" s="86">
        <v>0</v>
      </c>
      <c r="H15" s="86">
        <v>0</v>
      </c>
      <c r="I15" s="86">
        <v>0</v>
      </c>
      <c r="J15" s="86">
        <v>0</v>
      </c>
      <c r="K15" s="86">
        <v>0</v>
      </c>
      <c r="L15" s="86">
        <v>1</v>
      </c>
      <c r="M15" s="86">
        <v>0</v>
      </c>
      <c r="N15" s="86">
        <v>0</v>
      </c>
      <c r="O15" s="86">
        <v>0</v>
      </c>
      <c r="P15" s="86">
        <v>0</v>
      </c>
      <c r="Q15" s="86">
        <v>0</v>
      </c>
      <c r="R15" s="86">
        <v>0</v>
      </c>
      <c r="S15" s="86">
        <v>0</v>
      </c>
      <c r="T15" s="86"/>
      <c r="U15" s="86">
        <v>0</v>
      </c>
      <c r="V15" s="86">
        <v>0</v>
      </c>
      <c r="W15" s="86">
        <v>0</v>
      </c>
      <c r="X15" s="86">
        <v>0</v>
      </c>
      <c r="Y15" s="86">
        <v>0</v>
      </c>
      <c r="Z15" s="86">
        <v>0</v>
      </c>
      <c r="AA15" s="86">
        <v>0</v>
      </c>
      <c r="AB15" s="86">
        <v>0</v>
      </c>
      <c r="AC15" s="86">
        <v>1</v>
      </c>
      <c r="AD15" s="86">
        <v>0</v>
      </c>
      <c r="AE15" s="86">
        <v>0</v>
      </c>
      <c r="AF15" s="86">
        <v>0</v>
      </c>
      <c r="AG15" s="86">
        <v>0</v>
      </c>
      <c r="AH15" s="86">
        <v>0</v>
      </c>
      <c r="AI15" s="86">
        <v>0</v>
      </c>
      <c r="AJ15" s="156">
        <v>0</v>
      </c>
      <c r="AK15" s="156">
        <v>0</v>
      </c>
      <c r="AL15" s="156">
        <v>0</v>
      </c>
      <c r="AM15" s="89">
        <v>0</v>
      </c>
      <c r="AN15" s="49">
        <f>SUM(C15:AM15)</f>
        <v>3</v>
      </c>
      <c r="AP15"/>
    </row>
    <row r="16" spans="2:42" ht="13" thickBot="1">
      <c r="B16" s="59" t="s">
        <v>199</v>
      </c>
      <c r="C16" s="55">
        <f t="shared" ref="C16:Z16" si="0">SUM(C11:C15)</f>
        <v>1</v>
      </c>
      <c r="D16" s="55">
        <f t="shared" si="0"/>
        <v>5</v>
      </c>
      <c r="E16" s="55">
        <f t="shared" si="0"/>
        <v>4</v>
      </c>
      <c r="F16" s="55">
        <f t="shared" si="0"/>
        <v>2</v>
      </c>
      <c r="G16" s="55">
        <f t="shared" si="0"/>
        <v>3</v>
      </c>
      <c r="H16" s="55">
        <f t="shared" si="0"/>
        <v>1</v>
      </c>
      <c r="I16" s="55">
        <f t="shared" si="0"/>
        <v>1</v>
      </c>
      <c r="J16" s="55">
        <f t="shared" si="0"/>
        <v>1</v>
      </c>
      <c r="K16" s="55">
        <f t="shared" si="0"/>
        <v>4</v>
      </c>
      <c r="L16" s="55">
        <f t="shared" si="0"/>
        <v>5</v>
      </c>
      <c r="M16" s="55">
        <f t="shared" si="0"/>
        <v>2</v>
      </c>
      <c r="N16" s="55">
        <f t="shared" ref="N16" si="1">SUM(N11:N15)</f>
        <v>1</v>
      </c>
      <c r="O16" s="55">
        <f t="shared" si="0"/>
        <v>2</v>
      </c>
      <c r="P16" s="55">
        <f t="shared" si="0"/>
        <v>1</v>
      </c>
      <c r="Q16" s="55">
        <f t="shared" si="0"/>
        <v>4</v>
      </c>
      <c r="R16" s="55">
        <f t="shared" si="0"/>
        <v>3</v>
      </c>
      <c r="S16" s="55">
        <f t="shared" ref="S16" si="2">SUM(S11:S15)</f>
        <v>2</v>
      </c>
      <c r="T16" s="55"/>
      <c r="U16" s="55">
        <f t="shared" si="0"/>
        <v>1</v>
      </c>
      <c r="V16" s="55">
        <f t="shared" si="0"/>
        <v>4</v>
      </c>
      <c r="W16" s="55">
        <f t="shared" si="0"/>
        <v>1</v>
      </c>
      <c r="X16" s="55">
        <f t="shared" si="0"/>
        <v>4</v>
      </c>
      <c r="Y16" s="55">
        <f t="shared" si="0"/>
        <v>1</v>
      </c>
      <c r="Z16" s="55">
        <f t="shared" si="0"/>
        <v>1</v>
      </c>
      <c r="AA16" s="55">
        <f t="shared" ref="AA16" si="3">SUM(AA11:AA15)</f>
        <v>1</v>
      </c>
      <c r="AB16" s="55">
        <f t="shared" ref="AB16:AN16" si="4">SUM(AB11:AB15)</f>
        <v>1</v>
      </c>
      <c r="AC16" s="55">
        <f t="shared" si="4"/>
        <v>5</v>
      </c>
      <c r="AD16" s="55">
        <f t="shared" si="4"/>
        <v>4</v>
      </c>
      <c r="AE16" s="55">
        <f t="shared" si="4"/>
        <v>1</v>
      </c>
      <c r="AF16" s="55">
        <f t="shared" si="4"/>
        <v>1</v>
      </c>
      <c r="AG16" s="55">
        <f t="shared" si="4"/>
        <v>1</v>
      </c>
      <c r="AH16" s="55">
        <f t="shared" si="4"/>
        <v>2</v>
      </c>
      <c r="AI16" s="55">
        <f t="shared" si="4"/>
        <v>1</v>
      </c>
      <c r="AJ16" s="55">
        <f t="shared" si="4"/>
        <v>1</v>
      </c>
      <c r="AK16" s="55">
        <f t="shared" si="4"/>
        <v>1</v>
      </c>
      <c r="AL16" s="55">
        <f t="shared" si="4"/>
        <v>4</v>
      </c>
      <c r="AM16" s="55">
        <f t="shared" si="4"/>
        <v>3</v>
      </c>
      <c r="AN16" s="59">
        <f t="shared" si="4"/>
        <v>84</v>
      </c>
      <c r="AP16"/>
    </row>
    <row r="19" spans="1:43" ht="13" thickBot="1">
      <c r="B19" s="168" t="s">
        <v>44</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N19" s="167"/>
    </row>
    <row r="20" spans="1:43" ht="137" thickBot="1">
      <c r="B20" s="173" t="s">
        <v>198</v>
      </c>
      <c r="C20" s="174" t="s">
        <v>211</v>
      </c>
      <c r="D20" s="174" t="s">
        <v>33</v>
      </c>
      <c r="E20" s="174" t="s">
        <v>77</v>
      </c>
      <c r="F20" s="174" t="s">
        <v>69</v>
      </c>
      <c r="G20" s="174" t="s">
        <v>66</v>
      </c>
      <c r="H20" s="174" t="s">
        <v>55</v>
      </c>
      <c r="I20" s="174" t="s">
        <v>208</v>
      </c>
      <c r="J20" s="174" t="s">
        <v>80</v>
      </c>
      <c r="K20" s="174" t="s">
        <v>89</v>
      </c>
      <c r="L20" s="174" t="s">
        <v>144</v>
      </c>
      <c r="M20" s="174" t="s">
        <v>81</v>
      </c>
      <c r="N20" s="174" t="s">
        <v>15</v>
      </c>
      <c r="O20" s="174" t="s">
        <v>76</v>
      </c>
      <c r="P20" s="174" t="s">
        <v>186</v>
      </c>
      <c r="Q20" s="174" t="s">
        <v>67</v>
      </c>
      <c r="R20" s="174" t="s">
        <v>64</v>
      </c>
      <c r="S20" s="174" t="s">
        <v>65</v>
      </c>
      <c r="T20" s="174" t="s">
        <v>132</v>
      </c>
      <c r="U20" s="174" t="s">
        <v>82</v>
      </c>
      <c r="V20" s="174" t="s">
        <v>68</v>
      </c>
      <c r="W20" s="174" t="s">
        <v>143</v>
      </c>
      <c r="X20" s="174" t="s">
        <v>210</v>
      </c>
      <c r="Y20" s="174" t="s">
        <v>207</v>
      </c>
      <c r="Z20" s="174" t="s">
        <v>70</v>
      </c>
      <c r="AA20" s="174" t="s">
        <v>79</v>
      </c>
      <c r="AB20" s="174" t="s">
        <v>187</v>
      </c>
      <c r="AC20" s="174" t="s">
        <v>54</v>
      </c>
      <c r="AD20" s="174" t="s">
        <v>13</v>
      </c>
      <c r="AE20" s="174" t="s">
        <v>14</v>
      </c>
      <c r="AF20" s="174" t="s">
        <v>78</v>
      </c>
      <c r="AG20" s="174" t="s">
        <v>83</v>
      </c>
      <c r="AH20" s="174" t="s">
        <v>97</v>
      </c>
      <c r="AI20" s="174" t="s">
        <v>98</v>
      </c>
      <c r="AJ20" s="174" t="s">
        <v>32</v>
      </c>
      <c r="AK20" s="174" t="s">
        <v>157</v>
      </c>
      <c r="AL20" s="174" t="s">
        <v>185</v>
      </c>
      <c r="AM20" s="174" t="s">
        <v>109</v>
      </c>
      <c r="AN20" s="183" t="s">
        <v>194</v>
      </c>
      <c r="AO20" s="173" t="s">
        <v>199</v>
      </c>
      <c r="AP20" s="175" t="s">
        <v>110</v>
      </c>
      <c r="AQ20" s="175" t="s">
        <v>154</v>
      </c>
    </row>
    <row r="21" spans="1:43" ht="13" thickBot="1">
      <c r="A21" s="167"/>
      <c r="B21" s="199" t="s">
        <v>158</v>
      </c>
      <c r="C21" s="192">
        <v>0.36399999999999999</v>
      </c>
      <c r="D21" s="193"/>
      <c r="E21" s="193">
        <v>0.28799999999999998</v>
      </c>
      <c r="F21" s="193"/>
      <c r="G21" s="193"/>
      <c r="H21" s="193"/>
      <c r="I21" s="193">
        <v>5.1999999999999998E-2</v>
      </c>
      <c r="J21" s="193">
        <v>590.83399999999995</v>
      </c>
      <c r="K21" s="193"/>
      <c r="L21" s="193">
        <v>33.82</v>
      </c>
      <c r="M21" s="193">
        <v>1.4E-2</v>
      </c>
      <c r="N21" s="193">
        <v>3.0000000000000001E-3</v>
      </c>
      <c r="O21" s="193"/>
      <c r="P21" s="193"/>
      <c r="Q21" s="193"/>
      <c r="R21" s="193"/>
      <c r="S21" s="193">
        <v>1.6910000000000001</v>
      </c>
      <c r="T21" s="193"/>
      <c r="U21" s="193"/>
      <c r="V21" s="193"/>
      <c r="W21" s="193"/>
      <c r="X21" s="193"/>
      <c r="Y21" s="193"/>
      <c r="Z21" s="193">
        <v>5.0000000000000001E-3</v>
      </c>
      <c r="AA21" s="193"/>
      <c r="AB21" s="193"/>
      <c r="AC21" s="193"/>
      <c r="AD21" s="193"/>
      <c r="AE21" s="193">
        <v>3.0000000000000001E-3</v>
      </c>
      <c r="AF21" s="193"/>
      <c r="AG21" s="193"/>
      <c r="AH21" s="193"/>
      <c r="AI21" s="193"/>
      <c r="AJ21" s="193"/>
      <c r="AK21" s="193"/>
      <c r="AL21" s="193">
        <v>1.9E-2</v>
      </c>
      <c r="AM21" s="193"/>
      <c r="AN21" s="196"/>
      <c r="AO21" s="177">
        <f>SUM(C21:AN21)</f>
        <v>627.09300000000007</v>
      </c>
      <c r="AP21" s="176">
        <f>AO21/$AO$26</f>
        <v>0.13567725199761618</v>
      </c>
      <c r="AQ21" s="176">
        <f t="shared" ref="AQ21:AQ26" si="5">(AO21-(J21+L21+Q21+W21))/AO21</f>
        <v>3.8893752601290047E-3</v>
      </c>
    </row>
    <row r="22" spans="1:43" ht="13" thickBot="1">
      <c r="A22" s="167"/>
      <c r="B22" s="198" t="s">
        <v>100</v>
      </c>
      <c r="C22" s="194"/>
      <c r="D22" s="195">
        <v>30.445</v>
      </c>
      <c r="E22" s="195">
        <v>0</v>
      </c>
      <c r="F22" s="195"/>
      <c r="G22" s="195">
        <v>0</v>
      </c>
      <c r="H22" s="195"/>
      <c r="I22" s="195">
        <v>0</v>
      </c>
      <c r="J22" s="195">
        <f>(1134322 + 513301/2)/1000</f>
        <v>1390.9725000000001</v>
      </c>
      <c r="K22" s="195"/>
      <c r="L22" s="195">
        <v>17.484000000000002</v>
      </c>
      <c r="M22" s="195"/>
      <c r="N22" s="195"/>
      <c r="O22" s="195"/>
      <c r="P22" s="195"/>
      <c r="Q22" s="195">
        <v>67.617999999999995</v>
      </c>
      <c r="R22" s="195"/>
      <c r="S22" s="195"/>
      <c r="T22" s="195"/>
      <c r="U22" s="195">
        <v>0</v>
      </c>
      <c r="V22" s="195"/>
      <c r="W22" s="195"/>
      <c r="X22" s="195"/>
      <c r="Y22" s="195"/>
      <c r="Z22" s="195"/>
      <c r="AA22" s="195"/>
      <c r="AB22" s="195"/>
      <c r="AC22" s="195"/>
      <c r="AD22" s="195"/>
      <c r="AE22" s="195"/>
      <c r="AF22" s="195"/>
      <c r="AG22" s="195"/>
      <c r="AH22" s="195"/>
      <c r="AI22" s="195"/>
      <c r="AJ22" s="195"/>
      <c r="AK22" s="195">
        <v>1.4370000000000001</v>
      </c>
      <c r="AL22" s="195"/>
      <c r="AM22" s="195"/>
      <c r="AN22" s="196">
        <v>18.234999999999999</v>
      </c>
      <c r="AO22" s="177">
        <f>SUM(C22:AN22)</f>
        <v>1526.1914999999997</v>
      </c>
      <c r="AP22" s="176">
        <f>AO22/$AO$26</f>
        <v>0.33020535828357156</v>
      </c>
      <c r="AQ22" s="176">
        <f t="shared" si="5"/>
        <v>3.2837949890298659E-2</v>
      </c>
    </row>
    <row r="23" spans="1:43" ht="13" thickBot="1">
      <c r="A23" s="167"/>
      <c r="B23" s="198" t="s">
        <v>101</v>
      </c>
      <c r="C23" s="194"/>
      <c r="D23" s="195">
        <v>83</v>
      </c>
      <c r="E23" s="195">
        <v>0.69699999999999995</v>
      </c>
      <c r="F23" s="195"/>
      <c r="G23" s="195"/>
      <c r="H23" s="195"/>
      <c r="I23" s="195"/>
      <c r="J23" s="195">
        <v>0.84099999999999997</v>
      </c>
      <c r="K23" s="195"/>
      <c r="L23" s="195">
        <v>1100</v>
      </c>
      <c r="M23" s="195">
        <v>0.46</v>
      </c>
      <c r="N23" s="195"/>
      <c r="O23" s="195"/>
      <c r="P23" s="195"/>
      <c r="Q23" s="195"/>
      <c r="R23" s="195"/>
      <c r="S23" s="195">
        <v>0.67300000000000004</v>
      </c>
      <c r="T23" s="195">
        <v>6.7999999999999996E-3</v>
      </c>
      <c r="U23" s="195"/>
      <c r="V23" s="195"/>
      <c r="W23" s="195"/>
      <c r="X23" s="195">
        <v>1.6E-2</v>
      </c>
      <c r="Y23" s="195"/>
      <c r="Z23" s="195">
        <v>1E-3</v>
      </c>
      <c r="AA23" s="195"/>
      <c r="AB23" s="195"/>
      <c r="AC23" s="195"/>
      <c r="AD23" s="195"/>
      <c r="AE23" s="195">
        <v>5.1999999999999998E-3</v>
      </c>
      <c r="AF23" s="195"/>
      <c r="AG23" s="195"/>
      <c r="AH23" s="195"/>
      <c r="AI23" s="195">
        <v>1.9E-2</v>
      </c>
      <c r="AJ23" s="195">
        <v>5.2</v>
      </c>
      <c r="AK23" s="195"/>
      <c r="AL23" s="195"/>
      <c r="AM23" s="195"/>
      <c r="AN23" s="196"/>
      <c r="AO23" s="177">
        <f>SUM(C23:AN23)</f>
        <v>1190.9190000000003</v>
      </c>
      <c r="AP23" s="176">
        <f>AO23/$AO$26</f>
        <v>0.25766611534772205</v>
      </c>
      <c r="AQ23" s="176">
        <f t="shared" si="5"/>
        <v>7.5637385917934299E-2</v>
      </c>
    </row>
    <row r="24" spans="1:43" ht="13" thickBot="1">
      <c r="A24" s="167"/>
      <c r="B24" s="198" t="s">
        <v>102</v>
      </c>
      <c r="C24" s="194">
        <v>1.2050000000000001</v>
      </c>
      <c r="D24" s="195"/>
      <c r="E24" s="195">
        <v>0.41199999999999998</v>
      </c>
      <c r="F24" s="195"/>
      <c r="G24" s="195"/>
      <c r="H24" s="195"/>
      <c r="I24" s="195"/>
      <c r="J24" s="195">
        <v>6.7619999999999996</v>
      </c>
      <c r="K24" s="195"/>
      <c r="L24" s="195">
        <v>1190.905</v>
      </c>
      <c r="M24" s="195">
        <v>0.13</v>
      </c>
      <c r="N24" s="195">
        <v>2E-3</v>
      </c>
      <c r="O24" s="195"/>
      <c r="P24" s="195"/>
      <c r="Q24" s="195"/>
      <c r="R24" s="195"/>
      <c r="S24" s="201">
        <v>0.39500000000000002</v>
      </c>
      <c r="T24" s="195"/>
      <c r="U24" s="195"/>
      <c r="V24" s="195"/>
      <c r="W24" s="195"/>
      <c r="X24" s="195"/>
      <c r="Y24" s="195"/>
      <c r="Z24" s="195">
        <v>5.0000000000000001E-3</v>
      </c>
      <c r="AA24" s="195"/>
      <c r="AB24" s="195"/>
      <c r="AC24" s="195"/>
      <c r="AD24" s="195"/>
      <c r="AE24" s="195"/>
      <c r="AF24" s="195"/>
      <c r="AG24" s="195">
        <v>0.01</v>
      </c>
      <c r="AH24" s="195">
        <v>1.1819999999999999</v>
      </c>
      <c r="AI24" s="195"/>
      <c r="AJ24" s="195"/>
      <c r="AK24" s="195"/>
      <c r="AL24" s="195"/>
      <c r="AM24" s="195"/>
      <c r="AN24" s="196"/>
      <c r="AO24" s="177">
        <f>SUM(C24:AN24)</f>
        <v>1201.008</v>
      </c>
      <c r="AP24" s="176">
        <f>AO24/$AO$26</f>
        <v>0.25984896190382129</v>
      </c>
      <c r="AQ24" s="176">
        <f t="shared" si="5"/>
        <v>2.7818299295259662E-3</v>
      </c>
    </row>
    <row r="25" spans="1:43" ht="13" thickBot="1">
      <c r="A25" s="167"/>
      <c r="B25" s="200" t="s">
        <v>103</v>
      </c>
      <c r="C25" s="197">
        <v>0.73499999999999999</v>
      </c>
      <c r="D25" s="195"/>
      <c r="E25" s="195"/>
      <c r="F25" s="195"/>
      <c r="G25" s="195"/>
      <c r="H25" s="195"/>
      <c r="I25" s="195"/>
      <c r="J25" s="195"/>
      <c r="K25" s="195"/>
      <c r="L25" s="195">
        <v>76</v>
      </c>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6"/>
      <c r="AO25" s="177">
        <f>SUM(C25:AN25)</f>
        <v>76.734999999999999</v>
      </c>
      <c r="AP25" s="176">
        <f>AO25/$AO$26</f>
        <v>1.6602312467268929E-2</v>
      </c>
      <c r="AQ25" s="176">
        <f t="shared" si="5"/>
        <v>9.5784192350296393E-3</v>
      </c>
    </row>
    <row r="26" spans="1:43" ht="13" thickBot="1">
      <c r="B26" s="170" t="s">
        <v>199</v>
      </c>
      <c r="C26" s="169">
        <f>SUM(C21:C25)</f>
        <v>2.3039999999999998</v>
      </c>
      <c r="D26" s="169">
        <f t="shared" ref="D26" si="6">SUM(D21:D25)</f>
        <v>113.44499999999999</v>
      </c>
      <c r="E26" s="169">
        <f t="shared" ref="E26:AL26" si="7">SUM(E21:E25)</f>
        <v>1.3969999999999998</v>
      </c>
      <c r="F26" s="169">
        <f t="shared" si="7"/>
        <v>0</v>
      </c>
      <c r="G26" s="169">
        <f t="shared" si="7"/>
        <v>0</v>
      </c>
      <c r="H26" s="169">
        <f t="shared" si="7"/>
        <v>0</v>
      </c>
      <c r="I26" s="169">
        <f t="shared" si="7"/>
        <v>5.1999999999999998E-2</v>
      </c>
      <c r="J26" s="179">
        <f t="shared" si="7"/>
        <v>1989.4095</v>
      </c>
      <c r="K26" s="169">
        <f t="shared" si="7"/>
        <v>0</v>
      </c>
      <c r="L26" s="179">
        <f t="shared" si="7"/>
        <v>2418.2089999999998</v>
      </c>
      <c r="M26" s="169">
        <f t="shared" si="7"/>
        <v>0.60400000000000009</v>
      </c>
      <c r="N26" s="169">
        <f t="shared" si="7"/>
        <v>5.0000000000000001E-3</v>
      </c>
      <c r="O26" s="169">
        <f t="shared" si="7"/>
        <v>0</v>
      </c>
      <c r="P26" s="169">
        <f t="shared" si="7"/>
        <v>0</v>
      </c>
      <c r="Q26" s="169">
        <f t="shared" si="7"/>
        <v>67.617999999999995</v>
      </c>
      <c r="R26" s="169">
        <f t="shared" si="7"/>
        <v>0</v>
      </c>
      <c r="S26" s="169">
        <f t="shared" si="7"/>
        <v>2.7589999999999999</v>
      </c>
      <c r="T26" s="169">
        <f t="shared" si="7"/>
        <v>6.7999999999999996E-3</v>
      </c>
      <c r="U26" s="169">
        <f t="shared" si="7"/>
        <v>0</v>
      </c>
      <c r="V26" s="169">
        <f t="shared" si="7"/>
        <v>0</v>
      </c>
      <c r="W26" s="169">
        <f t="shared" si="7"/>
        <v>0</v>
      </c>
      <c r="X26" s="169">
        <f t="shared" si="7"/>
        <v>1.6E-2</v>
      </c>
      <c r="Y26" s="169">
        <f t="shared" si="7"/>
        <v>0</v>
      </c>
      <c r="Z26" s="169">
        <f t="shared" si="7"/>
        <v>1.0999999999999999E-2</v>
      </c>
      <c r="AA26" s="169">
        <f t="shared" si="7"/>
        <v>0</v>
      </c>
      <c r="AB26" s="169">
        <f t="shared" si="7"/>
        <v>0</v>
      </c>
      <c r="AC26" s="169">
        <f t="shared" si="7"/>
        <v>0</v>
      </c>
      <c r="AD26" s="169">
        <f t="shared" si="7"/>
        <v>0</v>
      </c>
      <c r="AE26" s="169">
        <f t="shared" si="7"/>
        <v>8.199999999999999E-3</v>
      </c>
      <c r="AF26" s="169">
        <f t="shared" si="7"/>
        <v>0</v>
      </c>
      <c r="AG26" s="169">
        <f t="shared" si="7"/>
        <v>0.01</v>
      </c>
      <c r="AH26" s="169">
        <f t="shared" si="7"/>
        <v>1.1819999999999999</v>
      </c>
      <c r="AI26" s="169">
        <f t="shared" si="7"/>
        <v>1.9E-2</v>
      </c>
      <c r="AJ26" s="169">
        <f t="shared" si="7"/>
        <v>5.2</v>
      </c>
      <c r="AK26" s="169">
        <f t="shared" si="7"/>
        <v>1.4370000000000001</v>
      </c>
      <c r="AL26" s="169">
        <f t="shared" si="7"/>
        <v>1.9E-2</v>
      </c>
      <c r="AM26" s="169">
        <f t="shared" ref="AM26" si="8">SUM(AM21:AM25)</f>
        <v>0</v>
      </c>
      <c r="AN26" s="169"/>
      <c r="AO26" s="179">
        <f>SUM(AO21:AO25)</f>
        <v>4621.9465</v>
      </c>
      <c r="AP26" s="178">
        <f>SUM(AP21:AP25)</f>
        <v>1</v>
      </c>
      <c r="AQ26" s="178">
        <f t="shared" si="5"/>
        <v>3.1742037689099181E-2</v>
      </c>
    </row>
  </sheetData>
  <mergeCells count="4">
    <mergeCell ref="B2:F2"/>
    <mergeCell ref="C3:F3"/>
    <mergeCell ref="C4:F4"/>
    <mergeCell ref="C5:F5"/>
  </mergeCells>
  <phoneticPr fontId="3" type="noConversion"/>
  <conditionalFormatting sqref="C11:AM15">
    <cfRule type="cellIs" dxfId="0" priority="0" stopIfTrue="1" operator="equal">
      <formula>1</formula>
    </cfRule>
  </conditionalFormatting>
  <pageMargins left="0.75" right="0.75" top="1" bottom="1" header="0.5" footer="0.5"/>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B1:I30"/>
  <sheetViews>
    <sheetView showGridLines="0" zoomScale="125" zoomScaleNormal="90" zoomScalePageLayoutView="90" workbookViewId="0">
      <selection activeCell="H18" sqref="H18"/>
    </sheetView>
  </sheetViews>
  <sheetFormatPr baseColWidth="10" defaultColWidth="8.83203125" defaultRowHeight="12"/>
  <cols>
    <col min="1" max="1" width="9.1640625" customWidth="1"/>
    <col min="2" max="2" width="15.1640625" customWidth="1"/>
    <col min="3" max="3" width="29" customWidth="1"/>
  </cols>
  <sheetData>
    <row r="1" spans="2:9" ht="13" thickBot="1"/>
    <row r="2" spans="2:9">
      <c r="B2" s="17" t="s">
        <v>106</v>
      </c>
      <c r="C2" s="18"/>
    </row>
    <row r="3" spans="2:9">
      <c r="B3" s="19" t="s">
        <v>215</v>
      </c>
      <c r="C3" s="28" t="str">
        <f>Metrics!B3</f>
        <v>LondonGrid Tier 2</v>
      </c>
    </row>
    <row r="4" spans="2:9">
      <c r="B4" s="19" t="s">
        <v>201</v>
      </c>
      <c r="C4" s="28" t="str">
        <f>Metrics!B4</f>
        <v>Q215</v>
      </c>
    </row>
    <row r="5" spans="2:9" ht="13" thickBot="1">
      <c r="B5" s="20" t="s">
        <v>17</v>
      </c>
      <c r="C5" s="29" t="str">
        <f>Metrics!B5</f>
        <v>Duncan Rand</v>
      </c>
    </row>
    <row r="7" spans="2:9" ht="13" thickBot="1">
      <c r="B7" s="7" t="s">
        <v>105</v>
      </c>
      <c r="C7" s="7"/>
    </row>
    <row r="8" spans="2:9" ht="13.5" customHeight="1" thickBot="1">
      <c r="B8" s="8"/>
      <c r="C8" s="9"/>
      <c r="D8" s="253" t="s">
        <v>24</v>
      </c>
      <c r="E8" s="254"/>
      <c r="F8" s="255"/>
      <c r="G8" s="254" t="s">
        <v>25</v>
      </c>
      <c r="H8" s="254"/>
      <c r="I8" s="255"/>
    </row>
    <row r="9" spans="2:9" ht="13" thickBot="1">
      <c r="B9" s="10" t="s">
        <v>198</v>
      </c>
      <c r="C9" s="11" t="s">
        <v>28</v>
      </c>
      <c r="D9" s="12" t="s">
        <v>23</v>
      </c>
      <c r="E9" s="13" t="s">
        <v>26</v>
      </c>
      <c r="F9" s="14" t="s">
        <v>27</v>
      </c>
      <c r="G9" s="15" t="s">
        <v>23</v>
      </c>
      <c r="H9" s="13" t="s">
        <v>26</v>
      </c>
      <c r="I9" s="16" t="s">
        <v>27</v>
      </c>
    </row>
    <row r="10" spans="2:9">
      <c r="B10" s="39"/>
      <c r="C10" s="40"/>
      <c r="D10" s="1"/>
      <c r="E10" s="2"/>
      <c r="F10" s="41"/>
      <c r="G10" s="42"/>
      <c r="H10" s="2"/>
      <c r="I10" s="3"/>
    </row>
    <row r="11" spans="2:9">
      <c r="B11" s="43" t="str">
        <f>Resources!A11</f>
        <v>UKI-LT2-Brunel</v>
      </c>
      <c r="C11" s="44" t="s">
        <v>0</v>
      </c>
      <c r="D11" s="45">
        <v>0.7</v>
      </c>
      <c r="E11" s="32">
        <v>0.7</v>
      </c>
      <c r="F11" s="46">
        <v>0.7</v>
      </c>
      <c r="G11" s="47">
        <v>0.3</v>
      </c>
      <c r="H11" s="32">
        <v>0.3</v>
      </c>
      <c r="I11" s="48">
        <v>0.3</v>
      </c>
    </row>
    <row r="12" spans="2:9">
      <c r="B12" s="49"/>
      <c r="C12" s="50" t="s">
        <v>212</v>
      </c>
      <c r="D12" s="4">
        <v>0.7</v>
      </c>
      <c r="E12" s="5">
        <v>0.7</v>
      </c>
      <c r="F12" s="6">
        <v>0.7</v>
      </c>
      <c r="G12" s="52">
        <v>0.15</v>
      </c>
      <c r="H12" s="5">
        <v>0.15</v>
      </c>
      <c r="I12" s="6">
        <v>0.15</v>
      </c>
    </row>
    <row r="13" spans="2:9" s="167" customFormat="1">
      <c r="B13" s="49"/>
      <c r="C13" s="50" t="s">
        <v>180</v>
      </c>
      <c r="D13" s="4"/>
      <c r="E13" s="5"/>
      <c r="F13" s="51"/>
      <c r="G13" s="52">
        <v>0.05</v>
      </c>
      <c r="H13" s="52">
        <v>0.05</v>
      </c>
      <c r="I13" s="6">
        <v>0.05</v>
      </c>
    </row>
    <row r="14" spans="2:9" s="167" customFormat="1">
      <c r="B14" s="49"/>
      <c r="C14" s="131" t="s">
        <v>181</v>
      </c>
      <c r="D14" s="4"/>
      <c r="E14" s="5"/>
      <c r="F14" s="51"/>
      <c r="G14" s="52">
        <v>0.05</v>
      </c>
      <c r="H14" s="52">
        <v>0.05</v>
      </c>
      <c r="I14" s="6">
        <v>0.05</v>
      </c>
    </row>
    <row r="15" spans="2:9" s="167" customFormat="1">
      <c r="B15" s="49"/>
      <c r="C15" s="131" t="s">
        <v>182</v>
      </c>
      <c r="D15" s="4"/>
      <c r="E15" s="5"/>
      <c r="F15" s="51"/>
      <c r="G15" s="52">
        <v>7.0000000000000007E-2</v>
      </c>
      <c r="H15" s="52">
        <v>7.0000000000000007E-2</v>
      </c>
      <c r="I15" s="6">
        <v>7.0000000000000007E-2</v>
      </c>
    </row>
    <row r="16" spans="2:9">
      <c r="B16" s="49" t="str">
        <f>Resources!A12</f>
        <v>UKI-LT2-IC-HEP</v>
      </c>
      <c r="C16" s="50" t="s">
        <v>213</v>
      </c>
      <c r="D16" s="62">
        <v>1</v>
      </c>
      <c r="E16" s="110">
        <v>1</v>
      </c>
      <c r="F16" s="116">
        <v>1</v>
      </c>
      <c r="G16" s="109"/>
      <c r="H16" s="110"/>
      <c r="I16" s="63"/>
    </row>
    <row r="17" spans="2:9">
      <c r="B17" s="49"/>
      <c r="C17" s="50" t="s">
        <v>45</v>
      </c>
      <c r="D17" s="62">
        <v>1</v>
      </c>
      <c r="E17" s="110">
        <v>1</v>
      </c>
      <c r="F17" s="116">
        <v>1</v>
      </c>
      <c r="G17" s="109"/>
      <c r="H17" s="110"/>
      <c r="I17" s="63"/>
    </row>
    <row r="18" spans="2:9" s="167" customFormat="1">
      <c r="B18" s="49"/>
      <c r="C18" s="336" t="s">
        <v>57</v>
      </c>
      <c r="D18" s="62" t="s">
        <v>30</v>
      </c>
      <c r="E18" s="110" t="s">
        <v>29</v>
      </c>
      <c r="F18" s="116" t="s">
        <v>156</v>
      </c>
      <c r="G18" s="109" t="s">
        <v>30</v>
      </c>
      <c r="H18" s="110">
        <v>1</v>
      </c>
      <c r="I18" s="63">
        <v>1</v>
      </c>
    </row>
    <row r="19" spans="2:9">
      <c r="B19" s="49"/>
      <c r="C19" s="50" t="s">
        <v>155</v>
      </c>
      <c r="D19" s="62">
        <v>1</v>
      </c>
      <c r="E19" s="110">
        <v>1</v>
      </c>
      <c r="F19" s="116">
        <v>1</v>
      </c>
      <c r="G19" s="109"/>
      <c r="H19" s="110"/>
      <c r="I19" s="63"/>
    </row>
    <row r="20" spans="2:9">
      <c r="B20" s="49"/>
      <c r="C20" s="50" t="s">
        <v>50</v>
      </c>
      <c r="D20" s="62" t="s">
        <v>156</v>
      </c>
      <c r="E20" s="110" t="s">
        <v>156</v>
      </c>
      <c r="F20" s="116" t="s">
        <v>156</v>
      </c>
      <c r="G20" s="109">
        <v>0.2</v>
      </c>
      <c r="H20" s="110">
        <v>0.2</v>
      </c>
      <c r="I20" s="63">
        <v>0.2</v>
      </c>
    </row>
    <row r="21" spans="2:9">
      <c r="B21" s="49" t="str">
        <f>Resources!A13</f>
        <v>UKI-LT2-QMUL</v>
      </c>
      <c r="C21" s="50" t="s">
        <v>58</v>
      </c>
      <c r="D21" s="62" t="s">
        <v>92</v>
      </c>
      <c r="E21" s="110" t="s">
        <v>93</v>
      </c>
      <c r="F21" s="116" t="s">
        <v>4</v>
      </c>
      <c r="G21" s="109" t="s">
        <v>92</v>
      </c>
      <c r="H21" s="110" t="s">
        <v>92</v>
      </c>
      <c r="I21" s="63" t="s">
        <v>92</v>
      </c>
    </row>
    <row r="22" spans="2:9">
      <c r="B22" s="49"/>
      <c r="C22" s="50" t="s">
        <v>222</v>
      </c>
      <c r="D22" s="62">
        <v>1</v>
      </c>
      <c r="E22" s="110">
        <v>1</v>
      </c>
      <c r="F22" s="116">
        <v>1</v>
      </c>
      <c r="G22" s="109"/>
      <c r="H22" s="110"/>
      <c r="I22" s="63"/>
    </row>
    <row r="23" spans="2:9">
      <c r="B23" s="49"/>
      <c r="C23" s="50" t="s">
        <v>192</v>
      </c>
      <c r="D23" s="62"/>
      <c r="E23" s="110"/>
      <c r="F23" s="116"/>
      <c r="G23" s="109">
        <v>0.1</v>
      </c>
      <c r="H23" s="110">
        <v>0.1</v>
      </c>
      <c r="I23" s="63">
        <v>0.1</v>
      </c>
    </row>
    <row r="24" spans="2:9">
      <c r="B24" s="49" t="str">
        <f>Resources!A14</f>
        <v>UKI-LT2-RHUL</v>
      </c>
      <c r="C24" s="50" t="s">
        <v>37</v>
      </c>
      <c r="D24" s="123">
        <v>1</v>
      </c>
      <c r="E24" s="124">
        <v>1</v>
      </c>
      <c r="F24" s="125">
        <v>1</v>
      </c>
      <c r="G24" s="126"/>
      <c r="H24" s="124"/>
      <c r="I24" s="122"/>
    </row>
    <row r="25" spans="2:9">
      <c r="B25" s="49"/>
      <c r="C25" s="50" t="s">
        <v>159</v>
      </c>
      <c r="D25" s="4"/>
      <c r="E25" s="5"/>
      <c r="F25" s="51"/>
      <c r="G25" s="52">
        <v>0.1</v>
      </c>
      <c r="H25" s="5">
        <v>0.1</v>
      </c>
      <c r="I25" s="6">
        <v>0.1</v>
      </c>
    </row>
    <row r="26" spans="2:9" ht="13" thickBot="1">
      <c r="B26" s="49" t="str">
        <f>Resources!A15</f>
        <v>UKI-LT2-UCL-HEP</v>
      </c>
      <c r="C26" s="131" t="s">
        <v>7</v>
      </c>
      <c r="D26" s="4"/>
      <c r="E26" s="5"/>
      <c r="F26" s="51"/>
      <c r="G26" s="52">
        <v>0.05</v>
      </c>
      <c r="H26" s="5">
        <v>0.05</v>
      </c>
      <c r="I26" s="6">
        <v>0.05</v>
      </c>
    </row>
    <row r="27" spans="2:9" ht="13" thickBot="1">
      <c r="B27" s="53" t="s">
        <v>199</v>
      </c>
      <c r="C27" s="54"/>
      <c r="D27" s="55">
        <f t="shared" ref="D27:I27" si="0">SUM(D10:D26)</f>
        <v>6.4</v>
      </c>
      <c r="E27" s="56">
        <f t="shared" si="0"/>
        <v>6.4</v>
      </c>
      <c r="F27" s="57">
        <f t="shared" si="0"/>
        <v>6.4</v>
      </c>
      <c r="G27" s="55">
        <f t="shared" si="0"/>
        <v>1.0699999999999998</v>
      </c>
      <c r="H27" s="56">
        <f t="shared" si="0"/>
        <v>2.0699999999999998</v>
      </c>
      <c r="I27" s="57">
        <f t="shared" si="0"/>
        <v>2.0699999999999998</v>
      </c>
    </row>
    <row r="30" spans="2:9" ht="13.5" customHeight="1"/>
  </sheetData>
  <mergeCells count="2">
    <mergeCell ref="D8:F8"/>
    <mergeCell ref="G8:I8"/>
  </mergeCells>
  <phoneticPr fontId="3" type="noConversion"/>
  <pageMargins left="0.75" right="0.75" top="1" bottom="1" header="0.5" footer="0.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B1:M77"/>
  <sheetViews>
    <sheetView showGridLines="0" topLeftCell="A19" zoomScaleNormal="96" zoomScalePageLayoutView="96" workbookViewId="0">
      <selection activeCell="B24" sqref="B24:F24"/>
    </sheetView>
  </sheetViews>
  <sheetFormatPr baseColWidth="10" defaultColWidth="8.83203125" defaultRowHeight="12"/>
  <cols>
    <col min="1" max="1" width="9.1640625" customWidth="1"/>
    <col min="2" max="2" width="16.6640625" customWidth="1"/>
    <col min="3" max="3" width="22.83203125" customWidth="1"/>
    <col min="4" max="10" width="8.83203125" customWidth="1"/>
    <col min="11" max="11" width="13.5" customWidth="1"/>
    <col min="13" max="13" width="44.83203125" customWidth="1"/>
  </cols>
  <sheetData>
    <row r="1" spans="2:12" ht="13" thickBot="1"/>
    <row r="2" spans="2:12" ht="13" thickBot="1">
      <c r="B2" s="21" t="s">
        <v>200</v>
      </c>
      <c r="C2" s="22"/>
    </row>
    <row r="3" spans="2:12">
      <c r="B3" s="27" t="s">
        <v>43</v>
      </c>
      <c r="C3" s="30" t="str">
        <f>Metrics!B3</f>
        <v>LondonGrid Tier 2</v>
      </c>
    </row>
    <row r="4" spans="2:12">
      <c r="B4" s="19" t="s">
        <v>201</v>
      </c>
      <c r="C4" s="28" t="str">
        <f>Metrics!B4</f>
        <v>Q215</v>
      </c>
    </row>
    <row r="5" spans="2:12" ht="13" thickBot="1">
      <c r="B5" s="20" t="s">
        <v>17</v>
      </c>
      <c r="C5" s="29" t="str">
        <f>Metrics!B5</f>
        <v>Duncan Rand</v>
      </c>
    </row>
    <row r="7" spans="2:12" ht="13" thickBot="1">
      <c r="B7" s="7" t="s">
        <v>8</v>
      </c>
    </row>
    <row r="8" spans="2:12" ht="16.5" customHeight="1" thickTop="1" thickBot="1">
      <c r="B8" s="95" t="s">
        <v>133</v>
      </c>
      <c r="C8" s="279" t="s">
        <v>9</v>
      </c>
      <c r="D8" s="272"/>
      <c r="E8" s="272"/>
      <c r="F8" s="272"/>
      <c r="G8" s="280"/>
      <c r="H8" s="272" t="s">
        <v>10</v>
      </c>
      <c r="I8" s="272"/>
      <c r="J8" s="272"/>
      <c r="K8" s="272"/>
      <c r="L8" s="273"/>
    </row>
    <row r="9" spans="2:12" ht="276" customHeight="1" thickTop="1">
      <c r="B9" s="96" t="str">
        <f>Resources!A11</f>
        <v>UKI-LT2-Brunel</v>
      </c>
      <c r="C9" s="274" t="s">
        <v>60</v>
      </c>
      <c r="D9" s="275"/>
      <c r="E9" s="275"/>
      <c r="F9" s="275"/>
      <c r="G9" s="275"/>
      <c r="H9" s="276"/>
      <c r="I9" s="277"/>
      <c r="J9" s="277"/>
      <c r="K9" s="277"/>
      <c r="L9" s="278"/>
    </row>
    <row r="10" spans="2:12" ht="147" customHeight="1">
      <c r="B10" s="97" t="str">
        <f>Resources!A12</f>
        <v>UKI-LT2-IC-HEP</v>
      </c>
      <c r="C10" s="285" t="s">
        <v>174</v>
      </c>
      <c r="D10" s="286"/>
      <c r="E10" s="286"/>
      <c r="F10" s="286"/>
      <c r="G10" s="286"/>
      <c r="H10" s="284"/>
      <c r="I10" s="282"/>
      <c r="J10" s="282"/>
      <c r="K10" s="282"/>
      <c r="L10" s="283"/>
    </row>
    <row r="11" spans="2:12" ht="253" customHeight="1">
      <c r="B11" s="97" t="str">
        <f>Resources!A13</f>
        <v>UKI-LT2-QMUL</v>
      </c>
      <c r="C11" s="285" t="s">
        <v>56</v>
      </c>
      <c r="D11" s="286"/>
      <c r="E11" s="286"/>
      <c r="F11" s="286"/>
      <c r="G11" s="286"/>
      <c r="H11" s="281"/>
      <c r="I11" s="282"/>
      <c r="J11" s="282"/>
      <c r="K11" s="282"/>
      <c r="L11" s="283"/>
    </row>
    <row r="12" spans="2:12" ht="94" customHeight="1">
      <c r="B12" s="162" t="str">
        <f>Resources!A14</f>
        <v>UKI-LT2-RHUL</v>
      </c>
      <c r="C12" s="285" t="s">
        <v>175</v>
      </c>
      <c r="D12" s="291"/>
      <c r="E12" s="291"/>
      <c r="F12" s="291"/>
      <c r="G12" s="291"/>
      <c r="H12" s="281"/>
      <c r="I12" s="297"/>
      <c r="J12" s="297"/>
      <c r="K12" s="297"/>
      <c r="L12" s="298"/>
    </row>
    <row r="13" spans="2:12" ht="99" customHeight="1" thickBot="1">
      <c r="B13" s="161" t="str">
        <f>Resources!A15</f>
        <v>UKI-LT2-UCL-HEP</v>
      </c>
      <c r="C13" s="295" t="s">
        <v>176</v>
      </c>
      <c r="D13" s="296"/>
      <c r="E13" s="296"/>
      <c r="F13" s="296"/>
      <c r="G13" s="296"/>
      <c r="H13" s="308"/>
      <c r="I13" s="309"/>
      <c r="J13" s="309"/>
      <c r="K13" s="309"/>
      <c r="L13" s="310"/>
    </row>
    <row r="14" spans="2:12" ht="13.5" thickTop="1">
      <c r="B14" t="s">
        <v>165</v>
      </c>
    </row>
    <row r="16" spans="2:12" ht="13" thickBot="1">
      <c r="B16" s="7" t="s">
        <v>88</v>
      </c>
    </row>
    <row r="17" spans="2:13" ht="13" thickBot="1">
      <c r="B17" s="265" t="s">
        <v>164</v>
      </c>
      <c r="C17" s="266"/>
      <c r="D17" s="266"/>
      <c r="E17" s="266"/>
      <c r="F17" s="266"/>
      <c r="G17" s="266" t="s">
        <v>121</v>
      </c>
      <c r="H17" s="266"/>
      <c r="I17" s="266"/>
      <c r="J17" s="266"/>
      <c r="K17" s="299"/>
    </row>
    <row r="18" spans="2:13" ht="31.5" customHeight="1">
      <c r="B18" s="289" t="s">
        <v>111</v>
      </c>
      <c r="C18" s="290"/>
      <c r="D18" s="290"/>
      <c r="E18" s="290"/>
      <c r="F18" s="290"/>
      <c r="G18" s="311" t="s">
        <v>126</v>
      </c>
      <c r="H18" s="312"/>
      <c r="I18" s="312"/>
      <c r="J18" s="312"/>
      <c r="K18" s="313"/>
    </row>
    <row r="19" spans="2:13" ht="64.5" customHeight="1" thickBot="1">
      <c r="B19" s="300"/>
      <c r="C19" s="301"/>
      <c r="D19" s="301"/>
      <c r="E19" s="301"/>
      <c r="F19" s="302"/>
      <c r="G19" s="303"/>
      <c r="H19" s="301"/>
      <c r="I19" s="301"/>
      <c r="J19" s="301"/>
      <c r="K19" s="304"/>
    </row>
    <row r="20" spans="2:13" ht="15" customHeight="1">
      <c r="B20" s="71"/>
      <c r="C20" s="71"/>
      <c r="D20" s="71"/>
      <c r="E20" s="71"/>
      <c r="F20" s="71"/>
      <c r="G20" s="71"/>
      <c r="H20" s="71"/>
      <c r="I20" s="71"/>
      <c r="J20" s="71"/>
      <c r="K20" s="71"/>
    </row>
    <row r="22" spans="2:13" ht="12.75" customHeight="1" thickBot="1">
      <c r="B22" s="7" t="s">
        <v>22</v>
      </c>
    </row>
    <row r="23" spans="2:13" ht="13" thickBot="1">
      <c r="B23" s="265" t="s">
        <v>164</v>
      </c>
      <c r="C23" s="266"/>
      <c r="D23" s="266"/>
      <c r="E23" s="266"/>
      <c r="F23" s="266"/>
      <c r="G23" s="266" t="s">
        <v>121</v>
      </c>
      <c r="H23" s="266"/>
      <c r="I23" s="266"/>
      <c r="J23" s="266"/>
      <c r="K23" s="299"/>
    </row>
    <row r="24" spans="2:13" ht="62.25" customHeight="1">
      <c r="B24" s="289" t="s">
        <v>195</v>
      </c>
      <c r="C24" s="290"/>
      <c r="D24" s="290"/>
      <c r="E24" s="290"/>
      <c r="F24" s="290"/>
      <c r="G24" s="305" t="s">
        <v>196</v>
      </c>
      <c r="H24" s="306"/>
      <c r="I24" s="306"/>
      <c r="J24" s="306"/>
      <c r="K24" s="307"/>
    </row>
    <row r="25" spans="2:13" ht="62.25" customHeight="1">
      <c r="B25" s="292"/>
      <c r="C25" s="259"/>
      <c r="D25" s="259"/>
      <c r="E25" s="259"/>
      <c r="F25" s="293"/>
      <c r="G25" s="294"/>
      <c r="H25" s="259"/>
      <c r="I25" s="259"/>
      <c r="J25" s="259"/>
      <c r="K25" s="260"/>
    </row>
    <row r="26" spans="2:13" ht="62.25" customHeight="1">
      <c r="B26" s="314"/>
      <c r="C26" s="259"/>
      <c r="D26" s="259"/>
      <c r="E26" s="259"/>
      <c r="F26" s="293"/>
      <c r="G26" s="294"/>
      <c r="H26" s="259"/>
      <c r="I26" s="259"/>
      <c r="J26" s="259"/>
      <c r="K26" s="260"/>
    </row>
    <row r="27" spans="2:13" ht="15" customHeight="1" thickBot="1">
      <c r="B27" s="315"/>
      <c r="C27" s="316"/>
      <c r="D27" s="316"/>
      <c r="E27" s="316"/>
      <c r="F27" s="316"/>
      <c r="G27" s="317"/>
      <c r="H27" s="316"/>
      <c r="I27" s="316"/>
      <c r="J27" s="316"/>
      <c r="K27" s="318"/>
    </row>
    <row r="28" spans="2:13" ht="25.5" customHeight="1">
      <c r="B28" s="287"/>
      <c r="C28" s="288"/>
      <c r="D28" s="288"/>
      <c r="E28" s="288"/>
      <c r="F28" s="288"/>
      <c r="G28" s="287"/>
      <c r="H28" s="288"/>
      <c r="I28" s="288"/>
      <c r="J28" s="288"/>
      <c r="K28" s="288"/>
    </row>
    <row r="29" spans="2:13" ht="25.5" customHeight="1">
      <c r="B29" s="71"/>
      <c r="C29" s="70"/>
      <c r="D29" s="70"/>
      <c r="E29" s="70"/>
      <c r="F29" s="70"/>
      <c r="G29" s="71"/>
      <c r="H29" s="70"/>
      <c r="I29" s="70"/>
      <c r="J29" s="70"/>
      <c r="K29" s="70"/>
    </row>
    <row r="31" spans="2:13" ht="13" thickBot="1">
      <c r="B31" s="7" t="s">
        <v>122</v>
      </c>
    </row>
    <row r="32" spans="2:13" ht="13" thickBot="1">
      <c r="B32" s="265" t="s">
        <v>123</v>
      </c>
      <c r="C32" s="266"/>
      <c r="D32" s="266"/>
      <c r="E32" s="266"/>
      <c r="F32" s="266"/>
      <c r="G32" s="267" t="s">
        <v>124</v>
      </c>
      <c r="H32" s="268"/>
      <c r="I32" s="267" t="s">
        <v>125</v>
      </c>
      <c r="J32" s="266"/>
      <c r="K32" s="266"/>
      <c r="L32" s="266"/>
      <c r="M32" s="299"/>
    </row>
    <row r="33" spans="2:13" ht="41.25" customHeight="1" thickBot="1">
      <c r="B33" s="261"/>
      <c r="C33" s="262"/>
      <c r="D33" s="262"/>
      <c r="E33" s="262"/>
      <c r="F33" s="262"/>
      <c r="G33" s="320"/>
      <c r="H33" s="321"/>
      <c r="I33" s="262"/>
      <c r="J33" s="262"/>
      <c r="K33" s="262"/>
      <c r="L33" s="262"/>
      <c r="M33" s="319"/>
    </row>
    <row r="34" spans="2:13" ht="39" customHeight="1">
      <c r="B34" s="261"/>
      <c r="C34" s="262"/>
      <c r="D34" s="262"/>
      <c r="E34" s="262"/>
      <c r="F34" s="262"/>
      <c r="G34" s="270"/>
      <c r="H34" s="271"/>
      <c r="I34" s="258"/>
      <c r="J34" s="259"/>
      <c r="K34" s="259"/>
      <c r="L34" s="259"/>
      <c r="M34" s="260"/>
    </row>
    <row r="35" spans="2:13" ht="30.75" customHeight="1">
      <c r="B35" s="261"/>
      <c r="C35" s="262"/>
      <c r="D35" s="262"/>
      <c r="E35" s="262"/>
      <c r="F35" s="262"/>
      <c r="G35" s="269"/>
      <c r="H35" s="262"/>
      <c r="I35" s="258"/>
      <c r="J35" s="259"/>
      <c r="K35" s="259"/>
      <c r="L35" s="259"/>
      <c r="M35" s="260"/>
    </row>
    <row r="36" spans="2:13" ht="28.5" customHeight="1">
      <c r="B36" s="261"/>
      <c r="C36" s="262"/>
      <c r="D36" s="262"/>
      <c r="E36" s="262"/>
      <c r="F36" s="262"/>
      <c r="G36" s="269"/>
      <c r="H36" s="262"/>
      <c r="I36" s="258"/>
      <c r="J36" s="259"/>
      <c r="K36" s="259"/>
      <c r="L36" s="259"/>
      <c r="M36" s="260"/>
    </row>
    <row r="37" spans="2:13" ht="25.5" customHeight="1">
      <c r="B37" s="261"/>
      <c r="C37" s="262"/>
      <c r="D37" s="262"/>
      <c r="E37" s="262"/>
      <c r="F37" s="262"/>
      <c r="G37" s="269"/>
      <c r="H37" s="262"/>
      <c r="I37" s="258"/>
      <c r="J37" s="259"/>
      <c r="K37" s="259"/>
      <c r="L37" s="259"/>
      <c r="M37" s="260"/>
    </row>
    <row r="38" spans="2:13">
      <c r="B38" s="261"/>
      <c r="C38" s="262"/>
      <c r="D38" s="262"/>
      <c r="E38" s="262"/>
      <c r="F38" s="262"/>
      <c r="G38" s="269"/>
      <c r="H38" s="262"/>
      <c r="I38" s="258"/>
      <c r="J38" s="259"/>
      <c r="K38" s="259"/>
      <c r="L38" s="259"/>
      <c r="M38" s="260"/>
    </row>
    <row r="39" spans="2:13" ht="13" thickBot="1">
      <c r="B39" s="263"/>
      <c r="C39" s="256"/>
      <c r="D39" s="256"/>
      <c r="E39" s="256"/>
      <c r="F39" s="256"/>
      <c r="G39" s="264"/>
      <c r="H39" s="256"/>
      <c r="I39" s="322"/>
      <c r="J39" s="251"/>
      <c r="K39" s="251"/>
      <c r="L39" s="251"/>
      <c r="M39" s="252"/>
    </row>
    <row r="40" spans="2:13">
      <c r="B40" s="70"/>
      <c r="C40" s="70"/>
      <c r="D40" s="70"/>
      <c r="E40" s="70"/>
      <c r="F40" s="70"/>
      <c r="G40" s="111"/>
      <c r="H40" s="70"/>
    </row>
    <row r="41" spans="2:13" ht="13" thickBot="1">
      <c r="B41" s="7" t="s">
        <v>197</v>
      </c>
    </row>
    <row r="42" spans="2:13" ht="13" thickBot="1">
      <c r="B42" s="265" t="s">
        <v>123</v>
      </c>
      <c r="C42" s="266"/>
      <c r="D42" s="266"/>
      <c r="E42" s="266"/>
      <c r="F42" s="266"/>
      <c r="G42" s="267" t="s">
        <v>124</v>
      </c>
      <c r="H42" s="268"/>
      <c r="I42" s="267" t="s">
        <v>125</v>
      </c>
      <c r="J42" s="266"/>
      <c r="K42" s="266"/>
      <c r="L42" s="266"/>
      <c r="M42" s="299"/>
    </row>
    <row r="43" spans="2:13" ht="26.25" customHeight="1" thickBot="1">
      <c r="B43" s="261"/>
      <c r="C43" s="262"/>
      <c r="D43" s="262"/>
      <c r="E43" s="262"/>
      <c r="F43" s="262"/>
      <c r="G43" s="320"/>
      <c r="H43" s="321"/>
      <c r="I43" s="323"/>
      <c r="J43" s="324"/>
      <c r="K43" s="324"/>
      <c r="L43" s="324"/>
      <c r="M43" s="325"/>
    </row>
    <row r="44" spans="2:13">
      <c r="B44" s="261"/>
      <c r="C44" s="262"/>
      <c r="D44" s="262"/>
      <c r="E44" s="262"/>
      <c r="F44" s="262"/>
      <c r="G44" s="270"/>
      <c r="H44" s="271"/>
      <c r="I44" s="258"/>
      <c r="J44" s="259"/>
      <c r="K44" s="259"/>
      <c r="L44" s="259"/>
      <c r="M44" s="260"/>
    </row>
    <row r="45" spans="2:13">
      <c r="B45" s="261"/>
      <c r="C45" s="262"/>
      <c r="D45" s="262"/>
      <c r="E45" s="262"/>
      <c r="F45" s="262"/>
      <c r="G45" s="269"/>
      <c r="H45" s="262"/>
      <c r="I45" s="258"/>
      <c r="J45" s="259"/>
      <c r="K45" s="259"/>
      <c r="L45" s="259"/>
      <c r="M45" s="260"/>
    </row>
    <row r="46" spans="2:13">
      <c r="B46" s="261"/>
      <c r="C46" s="262"/>
      <c r="D46" s="262"/>
      <c r="E46" s="262"/>
      <c r="F46" s="262"/>
      <c r="G46" s="269"/>
      <c r="H46" s="262"/>
      <c r="I46" s="258"/>
      <c r="J46" s="259"/>
      <c r="K46" s="259"/>
      <c r="L46" s="259"/>
      <c r="M46" s="260"/>
    </row>
    <row r="47" spans="2:13" ht="13" thickBot="1">
      <c r="B47" s="263"/>
      <c r="C47" s="256"/>
      <c r="D47" s="256"/>
      <c r="E47" s="256"/>
      <c r="F47" s="256"/>
      <c r="G47" s="264"/>
      <c r="H47" s="256"/>
      <c r="I47" s="256"/>
      <c r="J47" s="256"/>
      <c r="K47" s="256"/>
      <c r="L47" s="256"/>
      <c r="M47" s="257"/>
    </row>
    <row r="49" spans="2:13">
      <c r="B49" s="58"/>
    </row>
    <row r="50" spans="2:13" ht="13" thickBot="1">
      <c r="B50" s="168" t="s">
        <v>205</v>
      </c>
      <c r="C50" s="167"/>
      <c r="D50" s="167"/>
      <c r="E50" s="167"/>
      <c r="F50" s="167"/>
      <c r="G50" s="167"/>
      <c r="H50" s="167"/>
      <c r="I50" s="167"/>
      <c r="J50" s="167"/>
      <c r="K50" s="167"/>
      <c r="L50" s="167"/>
      <c r="M50" s="167"/>
    </row>
    <row r="51" spans="2:13" ht="13" thickBot="1">
      <c r="B51" s="265" t="s">
        <v>219</v>
      </c>
      <c r="C51" s="266"/>
      <c r="D51" s="266"/>
      <c r="E51" s="266"/>
      <c r="F51" s="266"/>
      <c r="G51" s="267" t="s">
        <v>220</v>
      </c>
      <c r="H51" s="268"/>
      <c r="I51" s="267" t="s">
        <v>209</v>
      </c>
      <c r="J51" s="266"/>
      <c r="K51" s="266"/>
      <c r="L51" s="266"/>
      <c r="M51" s="299"/>
    </row>
    <row r="52" spans="2:13" ht="13" thickBot="1">
      <c r="B52" s="330" t="s">
        <v>184</v>
      </c>
      <c r="C52" s="331"/>
      <c r="D52" s="331"/>
      <c r="E52" s="331"/>
      <c r="F52" s="332"/>
      <c r="G52" s="333"/>
      <c r="H52" s="328"/>
      <c r="I52" s="334" t="s">
        <v>183</v>
      </c>
      <c r="J52" s="262"/>
      <c r="K52" s="262"/>
      <c r="L52" s="262"/>
      <c r="M52" s="319"/>
    </row>
    <row r="53" spans="2:13" ht="13" thickBot="1">
      <c r="B53" s="326"/>
      <c r="C53" s="256"/>
      <c r="D53" s="256"/>
      <c r="E53" s="256"/>
      <c r="F53" s="256"/>
      <c r="G53" s="327"/>
      <c r="H53" s="328"/>
      <c r="I53" s="329"/>
      <c r="J53" s="262"/>
      <c r="K53" s="262"/>
      <c r="L53" s="262"/>
      <c r="M53" s="319"/>
    </row>
    <row r="54" spans="2:13" ht="13" thickBot="1">
      <c r="B54" s="265" t="s">
        <v>116</v>
      </c>
      <c r="C54" s="266"/>
      <c r="D54" s="266"/>
      <c r="E54" s="266"/>
      <c r="F54" s="266"/>
      <c r="G54" s="267" t="s">
        <v>220</v>
      </c>
      <c r="H54" s="268"/>
      <c r="I54" s="267" t="s">
        <v>209</v>
      </c>
      <c r="J54" s="266"/>
      <c r="K54" s="266"/>
      <c r="L54" s="266"/>
      <c r="M54" s="299"/>
    </row>
    <row r="55" spans="2:13">
      <c r="B55" s="335"/>
      <c r="C55" s="262"/>
      <c r="D55" s="262"/>
      <c r="E55" s="262"/>
      <c r="F55" s="262"/>
      <c r="G55" s="269"/>
      <c r="H55" s="262"/>
      <c r="I55" s="258"/>
      <c r="J55" s="259"/>
      <c r="K55" s="259"/>
      <c r="L55" s="259"/>
      <c r="M55" s="260"/>
    </row>
    <row r="56" spans="2:13" ht="13" thickBot="1">
      <c r="B56" s="326"/>
      <c r="C56" s="256"/>
      <c r="D56" s="256"/>
      <c r="E56" s="256"/>
      <c r="F56" s="256"/>
      <c r="G56" s="264"/>
      <c r="H56" s="256"/>
      <c r="I56" s="256"/>
      <c r="J56" s="256"/>
      <c r="K56" s="256"/>
      <c r="L56" s="256"/>
      <c r="M56" s="257"/>
    </row>
    <row r="57" spans="2:13" ht="13" thickBot="1">
      <c r="B57" s="265" t="s">
        <v>117</v>
      </c>
      <c r="C57" s="266"/>
      <c r="D57" s="266"/>
      <c r="E57" s="266"/>
      <c r="F57" s="266"/>
      <c r="G57" s="267" t="s">
        <v>220</v>
      </c>
      <c r="H57" s="268"/>
      <c r="I57" s="267" t="s">
        <v>209</v>
      </c>
      <c r="J57" s="266"/>
      <c r="K57" s="266"/>
      <c r="L57" s="266"/>
      <c r="M57" s="299"/>
    </row>
    <row r="58" spans="2:13">
      <c r="B58" s="335"/>
      <c r="C58" s="262"/>
      <c r="D58" s="262"/>
      <c r="E58" s="262"/>
      <c r="F58" s="262"/>
      <c r="G58" s="269"/>
      <c r="H58" s="262"/>
      <c r="I58" s="258"/>
      <c r="J58" s="259"/>
      <c r="K58" s="259"/>
      <c r="L58" s="259"/>
      <c r="M58" s="260"/>
    </row>
    <row r="59" spans="2:13" ht="13" thickBot="1">
      <c r="B59" s="326"/>
      <c r="C59" s="256"/>
      <c r="D59" s="256"/>
      <c r="E59" s="256"/>
      <c r="F59" s="256"/>
      <c r="G59" s="264"/>
      <c r="H59" s="256"/>
      <c r="I59" s="256"/>
      <c r="J59" s="256"/>
      <c r="K59" s="256"/>
      <c r="L59" s="256"/>
      <c r="M59" s="257"/>
    </row>
    <row r="60" spans="2:13" ht="13" thickBot="1">
      <c r="B60" s="265" t="s">
        <v>118</v>
      </c>
      <c r="C60" s="266"/>
      <c r="D60" s="266"/>
      <c r="E60" s="266"/>
      <c r="F60" s="266"/>
      <c r="G60" s="267" t="s">
        <v>220</v>
      </c>
      <c r="H60" s="268"/>
      <c r="I60" s="267" t="s">
        <v>209</v>
      </c>
      <c r="J60" s="266"/>
      <c r="K60" s="266"/>
      <c r="L60" s="266"/>
      <c r="M60" s="299"/>
    </row>
    <row r="61" spans="2:13">
      <c r="B61" s="335"/>
      <c r="C61" s="262"/>
      <c r="D61" s="262"/>
      <c r="E61" s="262"/>
      <c r="F61" s="262"/>
      <c r="G61" s="269"/>
      <c r="H61" s="262"/>
      <c r="I61" s="258"/>
      <c r="J61" s="259"/>
      <c r="K61" s="259"/>
      <c r="L61" s="259"/>
      <c r="M61" s="260"/>
    </row>
    <row r="62" spans="2:13" ht="13" thickBot="1">
      <c r="B62" s="326"/>
      <c r="C62" s="256"/>
      <c r="D62" s="256"/>
      <c r="E62" s="256"/>
      <c r="F62" s="256"/>
      <c r="G62" s="264"/>
      <c r="H62" s="256"/>
      <c r="I62" s="256"/>
      <c r="J62" s="256"/>
      <c r="K62" s="256"/>
      <c r="L62" s="256"/>
      <c r="M62" s="257"/>
    </row>
    <row r="63" spans="2:13" ht="13" thickBot="1">
      <c r="B63" s="265" t="s">
        <v>193</v>
      </c>
      <c r="C63" s="266"/>
      <c r="D63" s="266"/>
      <c r="E63" s="266"/>
      <c r="F63" s="266"/>
      <c r="G63" s="267" t="s">
        <v>220</v>
      </c>
      <c r="H63" s="268"/>
      <c r="I63" s="267" t="s">
        <v>209</v>
      </c>
      <c r="J63" s="266"/>
      <c r="K63" s="266"/>
      <c r="L63" s="266"/>
      <c r="M63" s="299"/>
    </row>
    <row r="64" spans="2:13">
      <c r="B64" s="335"/>
      <c r="C64" s="262"/>
      <c r="D64" s="262"/>
      <c r="E64" s="262"/>
      <c r="F64" s="262"/>
      <c r="G64" s="269"/>
      <c r="H64" s="262"/>
      <c r="I64" s="258"/>
      <c r="J64" s="259"/>
      <c r="K64" s="259"/>
      <c r="L64" s="259"/>
      <c r="M64" s="260"/>
    </row>
    <row r="65" spans="2:13" ht="13" thickBot="1">
      <c r="B65" s="326"/>
      <c r="C65" s="256"/>
      <c r="D65" s="256"/>
      <c r="E65" s="256"/>
      <c r="F65" s="256"/>
      <c r="G65" s="264"/>
      <c r="H65" s="256"/>
      <c r="I65" s="256"/>
      <c r="J65" s="256"/>
      <c r="K65" s="256"/>
      <c r="L65" s="256"/>
      <c r="M65" s="257"/>
    </row>
    <row r="66" spans="2:13" ht="13" thickBot="1">
      <c r="B66" s="265" t="s">
        <v>107</v>
      </c>
      <c r="C66" s="266"/>
      <c r="D66" s="266"/>
      <c r="E66" s="266"/>
      <c r="F66" s="266"/>
      <c r="G66" s="267" t="s">
        <v>220</v>
      </c>
      <c r="H66" s="268"/>
      <c r="I66" s="267" t="s">
        <v>209</v>
      </c>
      <c r="J66" s="266"/>
      <c r="K66" s="266"/>
      <c r="L66" s="266"/>
      <c r="M66" s="299"/>
    </row>
    <row r="67" spans="2:13">
      <c r="B67" s="335"/>
      <c r="C67" s="262"/>
      <c r="D67" s="262"/>
      <c r="E67" s="262"/>
      <c r="F67" s="262"/>
      <c r="G67" s="269"/>
      <c r="H67" s="262"/>
      <c r="I67" s="258"/>
      <c r="J67" s="259"/>
      <c r="K67" s="259"/>
      <c r="L67" s="259"/>
      <c r="M67" s="260"/>
    </row>
    <row r="68" spans="2:13" ht="13" thickBot="1">
      <c r="B68" s="326"/>
      <c r="C68" s="256"/>
      <c r="D68" s="256"/>
      <c r="E68" s="256"/>
      <c r="F68" s="256"/>
      <c r="G68" s="264"/>
      <c r="H68" s="256"/>
      <c r="I68" s="256"/>
      <c r="J68" s="256"/>
      <c r="K68" s="256"/>
      <c r="L68" s="256"/>
      <c r="M68" s="257"/>
    </row>
    <row r="69" spans="2:13" ht="13" thickBot="1">
      <c r="B69" s="265" t="s">
        <v>226</v>
      </c>
      <c r="C69" s="266"/>
      <c r="D69" s="266"/>
      <c r="E69" s="266"/>
      <c r="F69" s="266"/>
      <c r="G69" s="267" t="s">
        <v>220</v>
      </c>
      <c r="H69" s="268"/>
      <c r="I69" s="267" t="s">
        <v>209</v>
      </c>
      <c r="J69" s="266"/>
      <c r="K69" s="266"/>
      <c r="L69" s="266"/>
      <c r="M69" s="299"/>
    </row>
    <row r="70" spans="2:13">
      <c r="B70" s="335"/>
      <c r="C70" s="262"/>
      <c r="D70" s="262"/>
      <c r="E70" s="262"/>
      <c r="F70" s="262"/>
      <c r="G70" s="269"/>
      <c r="H70" s="262"/>
      <c r="I70" s="258"/>
      <c r="J70" s="259"/>
      <c r="K70" s="259"/>
      <c r="L70" s="259"/>
      <c r="M70" s="260"/>
    </row>
    <row r="71" spans="2:13" ht="13" thickBot="1">
      <c r="B71" s="326"/>
      <c r="C71" s="256"/>
      <c r="D71" s="256"/>
      <c r="E71" s="256"/>
      <c r="F71" s="256"/>
      <c r="G71" s="264"/>
      <c r="H71" s="256"/>
      <c r="I71" s="256"/>
      <c r="J71" s="256"/>
      <c r="K71" s="256"/>
      <c r="L71" s="256"/>
      <c r="M71" s="257"/>
    </row>
    <row r="72" spans="2:13" ht="13" thickBot="1">
      <c r="B72" s="265" t="s">
        <v>227</v>
      </c>
      <c r="C72" s="266"/>
      <c r="D72" s="266"/>
      <c r="E72" s="266"/>
      <c r="F72" s="266"/>
      <c r="G72" s="267" t="s">
        <v>220</v>
      </c>
      <c r="H72" s="268"/>
      <c r="I72" s="267" t="s">
        <v>209</v>
      </c>
      <c r="J72" s="266"/>
      <c r="K72" s="266"/>
      <c r="L72" s="266"/>
      <c r="M72" s="299"/>
    </row>
    <row r="73" spans="2:13">
      <c r="B73" s="335"/>
      <c r="C73" s="262"/>
      <c r="D73" s="262"/>
      <c r="E73" s="262"/>
      <c r="F73" s="262"/>
      <c r="G73" s="269"/>
      <c r="H73" s="262"/>
      <c r="I73" s="258"/>
      <c r="J73" s="259"/>
      <c r="K73" s="259"/>
      <c r="L73" s="259"/>
      <c r="M73" s="260"/>
    </row>
    <row r="74" spans="2:13" ht="13" thickBot="1">
      <c r="B74" s="326"/>
      <c r="C74" s="256"/>
      <c r="D74" s="256"/>
      <c r="E74" s="256"/>
      <c r="F74" s="256"/>
      <c r="G74" s="264"/>
      <c r="H74" s="256"/>
      <c r="I74" s="256"/>
      <c r="J74" s="256"/>
      <c r="K74" s="256"/>
      <c r="L74" s="256"/>
      <c r="M74" s="257"/>
    </row>
    <row r="75" spans="2:13" ht="13" thickBot="1">
      <c r="B75" s="265" t="s">
        <v>228</v>
      </c>
      <c r="C75" s="266"/>
      <c r="D75" s="266"/>
      <c r="E75" s="266"/>
      <c r="F75" s="266"/>
      <c r="G75" s="267" t="s">
        <v>220</v>
      </c>
      <c r="H75" s="268"/>
      <c r="I75" s="267" t="s">
        <v>209</v>
      </c>
      <c r="J75" s="266"/>
      <c r="K75" s="266"/>
      <c r="L75" s="266"/>
      <c r="M75" s="299"/>
    </row>
    <row r="76" spans="2:13">
      <c r="B76" s="335"/>
      <c r="C76" s="262"/>
      <c r="D76" s="262"/>
      <c r="E76" s="262"/>
      <c r="F76" s="262"/>
      <c r="G76" s="269"/>
      <c r="H76" s="262"/>
      <c r="I76" s="258"/>
      <c r="J76" s="259"/>
      <c r="K76" s="259"/>
      <c r="L76" s="259"/>
      <c r="M76" s="260"/>
    </row>
    <row r="77" spans="2:13" ht="13" thickBot="1">
      <c r="B77" s="326"/>
      <c r="C77" s="256"/>
      <c r="D77" s="256"/>
      <c r="E77" s="256"/>
      <c r="F77" s="256"/>
      <c r="G77" s="264"/>
      <c r="H77" s="256"/>
      <c r="I77" s="256"/>
      <c r="J77" s="256"/>
      <c r="K77" s="256"/>
      <c r="L77" s="256"/>
      <c r="M77" s="257"/>
    </row>
  </sheetData>
  <mergeCells count="153">
    <mergeCell ref="B77:F77"/>
    <mergeCell ref="G77:H77"/>
    <mergeCell ref="I77:M77"/>
    <mergeCell ref="B75:F75"/>
    <mergeCell ref="G75:H75"/>
    <mergeCell ref="I75:M75"/>
    <mergeCell ref="B76:F76"/>
    <mergeCell ref="G76:H76"/>
    <mergeCell ref="I76:M76"/>
    <mergeCell ref="B73:F73"/>
    <mergeCell ref="G73:H73"/>
    <mergeCell ref="I73:M73"/>
    <mergeCell ref="B74:F74"/>
    <mergeCell ref="G74:H74"/>
    <mergeCell ref="I74:M74"/>
    <mergeCell ref="B71:F71"/>
    <mergeCell ref="G71:H71"/>
    <mergeCell ref="I71:M71"/>
    <mergeCell ref="B72:F72"/>
    <mergeCell ref="G72:H72"/>
    <mergeCell ref="I72:M72"/>
    <mergeCell ref="B69:F69"/>
    <mergeCell ref="G69:H69"/>
    <mergeCell ref="I69:M69"/>
    <mergeCell ref="B70:F70"/>
    <mergeCell ref="G70:H70"/>
    <mergeCell ref="I70:M70"/>
    <mergeCell ref="B67:F67"/>
    <mergeCell ref="G67:H67"/>
    <mergeCell ref="I67:M67"/>
    <mergeCell ref="B68:F68"/>
    <mergeCell ref="G68:H68"/>
    <mergeCell ref="I68:M68"/>
    <mergeCell ref="B65:F65"/>
    <mergeCell ref="G65:H65"/>
    <mergeCell ref="I65:M65"/>
    <mergeCell ref="B66:F66"/>
    <mergeCell ref="G66:H66"/>
    <mergeCell ref="I66:M66"/>
    <mergeCell ref="B63:F63"/>
    <mergeCell ref="G63:H63"/>
    <mergeCell ref="I63:M63"/>
    <mergeCell ref="B64:F64"/>
    <mergeCell ref="G64:H64"/>
    <mergeCell ref="I64:M64"/>
    <mergeCell ref="B61:F61"/>
    <mergeCell ref="G61:H61"/>
    <mergeCell ref="I61:M61"/>
    <mergeCell ref="B62:F62"/>
    <mergeCell ref="G62:H62"/>
    <mergeCell ref="I62:M62"/>
    <mergeCell ref="B59:F59"/>
    <mergeCell ref="G59:H59"/>
    <mergeCell ref="I59:M59"/>
    <mergeCell ref="B60:F60"/>
    <mergeCell ref="G60:H60"/>
    <mergeCell ref="I60:M60"/>
    <mergeCell ref="B57:F57"/>
    <mergeCell ref="G57:H57"/>
    <mergeCell ref="I57:M57"/>
    <mergeCell ref="B58:F58"/>
    <mergeCell ref="G58:H58"/>
    <mergeCell ref="I58:M58"/>
    <mergeCell ref="B55:F55"/>
    <mergeCell ref="G55:H55"/>
    <mergeCell ref="I55:M55"/>
    <mergeCell ref="B56:F56"/>
    <mergeCell ref="G56:H56"/>
    <mergeCell ref="I56:M56"/>
    <mergeCell ref="B53:F53"/>
    <mergeCell ref="G53:H53"/>
    <mergeCell ref="I53:M53"/>
    <mergeCell ref="B54:F54"/>
    <mergeCell ref="G54:H54"/>
    <mergeCell ref="I54:M54"/>
    <mergeCell ref="B51:F51"/>
    <mergeCell ref="G51:H51"/>
    <mergeCell ref="I51:M51"/>
    <mergeCell ref="B52:F52"/>
    <mergeCell ref="G52:H52"/>
    <mergeCell ref="I52:M52"/>
    <mergeCell ref="I34:M34"/>
    <mergeCell ref="I37:M37"/>
    <mergeCell ref="I38:M38"/>
    <mergeCell ref="I39:M39"/>
    <mergeCell ref="G43:H43"/>
    <mergeCell ref="G35:H35"/>
    <mergeCell ref="G38:H38"/>
    <mergeCell ref="G37:H37"/>
    <mergeCell ref="I43:M43"/>
    <mergeCell ref="I42:M42"/>
    <mergeCell ref="I36:M36"/>
    <mergeCell ref="I35:M35"/>
    <mergeCell ref="G39:H39"/>
    <mergeCell ref="G36:H36"/>
    <mergeCell ref="G26:K26"/>
    <mergeCell ref="B27:F27"/>
    <mergeCell ref="G27:K27"/>
    <mergeCell ref="I32:M32"/>
    <mergeCell ref="I33:M33"/>
    <mergeCell ref="B33:F33"/>
    <mergeCell ref="G33:H33"/>
    <mergeCell ref="B28:F28"/>
    <mergeCell ref="B17:F17"/>
    <mergeCell ref="B18:F18"/>
    <mergeCell ref="G32:H32"/>
    <mergeCell ref="B32:F32"/>
    <mergeCell ref="H8:L8"/>
    <mergeCell ref="C9:G9"/>
    <mergeCell ref="H9:L9"/>
    <mergeCell ref="C8:G8"/>
    <mergeCell ref="H11:L11"/>
    <mergeCell ref="H10:L10"/>
    <mergeCell ref="C10:G10"/>
    <mergeCell ref="C11:G11"/>
    <mergeCell ref="G28:K28"/>
    <mergeCell ref="B24:F24"/>
    <mergeCell ref="C12:G12"/>
    <mergeCell ref="B25:F25"/>
    <mergeCell ref="G25:K25"/>
    <mergeCell ref="C13:G13"/>
    <mergeCell ref="H12:L12"/>
    <mergeCell ref="B23:F23"/>
    <mergeCell ref="G23:K23"/>
    <mergeCell ref="B19:F19"/>
    <mergeCell ref="G19:K19"/>
    <mergeCell ref="G24:K24"/>
    <mergeCell ref="H13:L13"/>
    <mergeCell ref="G18:K18"/>
    <mergeCell ref="G17:K17"/>
    <mergeCell ref="B26:F26"/>
    <mergeCell ref="B34:F34"/>
    <mergeCell ref="G34:H34"/>
    <mergeCell ref="B45:F45"/>
    <mergeCell ref="G45:H45"/>
    <mergeCell ref="B43:F43"/>
    <mergeCell ref="G44:H44"/>
    <mergeCell ref="B39:F39"/>
    <mergeCell ref="B35:F35"/>
    <mergeCell ref="B36:F36"/>
    <mergeCell ref="B38:F38"/>
    <mergeCell ref="B37:F37"/>
    <mergeCell ref="I47:M47"/>
    <mergeCell ref="I46:M46"/>
    <mergeCell ref="B44:F44"/>
    <mergeCell ref="B47:F47"/>
    <mergeCell ref="G47:H47"/>
    <mergeCell ref="I44:M44"/>
    <mergeCell ref="I45:M45"/>
    <mergeCell ref="B42:F42"/>
    <mergeCell ref="G42:H42"/>
    <mergeCell ref="B46:F46"/>
    <mergeCell ref="G46:H46"/>
  </mergeCells>
  <phoneticPr fontId="3" type="noConversion"/>
  <hyperlinks>
    <hyperlink ref="I52" r:id="rId1"/>
  </hyperlinks>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Metrics</vt:lpstr>
      <vt:lpstr>Resources</vt:lpstr>
      <vt:lpstr>VOs</vt:lpstr>
      <vt:lpstr>Manpower</vt:lpstr>
      <vt:lpstr>Narrative</vt:lpstr>
    </vt:vector>
  </TitlesOfParts>
  <Company>GridPP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Duncan Rand</cp:lastModifiedBy>
  <cp:lastPrinted>2014-05-13T13:51:11Z</cp:lastPrinted>
  <dcterms:created xsi:type="dcterms:W3CDTF">2006-07-17T09:56:01Z</dcterms:created>
  <dcterms:modified xsi:type="dcterms:W3CDTF">2015-08-05T16:23:14Z</dcterms:modified>
</cp:coreProperties>
</file>